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6D172726-068A-494C-9CDB-BD34B13E8AC7}" xr6:coauthVersionLast="47" xr6:coauthVersionMax="47" xr10:uidLastSave="{00000000-0000-0000-0000-000000000000}"/>
  <bookViews>
    <workbookView xWindow="-120" yWindow="-120" windowWidth="29040" windowHeight="15840" tabRatio="903" firstSheet="3" activeTab="3" xr2:uid="{89DA8244-8C83-4FCA-9FCF-C8D71646EB25}"/>
  </bookViews>
  <sheets>
    <sheet name="Doc_Search_Utility_Results" sheetId="241" state="hidden" r:id="rId1"/>
    <sheet name="Heures_Jour_Prof" sheetId="254" state="hidden" r:id="rId2"/>
    <sheet name="Analyse_Intégrité" sheetId="253" state="hidden" r:id="rId3"/>
    <sheet name="Menu" sheetId="12" r:id="rId4"/>
    <sheet name="Admin" sheetId="11" state="hidden" r:id="rId5"/>
    <sheet name="BD_Clients" sheetId="6" state="hidden" r:id="rId6"/>
    <sheet name="BD_Fournisseurs" sheetId="139" state="hidden" r:id="rId7"/>
    <sheet name="CAR" sheetId="34" state="hidden" r:id="rId8"/>
    <sheet name="CAR_Dashboard" sheetId="39" state="hidden" r:id="rId9"/>
    <sheet name="CC_Analyse" sheetId="164" state="hidden" r:id="rId10"/>
    <sheet name="CC_Annulation" sheetId="165" state="hidden" r:id="rId11"/>
    <sheet name="CSV_File" sheetId="130" state="hidden" r:id="rId12"/>
    <sheet name="DEB_Recurrent" sheetId="127" state="hidden" r:id="rId13"/>
    <sheet name="DEB_Saisie" sheetId="60" state="hidden" r:id="rId14"/>
    <sheet name="DEB_Trans" sheetId="61" state="hidden" r:id="rId15"/>
    <sheet name="Doc_Application" sheetId="32" state="hidden" r:id="rId16"/>
    <sheet name="Doc_ConditionalFormatting" sheetId="51" state="hidden" r:id="rId17"/>
    <sheet name="Doc_Formules" sheetId="48" state="hidden" r:id="rId18"/>
    <sheet name="Doc_Log_Appli" sheetId="52" state="hidden" r:id="rId19"/>
    <sheet name="Doc_NamedRanges" sheetId="50" state="hidden" r:id="rId20"/>
    <sheet name="Doc_Subs&amp;Functions" sheetId="49" state="hidden" r:id="rId21"/>
    <sheet name="Doc_TableLayouts" sheetId="53" state="hidden" r:id="rId22"/>
    <sheet name="Doc_Tests_And_Todos" sheetId="57" state="hidden" r:id="rId23"/>
    <sheet name="ENC_Détails" sheetId="36" state="hidden" r:id="rId24"/>
    <sheet name="ENC_Entête" sheetId="35" state="hidden" r:id="rId25"/>
    <sheet name="ENC_Saisie" sheetId="33" state="hidden" r:id="rId26"/>
    <sheet name="FAC_Brouillon" sheetId="21" state="hidden" r:id="rId27"/>
    <sheet name="FAC_Détails" sheetId="23" state="hidden" r:id="rId28"/>
    <sheet name="FAC_Entête" sheetId="22" state="hidden" r:id="rId29"/>
    <sheet name="FAC_Finale" sheetId="28" state="hidden" r:id="rId30"/>
    <sheet name="FAC_Histo" sheetId="129" state="hidden" r:id="rId31"/>
    <sheet name="FAC_Projets_Détails" sheetId="141" state="hidden" r:id="rId32"/>
    <sheet name="FAC_Projets_Entête" sheetId="142" state="hidden" r:id="rId33"/>
    <sheet name="FAC_Sommaire_Taux" sheetId="166" state="hidden" r:id="rId34"/>
    <sheet name="GL_BV" sheetId="20" state="hidden" r:id="rId35"/>
    <sheet name="GL_EJ" sheetId="31" state="hidden" r:id="rId36"/>
    <sheet name="GL_EJ_Auto" sheetId="19" state="hidden" r:id="rId37"/>
    <sheet name="GL_Rapport" sheetId="63" state="hidden" r:id="rId38"/>
    <sheet name="GL_Trans" sheetId="30" state="hidden" r:id="rId39"/>
    <sheet name="Invoice List" sheetId="40" state="hidden" r:id="rId40"/>
    <sheet name="MenuDEB" sheetId="15" state="hidden" r:id="rId41"/>
    <sheet name="MenuFACT" sheetId="14" state="hidden" r:id="rId42"/>
    <sheet name="MenuGL" sheetId="16" state="hidden" r:id="rId43"/>
    <sheet name="MenuTEC" sheetId="13" state="hidden" r:id="rId44"/>
    <sheet name="TEC_Analyse" sheetId="140" state="hidden" r:id="rId45"/>
    <sheet name="TEC_TDB" sheetId="54" state="hidden" r:id="rId46"/>
    <sheet name="TEC_TDB_Data" sheetId="55" state="hidden" r:id="rId47"/>
    <sheet name="HresJourProf" sheetId="250" state="hidden" r:id="rId48"/>
    <sheet name="TEC_TDB_PivotTable" sheetId="56" state="hidden" r:id="rId49"/>
    <sheet name="TEC_Local" sheetId="8" state="hidden" r:id="rId50"/>
    <sheet name="zPivot Data" sheetId="42" state="hidden" r:id="rId51"/>
  </sheets>
  <functionGroups builtInGroupCount="19"/>
  <definedNames>
    <definedName name="_xlnm._FilterDatabase" localSheetId="5" hidden="1">BD_Clients!$A$1:$O$1271</definedName>
    <definedName name="_xlnm._FilterDatabase" localSheetId="7" hidden="1">CAR!$A$2:$K$121</definedName>
    <definedName name="_xlnm._FilterDatabase" localSheetId="12" hidden="1">DEB_Recurrent!$A$1:$M$13</definedName>
    <definedName name="_xlnm._FilterDatabase" localSheetId="14" hidden="1">DEB_Trans!$A$1:$P$65</definedName>
    <definedName name="_xlnm._FilterDatabase" localSheetId="17" hidden="1">Doc_Formules!$A$1:$G$764</definedName>
    <definedName name="_xlnm._FilterDatabase" localSheetId="18" hidden="1">Doc_Log_Appli!$A$1:$E$1</definedName>
    <definedName name="_xlnm._FilterDatabase" localSheetId="19" hidden="1">Doc_NamedRanges!$A$1:$H$1</definedName>
    <definedName name="_xlnm._FilterDatabase" localSheetId="20" hidden="1">'Doc_Subs&amp;Functions'!$A$1:$I$563</definedName>
    <definedName name="_xlnm._FilterDatabase" localSheetId="21" hidden="1">Doc_TableLayouts!$A$1:$E$134</definedName>
    <definedName name="_xlnm._FilterDatabase" localSheetId="23" hidden="1">ENC_Détails!$A$1:$F$2</definedName>
    <definedName name="_xlnm._FilterDatabase" localSheetId="24" hidden="1">ENC_Entête!$A$3:$F$3</definedName>
    <definedName name="_xlnm._FilterDatabase" localSheetId="27" hidden="1">FAC_Détails!$A$1:$T$388</definedName>
    <definedName name="_xlnm._FilterDatabase" localSheetId="28" hidden="1">FAC_Entête!$A$2:$V$174</definedName>
    <definedName name="_xlnm._FilterDatabase" localSheetId="38" hidden="1">GL_Trans!$A$1:$J$20</definedName>
    <definedName name="_xlnm._FilterDatabase" localSheetId="39" hidden="1">'Invoice List'!$A$2:$J$47</definedName>
    <definedName name="_xlnm._FilterDatabase" localSheetId="3" hidden="1">Menu!#REF!</definedName>
    <definedName name="_xlnm._FilterDatabase" localSheetId="40" hidden="1">MenuDEB!$D$2:$J$7</definedName>
    <definedName name="_xlnm._FilterDatabase" localSheetId="41" hidden="1">MenuFACT!#REF!</definedName>
    <definedName name="_xlnm._FilterDatabase" localSheetId="42" hidden="1">MenuGL!#REF!</definedName>
    <definedName name="_xlnm._FilterDatabase" localSheetId="43" hidden="1">MenuTEC!#REF!</definedName>
    <definedName name="_xlnm._FilterDatabase" localSheetId="49" hidden="1">TEC_Local!$A$2:$P$463</definedName>
    <definedName name="_xlnm._FilterDatabase" localSheetId="46"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7">CAR!$M$2:$N$3</definedName>
    <definedName name="_xlnm.Criteria" localSheetId="23">ENC_Détails!$V$2:$V$3</definedName>
    <definedName name="_xlnm.Criteria" localSheetId="27">FAC_Détails!$H$2:$H$3</definedName>
    <definedName name="_xlnm.Criteria" localSheetId="28">FAC_Entête!$X$2:$X$3</definedName>
    <definedName name="_xlnm.Criteria" localSheetId="38">GL_Trans!$AA$2:$AA$3</definedName>
    <definedName name="_xlnm.Criteria" localSheetId="39">'Invoice List'!$Y$1:$Z$2</definedName>
    <definedName name="_xlnm.Criteria" localSheetId="49">TEC_Local!$R$2:$T$3</definedName>
    <definedName name="Cust_ID" localSheetId="39">OFFSET(#REF!,1,,COUNTA(#REF!)-1,1)</definedName>
    <definedName name="Cust_ID" localSheetId="50">OFFSET(#REF!,1,,COUNTA(#REF!)-1,1)</definedName>
    <definedName name="Cust_ID" hidden="1">OFFSET(#REF!,1,,COUNTA(#REF!)-1,1)</definedName>
    <definedName name="Cust_Name" localSheetId="39">OFFSET(#REF!,1,,COUNTA(#REF!)-1,1)</definedName>
    <definedName name="Cust_Name" localSheetId="50">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 localSheetId="47">tblTauxHoraire[]</definedName>
    <definedName name="dnrTauxHoraire">tblTauxHoraire[]</definedName>
    <definedName name="dnrTypeCompteGL">OFFSET(Admin!$I$68,,,COUNTA(Admin!$I$68:$I$75),1)</definedName>
    <definedName name="DonnéesExternes_1" localSheetId="11">CSV_File!$A$2:$N$27</definedName>
    <definedName name="DonnéesExternes_2" localSheetId="11">CSV_File!$A$2:$N$27</definedName>
    <definedName name="DonnéesExternes_3" localSheetId="11">CSV_File!$A$2:$N$27</definedName>
    <definedName name="DonnéesExternes_4" localSheetId="11">CSV_File!$A$2:$N$27</definedName>
    <definedName name="DonnéesExternes_5" localSheetId="11">CSV_File!$A$2:$N$27</definedName>
    <definedName name="DonnéesExternes_6" localSheetId="11">CSV_File!$A$2:$N$27</definedName>
    <definedName name="DonnéesExternes_7" localSheetId="11">CSV_File!$A$2:$N$27</definedName>
    <definedName name="DonnéesExternes_8" localSheetId="11">CSV_File!$A$2:$N$27</definedName>
    <definedName name="_xlnm.Extract" localSheetId="7">CAR!$P$2:$U$2</definedName>
    <definedName name="_xlnm.Extract" localSheetId="23">ENC_Détails!$X$3:$AC$3</definedName>
    <definedName name="_xlnm.Extract" localSheetId="27">FAC_Détails!$J$2:$N$2</definedName>
    <definedName name="_xlnm.Extract" localSheetId="28">FAC_Entête!$Z$2:$AU$2</definedName>
    <definedName name="_xlnm.Extract" localSheetId="38">GL_Trans!$AC$1:$AJ$1</definedName>
    <definedName name="_xlnm.Extract" localSheetId="39">'Invoice List'!$AB$2:$AJ$2</definedName>
    <definedName name="_xlnm.Extract" localSheetId="49">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2">Analyse_Intégrité!$1:$1</definedName>
    <definedName name="_xlnm.Print_Titles" localSheetId="19">Doc_NamedRanges!$1:$1</definedName>
    <definedName name="_xlnm.Print_Titles" localSheetId="0">Doc_Search_Utility_Results!$1:$1</definedName>
    <definedName name="_xlnm.Print_Titles" localSheetId="20">'Doc_Subs&amp;Functions'!$1:$1</definedName>
    <definedName name="_xlnm.Print_Titles" localSheetId="21">Doc_TableLayouts!$1:$1</definedName>
    <definedName name="_xlnm.Print_Titles" localSheetId="22">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9">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9">OFFSET(#REF!,1,,COUNTA(#REF!)-1,1)</definedName>
    <definedName name="Proj_Name" localSheetId="29">OFFSET(#REF!,1,,COUNTA(#REF!)-1,1)</definedName>
    <definedName name="QuinzeJoursA">Admin!$R$19</definedName>
    <definedName name="QuinzeJoursDe">Admin!$Q$19</definedName>
    <definedName name="SeptJoursA">Admin!$R$18</definedName>
    <definedName name="SeptJoursDe">Admin!$Q$18</definedName>
    <definedName name="ServItem_ID" localSheetId="29">OFFSET(#REF!,1,,COUNTA(#REF!)-1,1)</definedName>
    <definedName name="ServItem_Name" localSheetId="29">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9">TEC_Local!$A$2:$P$238</definedName>
    <definedName name="TEC_Local_Table">TEC_Local!$A$2:$P$2</definedName>
    <definedName name="TEC_Prof_ID">Admin!$B$4</definedName>
    <definedName name="TotalDue" localSheetId="50">'Invoice List'!$K$2</definedName>
    <definedName name="TotalOverdue" localSheetId="50">'Invoice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2">Analyse_Intégrité!$A$2:$C$87</definedName>
    <definedName name="_xlnm.Print_Area" localSheetId="19">Doc_NamedRanges!$A$2:$H$173</definedName>
    <definedName name="_xlnm.Print_Area" localSheetId="0">Doc_Search_Utility_Results!$B$2:$G$18</definedName>
    <definedName name="_xlnm.Print_Area" localSheetId="21">Doc_TableLayouts!$A$2:$E$142</definedName>
    <definedName name="_xlnm.Print_Area" localSheetId="22">Doc_Tests_And_Todos!$A$74:$E$74</definedName>
    <definedName name="_xlnm.Print_Area" localSheetId="26">FAC_Brouillon!$J$2:$P$60</definedName>
    <definedName name="_xlnm.Print_Area" localSheetId="29">FAC_Finale!$A$1:$F$89</definedName>
    <definedName name="_xlnm.Print_Area" localSheetId="34">GL_BV!$D$1:$G$24</definedName>
    <definedName name="_xlnm.Print_Area" localSheetId="38">GL_Trans!$D$1:$G$1</definedName>
  </definedNames>
  <calcPr calcId="191029"/>
  <pivotCaches>
    <pivotCache cacheId="0" r:id="rId52"/>
    <pivotCache cacheId="1" r:id="rId53"/>
    <pivotCache cacheId="64" r:id="rId54"/>
    <pivotCache cacheId="82" r:id="rId55"/>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6"/>
      </x15:timelineCachePivotCaches>
    </ext>
    <ext xmlns:x15="http://schemas.microsoft.com/office/spreadsheetml/2010/11/main" uri="{D0CA8CA8-9F24-4464-BF8E-62219DCF47F9}">
      <x15:timelineCacheRefs>
        <x15:timelineCacheRef r:id="rId5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52" i="55" l="1"/>
  <c r="K452" i="55" s="1"/>
  <c r="I453" i="55"/>
  <c r="K453" i="55" s="1"/>
  <c r="I454" i="55"/>
  <c r="K454" i="55" s="1"/>
  <c r="I455" i="55"/>
  <c r="J455" i="55" s="1"/>
  <c r="I456" i="55"/>
  <c r="J456" i="55" s="1"/>
  <c r="I457" i="55"/>
  <c r="J457" i="55" s="1"/>
  <c r="I458" i="55"/>
  <c r="I459" i="55"/>
  <c r="I460" i="55"/>
  <c r="K460" i="55" s="1"/>
  <c r="I461" i="55"/>
  <c r="K461" i="55" s="1"/>
  <c r="I462" i="55"/>
  <c r="L462" i="55" s="1"/>
  <c r="J452" i="55"/>
  <c r="J454" i="55"/>
  <c r="J458" i="55"/>
  <c r="J459" i="55"/>
  <c r="J460" i="55"/>
  <c r="J461" i="55"/>
  <c r="J462" i="55"/>
  <c r="K458" i="55"/>
  <c r="L458" i="55" s="1"/>
  <c r="K459" i="55"/>
  <c r="N459" i="55" s="1"/>
  <c r="K462" i="55"/>
  <c r="N462" i="55" s="1"/>
  <c r="M452" i="55"/>
  <c r="M453" i="55"/>
  <c r="M454" i="55"/>
  <c r="M455" i="55"/>
  <c r="M456" i="55"/>
  <c r="M457" i="55"/>
  <c r="M458" i="55"/>
  <c r="M459" i="55"/>
  <c r="M460" i="55"/>
  <c r="M461" i="55"/>
  <c r="M462" i="55"/>
  <c r="O452" i="55"/>
  <c r="S452" i="55" s="1"/>
  <c r="O453" i="55"/>
  <c r="R453" i="55" s="1"/>
  <c r="O454" i="55"/>
  <c r="O455" i="55"/>
  <c r="R455" i="55" s="1"/>
  <c r="O456" i="55"/>
  <c r="R456" i="55" s="1"/>
  <c r="O457" i="55"/>
  <c r="S457" i="55" s="1"/>
  <c r="O458" i="55"/>
  <c r="Q458" i="55" s="1"/>
  <c r="O459" i="55"/>
  <c r="Q459" i="55" s="1"/>
  <c r="O460" i="55"/>
  <c r="S460" i="55" s="1"/>
  <c r="O461" i="55"/>
  <c r="R461" i="55" s="1"/>
  <c r="O462" i="55"/>
  <c r="L454" i="55" l="1"/>
  <c r="N454" i="55"/>
  <c r="P454" i="55" s="1"/>
  <c r="P462" i="55"/>
  <c r="N458" i="55"/>
  <c r="K457" i="55"/>
  <c r="N457" i="55" s="1"/>
  <c r="L459" i="55"/>
  <c r="K456" i="55"/>
  <c r="K455" i="55"/>
  <c r="N455" i="55" s="1"/>
  <c r="J453" i="55"/>
  <c r="R458" i="55"/>
  <c r="P458" i="55"/>
  <c r="S458" i="55"/>
  <c r="R460" i="55"/>
  <c r="R459" i="55"/>
  <c r="R457" i="55"/>
  <c r="Q457" i="55"/>
  <c r="P457" i="55"/>
  <c r="S459" i="55"/>
  <c r="P459" i="55"/>
  <c r="R452" i="55"/>
  <c r="R462" i="55"/>
  <c r="Q462" i="55"/>
  <c r="Q456" i="55"/>
  <c r="Q455" i="55"/>
  <c r="S456" i="55"/>
  <c r="Q454" i="55"/>
  <c r="S455" i="55"/>
  <c r="R454" i="55"/>
  <c r="N461" i="55"/>
  <c r="P461" i="55" s="1"/>
  <c r="L461" i="55"/>
  <c r="N453" i="55"/>
  <c r="P453" i="55" s="1"/>
  <c r="L453" i="55"/>
  <c r="L460" i="55"/>
  <c r="N460" i="55"/>
  <c r="P460" i="55" s="1"/>
  <c r="L452" i="55"/>
  <c r="N452" i="55"/>
  <c r="P452" i="55" s="1"/>
  <c r="Q461" i="55"/>
  <c r="Q453" i="55"/>
  <c r="S462" i="55"/>
  <c r="S454" i="55"/>
  <c r="Q460" i="55"/>
  <c r="P455" i="55"/>
  <c r="Q452" i="55"/>
  <c r="S461" i="55"/>
  <c r="S453" i="55"/>
  <c r="I324" i="55"/>
  <c r="I325" i="55"/>
  <c r="I326" i="55"/>
  <c r="I327" i="55"/>
  <c r="K327" i="55" s="1"/>
  <c r="N327" i="55" s="1"/>
  <c r="I328" i="55"/>
  <c r="K328" i="55" s="1"/>
  <c r="N328" i="55" s="1"/>
  <c r="I329" i="55"/>
  <c r="K329" i="55" s="1"/>
  <c r="I330" i="55"/>
  <c r="K330" i="55" s="1"/>
  <c r="I331" i="55"/>
  <c r="I332" i="55"/>
  <c r="I333" i="55"/>
  <c r="I334" i="55"/>
  <c r="I335" i="55"/>
  <c r="I336" i="55"/>
  <c r="I337" i="55"/>
  <c r="K337" i="55" s="1"/>
  <c r="I338" i="55"/>
  <c r="K338" i="55" s="1"/>
  <c r="I339" i="55"/>
  <c r="K339" i="55" s="1"/>
  <c r="N339" i="55" s="1"/>
  <c r="I340" i="55"/>
  <c r="K340" i="55" s="1"/>
  <c r="N340" i="55" s="1"/>
  <c r="I341" i="55"/>
  <c r="I342" i="55"/>
  <c r="I343" i="55"/>
  <c r="I344" i="55"/>
  <c r="I345" i="55"/>
  <c r="K345" i="55" s="1"/>
  <c r="I346" i="55"/>
  <c r="K346" i="55" s="1"/>
  <c r="I347" i="55"/>
  <c r="I348" i="55"/>
  <c r="I349" i="55"/>
  <c r="K349" i="55" s="1"/>
  <c r="N349" i="55" s="1"/>
  <c r="I350" i="55"/>
  <c r="K350" i="55" s="1"/>
  <c r="N350" i="55" s="1"/>
  <c r="I351" i="55"/>
  <c r="I352" i="55"/>
  <c r="I353" i="55"/>
  <c r="K353" i="55" s="1"/>
  <c r="I354" i="55"/>
  <c r="J354" i="55" s="1"/>
  <c r="I355" i="55"/>
  <c r="J355" i="55" s="1"/>
  <c r="I356" i="55"/>
  <c r="I357" i="55"/>
  <c r="I358" i="55"/>
  <c r="I359" i="55"/>
  <c r="K359" i="55" s="1"/>
  <c r="N359" i="55" s="1"/>
  <c r="I360" i="55"/>
  <c r="K360" i="55" s="1"/>
  <c r="N360" i="55" s="1"/>
  <c r="I361" i="55"/>
  <c r="K361" i="55" s="1"/>
  <c r="I362" i="55"/>
  <c r="J362" i="55" s="1"/>
  <c r="I363" i="55"/>
  <c r="I364" i="55"/>
  <c r="J364" i="55" s="1"/>
  <c r="I365" i="55"/>
  <c r="J365" i="55" s="1"/>
  <c r="I366" i="55"/>
  <c r="I367" i="55"/>
  <c r="I368" i="55"/>
  <c r="I369" i="55"/>
  <c r="J369" i="55" s="1"/>
  <c r="I370" i="55"/>
  <c r="J370" i="55" s="1"/>
  <c r="I371" i="55"/>
  <c r="K371" i="55" s="1"/>
  <c r="N371" i="55" s="1"/>
  <c r="I372" i="55"/>
  <c r="K372" i="55" s="1"/>
  <c r="N372" i="55" s="1"/>
  <c r="I373" i="55"/>
  <c r="I374" i="55"/>
  <c r="J374" i="55" s="1"/>
  <c r="I375" i="55"/>
  <c r="J375" i="55" s="1"/>
  <c r="I376" i="55"/>
  <c r="I377" i="55"/>
  <c r="J377" i="55" s="1"/>
  <c r="I378" i="55"/>
  <c r="J378" i="55" s="1"/>
  <c r="I379" i="55"/>
  <c r="I380" i="55"/>
  <c r="I381" i="55"/>
  <c r="K381" i="55" s="1"/>
  <c r="N381" i="55" s="1"/>
  <c r="I382" i="55"/>
  <c r="K382" i="55" s="1"/>
  <c r="N382" i="55" s="1"/>
  <c r="I383" i="55"/>
  <c r="I384" i="55"/>
  <c r="J384" i="55" s="1"/>
  <c r="I385" i="55"/>
  <c r="J385" i="55" s="1"/>
  <c r="I386" i="55"/>
  <c r="J386" i="55" s="1"/>
  <c r="I387" i="55"/>
  <c r="J387" i="55" s="1"/>
  <c r="I388" i="55"/>
  <c r="I389" i="55"/>
  <c r="I390" i="55"/>
  <c r="I391" i="55"/>
  <c r="K391" i="55" s="1"/>
  <c r="N391" i="55" s="1"/>
  <c r="I392" i="55"/>
  <c r="K392" i="55" s="1"/>
  <c r="N392" i="55" s="1"/>
  <c r="I393" i="55"/>
  <c r="J393" i="55" s="1"/>
  <c r="I394" i="55"/>
  <c r="J394" i="55" s="1"/>
  <c r="I395" i="55"/>
  <c r="I396" i="55"/>
  <c r="J396" i="55" s="1"/>
  <c r="I397" i="55"/>
  <c r="J397" i="55" s="1"/>
  <c r="I398" i="55"/>
  <c r="I399" i="55"/>
  <c r="I400" i="55"/>
  <c r="I401" i="55"/>
  <c r="J401" i="55" s="1"/>
  <c r="I402" i="55"/>
  <c r="J402" i="55" s="1"/>
  <c r="I403" i="55"/>
  <c r="K403" i="55" s="1"/>
  <c r="N403" i="55" s="1"/>
  <c r="I404" i="55"/>
  <c r="K404" i="55" s="1"/>
  <c r="N404" i="55" s="1"/>
  <c r="I405" i="55"/>
  <c r="I406" i="55"/>
  <c r="J406" i="55" s="1"/>
  <c r="I407" i="55"/>
  <c r="J407" i="55" s="1"/>
  <c r="I408" i="55"/>
  <c r="I409" i="55"/>
  <c r="J409" i="55" s="1"/>
  <c r="I410" i="55"/>
  <c r="J410" i="55" s="1"/>
  <c r="I411" i="55"/>
  <c r="I412" i="55"/>
  <c r="I413" i="55"/>
  <c r="K413" i="55" s="1"/>
  <c r="N413" i="55" s="1"/>
  <c r="I414" i="55"/>
  <c r="K414" i="55" s="1"/>
  <c r="N414" i="55" s="1"/>
  <c r="I415" i="55"/>
  <c r="I416" i="55"/>
  <c r="J416" i="55" s="1"/>
  <c r="I417" i="55"/>
  <c r="J417" i="55" s="1"/>
  <c r="I418" i="55"/>
  <c r="J418" i="55" s="1"/>
  <c r="I419" i="55"/>
  <c r="J419" i="55" s="1"/>
  <c r="I420" i="55"/>
  <c r="J420" i="55" s="1"/>
  <c r="I421" i="55"/>
  <c r="I422" i="55"/>
  <c r="I423" i="55"/>
  <c r="K423" i="55" s="1"/>
  <c r="N423" i="55" s="1"/>
  <c r="I424" i="55"/>
  <c r="K424" i="55" s="1"/>
  <c r="N424" i="55" s="1"/>
  <c r="I425" i="55"/>
  <c r="J425" i="55" s="1"/>
  <c r="I426" i="55"/>
  <c r="J426" i="55" s="1"/>
  <c r="I427" i="55"/>
  <c r="J427" i="55" s="1"/>
  <c r="I428" i="55"/>
  <c r="J428" i="55" s="1"/>
  <c r="I429" i="55"/>
  <c r="I430" i="55"/>
  <c r="J430" i="55" s="1"/>
  <c r="I431" i="55"/>
  <c r="J431" i="55" s="1"/>
  <c r="I432" i="55"/>
  <c r="J432" i="55" s="1"/>
  <c r="I433" i="55"/>
  <c r="J433" i="55" s="1"/>
  <c r="I434" i="55"/>
  <c r="J434" i="55" s="1"/>
  <c r="I435" i="55"/>
  <c r="J435" i="55" s="1"/>
  <c r="I436" i="55"/>
  <c r="K436" i="55" s="1"/>
  <c r="N436" i="55" s="1"/>
  <c r="I437" i="55"/>
  <c r="I438" i="55"/>
  <c r="I439" i="55"/>
  <c r="I440" i="55"/>
  <c r="I441" i="55"/>
  <c r="J441" i="55" s="1"/>
  <c r="I442" i="55"/>
  <c r="J442" i="55" s="1"/>
  <c r="I443" i="55"/>
  <c r="J443" i="55" s="1"/>
  <c r="I444" i="55"/>
  <c r="J444" i="55" s="1"/>
  <c r="I445" i="55"/>
  <c r="K445" i="55" s="1"/>
  <c r="N445" i="55" s="1"/>
  <c r="I446" i="55"/>
  <c r="J446" i="55" s="1"/>
  <c r="I447" i="55"/>
  <c r="I448" i="55"/>
  <c r="I449" i="55"/>
  <c r="J449" i="55" s="1"/>
  <c r="I450" i="55"/>
  <c r="J450" i="55" s="1"/>
  <c r="I451" i="55"/>
  <c r="J451" i="55" s="1"/>
  <c r="J324" i="55"/>
  <c r="J325" i="55"/>
  <c r="J326" i="55"/>
  <c r="J327" i="55"/>
  <c r="J328" i="55"/>
  <c r="J329" i="55"/>
  <c r="J330" i="55"/>
  <c r="J331" i="55"/>
  <c r="J332" i="55"/>
  <c r="J333" i="55"/>
  <c r="J334" i="55"/>
  <c r="J335" i="55"/>
  <c r="J336" i="55"/>
  <c r="J337" i="55"/>
  <c r="J338" i="55"/>
  <c r="J339" i="55"/>
  <c r="J340" i="55"/>
  <c r="J341" i="55"/>
  <c r="J342" i="55"/>
  <c r="J343" i="55"/>
  <c r="J344" i="55"/>
  <c r="J345" i="55"/>
  <c r="J346" i="55"/>
  <c r="J347" i="55"/>
  <c r="J348" i="55"/>
  <c r="J349" i="55"/>
  <c r="J350" i="55"/>
  <c r="J351" i="55"/>
  <c r="J352" i="55"/>
  <c r="J353" i="55"/>
  <c r="J356" i="55"/>
  <c r="J357" i="55"/>
  <c r="J358" i="55"/>
  <c r="J359" i="55"/>
  <c r="J360" i="55"/>
  <c r="J363" i="55"/>
  <c r="J366" i="55"/>
  <c r="J367" i="55"/>
  <c r="J368" i="55"/>
  <c r="J371" i="55"/>
  <c r="J372" i="55"/>
  <c r="J373" i="55"/>
  <c r="J376" i="55"/>
  <c r="J379" i="55"/>
  <c r="J380" i="55"/>
  <c r="J381" i="55"/>
  <c r="J382" i="55"/>
  <c r="J383" i="55"/>
  <c r="J388" i="55"/>
  <c r="J389" i="55"/>
  <c r="J390" i="55"/>
  <c r="J391" i="55"/>
  <c r="J392" i="55"/>
  <c r="J395" i="55"/>
  <c r="J398" i="55"/>
  <c r="J399" i="55"/>
  <c r="J400" i="55"/>
  <c r="J403" i="55"/>
  <c r="J404" i="55"/>
  <c r="J405" i="55"/>
  <c r="J408" i="55"/>
  <c r="J411" i="55"/>
  <c r="J412" i="55"/>
  <c r="J413" i="55"/>
  <c r="J414" i="55"/>
  <c r="J415" i="55"/>
  <c r="J421" i="55"/>
  <c r="J422" i="55"/>
  <c r="J423" i="55"/>
  <c r="J424" i="55"/>
  <c r="J429" i="55"/>
  <c r="J436" i="55"/>
  <c r="J437" i="55"/>
  <c r="J438" i="55"/>
  <c r="J439" i="55"/>
  <c r="J440" i="55"/>
  <c r="J447" i="55"/>
  <c r="J448" i="55"/>
  <c r="K324" i="55"/>
  <c r="K325" i="55"/>
  <c r="K326" i="55"/>
  <c r="K331" i="55"/>
  <c r="K332" i="55"/>
  <c r="K333" i="55"/>
  <c r="K334" i="55"/>
  <c r="K335" i="55"/>
  <c r="K336" i="55"/>
  <c r="K341" i="55"/>
  <c r="K342" i="55"/>
  <c r="K343" i="55"/>
  <c r="K344" i="55"/>
  <c r="K347" i="55"/>
  <c r="K348" i="55"/>
  <c r="K351" i="55"/>
  <c r="K352" i="55"/>
  <c r="K355" i="55"/>
  <c r="K356" i="55"/>
  <c r="K357" i="55"/>
  <c r="K358" i="55"/>
  <c r="K363" i="55"/>
  <c r="K364" i="55"/>
  <c r="K365" i="55"/>
  <c r="K366" i="55"/>
  <c r="K367" i="55"/>
  <c r="K368" i="55"/>
  <c r="K373" i="55"/>
  <c r="K374" i="55"/>
  <c r="K375" i="55"/>
  <c r="K376" i="55"/>
  <c r="K379" i="55"/>
  <c r="K380" i="55"/>
  <c r="K383" i="55"/>
  <c r="K384" i="55"/>
  <c r="K387" i="55"/>
  <c r="K388" i="55"/>
  <c r="K389" i="55"/>
  <c r="K390" i="55"/>
  <c r="K395" i="55"/>
  <c r="K396" i="55"/>
  <c r="K397" i="55"/>
  <c r="K398" i="55"/>
  <c r="K399" i="55"/>
  <c r="K400" i="55"/>
  <c r="K405" i="55"/>
  <c r="K406" i="55"/>
  <c r="K407" i="55"/>
  <c r="K408" i="55"/>
  <c r="K411" i="55"/>
  <c r="K412" i="55"/>
  <c r="K415" i="55"/>
  <c r="K416" i="55"/>
  <c r="K419" i="55"/>
  <c r="K420" i="55"/>
  <c r="K421" i="55"/>
  <c r="K422" i="55"/>
  <c r="K427" i="55"/>
  <c r="K428" i="55"/>
  <c r="K429" i="55"/>
  <c r="K430" i="55"/>
  <c r="K431" i="55"/>
  <c r="K432" i="55"/>
  <c r="K437" i="55"/>
  <c r="K438" i="55"/>
  <c r="K439" i="55"/>
  <c r="K440" i="55"/>
  <c r="K443" i="55"/>
  <c r="K444" i="55"/>
  <c r="K447" i="55"/>
  <c r="K448" i="55"/>
  <c r="K451" i="55"/>
  <c r="L324" i="55"/>
  <c r="L325" i="55"/>
  <c r="L326" i="55"/>
  <c r="L331" i="55"/>
  <c r="L332" i="55"/>
  <c r="L333" i="55"/>
  <c r="L334" i="55"/>
  <c r="L335" i="55"/>
  <c r="L336" i="55"/>
  <c r="L341" i="55"/>
  <c r="L342" i="55"/>
  <c r="L343" i="55"/>
  <c r="L344" i="55"/>
  <c r="L347" i="55"/>
  <c r="L348" i="55"/>
  <c r="L351" i="55"/>
  <c r="L352" i="55"/>
  <c r="L355" i="55"/>
  <c r="L356" i="55"/>
  <c r="L357" i="55"/>
  <c r="L358" i="55"/>
  <c r="L363" i="55"/>
  <c r="L364" i="55"/>
  <c r="L365" i="55"/>
  <c r="L366" i="55"/>
  <c r="L367" i="55"/>
  <c r="L368" i="55"/>
  <c r="L373" i="55"/>
  <c r="L374" i="55"/>
  <c r="L375" i="55"/>
  <c r="L376" i="55"/>
  <c r="L379" i="55"/>
  <c r="L380" i="55"/>
  <c r="L383" i="55"/>
  <c r="L384" i="55"/>
  <c r="L387" i="55"/>
  <c r="L388" i="55"/>
  <c r="L389" i="55"/>
  <c r="L390" i="55"/>
  <c r="L395" i="55"/>
  <c r="L396" i="55"/>
  <c r="L397" i="55"/>
  <c r="L398" i="55"/>
  <c r="L399" i="55"/>
  <c r="L400" i="55"/>
  <c r="L405" i="55"/>
  <c r="L406" i="55"/>
  <c r="L407" i="55"/>
  <c r="L408" i="55"/>
  <c r="L411" i="55"/>
  <c r="L412" i="55"/>
  <c r="L415" i="55"/>
  <c r="L416" i="55"/>
  <c r="L419" i="55"/>
  <c r="L420" i="55"/>
  <c r="L421" i="55"/>
  <c r="L422" i="55"/>
  <c r="L427" i="55"/>
  <c r="L428" i="55"/>
  <c r="L429" i="55"/>
  <c r="L430" i="55"/>
  <c r="L431" i="55"/>
  <c r="L432" i="55"/>
  <c r="L437" i="55"/>
  <c r="L438" i="55"/>
  <c r="L439" i="55"/>
  <c r="L440" i="55"/>
  <c r="L443" i="55"/>
  <c r="L444" i="55"/>
  <c r="L447" i="55"/>
  <c r="L448" i="55"/>
  <c r="L451" i="55"/>
  <c r="M324" i="55"/>
  <c r="M325" i="55"/>
  <c r="M326" i="55"/>
  <c r="M327" i="55"/>
  <c r="M328" i="55"/>
  <c r="M329" i="55"/>
  <c r="M330" i="55"/>
  <c r="M331" i="55"/>
  <c r="N331" i="55" s="1"/>
  <c r="M332" i="55"/>
  <c r="M333" i="55"/>
  <c r="M334" i="55"/>
  <c r="M335" i="55"/>
  <c r="M336" i="55"/>
  <c r="M337" i="55"/>
  <c r="M338" i="55"/>
  <c r="M339" i="55"/>
  <c r="M340" i="55"/>
  <c r="M341" i="55"/>
  <c r="M342" i="55"/>
  <c r="M343" i="55"/>
  <c r="M344" i="55"/>
  <c r="M345" i="55"/>
  <c r="M346" i="55"/>
  <c r="M347" i="55"/>
  <c r="N347" i="55" s="1"/>
  <c r="M348" i="55"/>
  <c r="M349" i="55"/>
  <c r="M350" i="55"/>
  <c r="M351" i="55"/>
  <c r="M352" i="55"/>
  <c r="M353" i="55"/>
  <c r="M354" i="55"/>
  <c r="M355" i="55"/>
  <c r="M356" i="55"/>
  <c r="M357" i="55"/>
  <c r="M358" i="55"/>
  <c r="M359" i="55"/>
  <c r="M360" i="55"/>
  <c r="M361" i="55"/>
  <c r="M362" i="55"/>
  <c r="M363" i="55"/>
  <c r="N363" i="55" s="1"/>
  <c r="M364" i="55"/>
  <c r="M365" i="55"/>
  <c r="M366" i="55"/>
  <c r="M367" i="55"/>
  <c r="M368" i="55"/>
  <c r="M369" i="55"/>
  <c r="M370" i="55"/>
  <c r="M371" i="55"/>
  <c r="M372" i="55"/>
  <c r="M373" i="55"/>
  <c r="M374" i="55"/>
  <c r="M375" i="55"/>
  <c r="M376" i="55"/>
  <c r="M377" i="55"/>
  <c r="M378" i="55"/>
  <c r="M379" i="55"/>
  <c r="N379" i="55" s="1"/>
  <c r="M380" i="55"/>
  <c r="M381" i="55"/>
  <c r="M382" i="55"/>
  <c r="M383" i="55"/>
  <c r="M384" i="55"/>
  <c r="M385" i="55"/>
  <c r="M386" i="55"/>
  <c r="M387" i="55"/>
  <c r="M388" i="55"/>
  <c r="M389" i="55"/>
  <c r="M390" i="55"/>
  <c r="M391" i="55"/>
  <c r="M392" i="55"/>
  <c r="M393" i="55"/>
  <c r="M394" i="55"/>
  <c r="M395" i="55"/>
  <c r="N395" i="55" s="1"/>
  <c r="M396" i="55"/>
  <c r="M397" i="55"/>
  <c r="M398" i="55"/>
  <c r="M399" i="55"/>
  <c r="M400" i="55"/>
  <c r="M401" i="55"/>
  <c r="M402" i="55"/>
  <c r="M403" i="55"/>
  <c r="M404" i="55"/>
  <c r="M405" i="55"/>
  <c r="M406" i="55"/>
  <c r="M407" i="55"/>
  <c r="M408" i="55"/>
  <c r="M409" i="55"/>
  <c r="M410" i="55"/>
  <c r="M411" i="55"/>
  <c r="N411" i="55" s="1"/>
  <c r="M412" i="55"/>
  <c r="M413" i="55"/>
  <c r="M414" i="55"/>
  <c r="M415" i="55"/>
  <c r="M416" i="55"/>
  <c r="M417" i="55"/>
  <c r="M418" i="55"/>
  <c r="M419" i="55"/>
  <c r="M420" i="55"/>
  <c r="M421" i="55"/>
  <c r="M422" i="55"/>
  <c r="M423" i="55"/>
  <c r="M424" i="55"/>
  <c r="M425" i="55"/>
  <c r="M426" i="55"/>
  <c r="M427" i="55"/>
  <c r="N427" i="55" s="1"/>
  <c r="M428" i="55"/>
  <c r="M429" i="55"/>
  <c r="M430" i="55"/>
  <c r="M431" i="55"/>
  <c r="M432" i="55"/>
  <c r="M433" i="55"/>
  <c r="M434" i="55"/>
  <c r="M435" i="55"/>
  <c r="M436" i="55"/>
  <c r="M437" i="55"/>
  <c r="M438" i="55"/>
  <c r="M439" i="55"/>
  <c r="M440" i="55"/>
  <c r="M441" i="55"/>
  <c r="M442" i="55"/>
  <c r="M443" i="55"/>
  <c r="N443" i="55" s="1"/>
  <c r="M444" i="55"/>
  <c r="M445" i="55"/>
  <c r="M446" i="55"/>
  <c r="M447" i="55"/>
  <c r="M448" i="55"/>
  <c r="M449" i="55"/>
  <c r="M450" i="55"/>
  <c r="M451" i="55"/>
  <c r="N324" i="55"/>
  <c r="N325" i="55"/>
  <c r="N326" i="55"/>
  <c r="N332" i="55"/>
  <c r="N333" i="55"/>
  <c r="N334" i="55"/>
  <c r="N335" i="55"/>
  <c r="N336" i="55"/>
  <c r="N341" i="55"/>
  <c r="N342" i="55"/>
  <c r="N343" i="55"/>
  <c r="N344" i="55"/>
  <c r="N348" i="55"/>
  <c r="N351" i="55"/>
  <c r="N352" i="55"/>
  <c r="N355" i="55"/>
  <c r="N356" i="55"/>
  <c r="N357" i="55"/>
  <c r="N358" i="55"/>
  <c r="N364" i="55"/>
  <c r="N365" i="55"/>
  <c r="N366" i="55"/>
  <c r="N367" i="55"/>
  <c r="N368" i="55"/>
  <c r="N373" i="55"/>
  <c r="N374" i="55"/>
  <c r="N375" i="55"/>
  <c r="N376" i="55"/>
  <c r="N380" i="55"/>
  <c r="N383" i="55"/>
  <c r="N384" i="55"/>
  <c r="N387" i="55"/>
  <c r="N388" i="55"/>
  <c r="N389" i="55"/>
  <c r="N390" i="55"/>
  <c r="N396" i="55"/>
  <c r="N397" i="55"/>
  <c r="N398" i="55"/>
  <c r="N399" i="55"/>
  <c r="N400" i="55"/>
  <c r="N405" i="55"/>
  <c r="N406" i="55"/>
  <c r="N407" i="55"/>
  <c r="N408" i="55"/>
  <c r="N412" i="55"/>
  <c r="N415" i="55"/>
  <c r="N416" i="55"/>
  <c r="N419" i="55"/>
  <c r="N420" i="55"/>
  <c r="N421" i="55"/>
  <c r="N422" i="55"/>
  <c r="N428" i="55"/>
  <c r="N429" i="55"/>
  <c r="N430" i="55"/>
  <c r="N431" i="55"/>
  <c r="N432" i="55"/>
  <c r="N437" i="55"/>
  <c r="N438" i="55"/>
  <c r="N439" i="55"/>
  <c r="N440" i="55"/>
  <c r="N444" i="55"/>
  <c r="N447" i="55"/>
  <c r="N448" i="55"/>
  <c r="N451" i="55"/>
  <c r="O324" i="55"/>
  <c r="Q324" i="55" s="1"/>
  <c r="O325" i="55"/>
  <c r="S325" i="55" s="1"/>
  <c r="O326" i="55"/>
  <c r="Q326" i="55" s="1"/>
  <c r="O327" i="55"/>
  <c r="Q327" i="55" s="1"/>
  <c r="O328" i="55"/>
  <c r="R328" i="55" s="1"/>
  <c r="O329" i="55"/>
  <c r="Q329" i="55" s="1"/>
  <c r="O330" i="55"/>
  <c r="S330" i="55" s="1"/>
  <c r="O331" i="55"/>
  <c r="Q331" i="55" s="1"/>
  <c r="O332" i="55"/>
  <c r="S332" i="55" s="1"/>
  <c r="O333" i="55"/>
  <c r="Q333" i="55" s="1"/>
  <c r="O334" i="55"/>
  <c r="Q334" i="55" s="1"/>
  <c r="O335" i="55"/>
  <c r="Q335" i="55" s="1"/>
  <c r="O336" i="55"/>
  <c r="R336" i="55" s="1"/>
  <c r="O337" i="55"/>
  <c r="Q337" i="55" s="1"/>
  <c r="O338" i="55"/>
  <c r="Q338" i="55" s="1"/>
  <c r="O339" i="55"/>
  <c r="Q339" i="55" s="1"/>
  <c r="O340" i="55"/>
  <c r="S340" i="55" s="1"/>
  <c r="O341" i="55"/>
  <c r="Q341" i="55" s="1"/>
  <c r="O342" i="55"/>
  <c r="Q342" i="55" s="1"/>
  <c r="O343" i="55"/>
  <c r="Q343" i="55" s="1"/>
  <c r="O344" i="55"/>
  <c r="R344" i="55" s="1"/>
  <c r="O345" i="55"/>
  <c r="Q345" i="55" s="1"/>
  <c r="O346" i="55"/>
  <c r="S346" i="55" s="1"/>
  <c r="O347" i="55"/>
  <c r="S347" i="55" s="1"/>
  <c r="O348" i="55"/>
  <c r="S348" i="55" s="1"/>
  <c r="O349" i="55"/>
  <c r="R349" i="55" s="1"/>
  <c r="O350" i="55"/>
  <c r="S350" i="55" s="1"/>
  <c r="O351" i="55"/>
  <c r="Q351" i="55" s="1"/>
  <c r="O352" i="55"/>
  <c r="Q352" i="55" s="1"/>
  <c r="O353" i="55"/>
  <c r="Q353" i="55" s="1"/>
  <c r="O354" i="55"/>
  <c r="O355" i="55"/>
  <c r="Q355" i="55" s="1"/>
  <c r="O356" i="55"/>
  <c r="P356" i="55" s="1"/>
  <c r="O357" i="55"/>
  <c r="Q357" i="55" s="1"/>
  <c r="O358" i="55"/>
  <c r="Q358" i="55" s="1"/>
  <c r="O359" i="55"/>
  <c r="O360" i="55"/>
  <c r="Q360" i="55" s="1"/>
  <c r="O361" i="55"/>
  <c r="O362" i="55"/>
  <c r="S362" i="55" s="1"/>
  <c r="O363" i="55"/>
  <c r="O364" i="55"/>
  <c r="P364" i="55" s="1"/>
  <c r="O365" i="55"/>
  <c r="P365" i="55" s="1"/>
  <c r="O366" i="55"/>
  <c r="Q366" i="55" s="1"/>
  <c r="O367" i="55"/>
  <c r="O368" i="55"/>
  <c r="S368" i="55" s="1"/>
  <c r="O369" i="55"/>
  <c r="O370" i="55"/>
  <c r="R370" i="55" s="1"/>
  <c r="O371" i="55"/>
  <c r="O372" i="55"/>
  <c r="Q372" i="55" s="1"/>
  <c r="O373" i="55"/>
  <c r="Q373" i="55" s="1"/>
  <c r="O374" i="55"/>
  <c r="P374" i="55" s="1"/>
  <c r="O375" i="55"/>
  <c r="O376" i="55"/>
  <c r="S376" i="55" s="1"/>
  <c r="O377" i="55"/>
  <c r="O378" i="55"/>
  <c r="R378" i="55" s="1"/>
  <c r="O379" i="55"/>
  <c r="O380" i="55"/>
  <c r="Q380" i="55" s="1"/>
  <c r="O381" i="55"/>
  <c r="O382" i="55"/>
  <c r="O383" i="55"/>
  <c r="O384" i="55"/>
  <c r="O385" i="55"/>
  <c r="O386" i="55"/>
  <c r="R386" i="55" s="1"/>
  <c r="O387" i="55"/>
  <c r="P387" i="55" s="1"/>
  <c r="O388" i="55"/>
  <c r="P388" i="55" s="1"/>
  <c r="O389" i="55"/>
  <c r="R389" i="55" s="1"/>
  <c r="O390" i="55"/>
  <c r="Q390" i="55" s="1"/>
  <c r="O391" i="55"/>
  <c r="O392" i="55"/>
  <c r="O393" i="55"/>
  <c r="O394" i="55"/>
  <c r="O395" i="55"/>
  <c r="O396" i="55"/>
  <c r="Q396" i="55" s="1"/>
  <c r="O397" i="55"/>
  <c r="Q397" i="55" s="1"/>
  <c r="O398" i="55"/>
  <c r="Q398" i="55" s="1"/>
  <c r="O399" i="55"/>
  <c r="O400" i="55"/>
  <c r="O401" i="55"/>
  <c r="O402" i="55"/>
  <c r="O403" i="55"/>
  <c r="O404" i="55"/>
  <c r="Q404" i="55" s="1"/>
  <c r="O405" i="55"/>
  <c r="R405" i="55" s="1"/>
  <c r="O406" i="55"/>
  <c r="Q406" i="55" s="1"/>
  <c r="O407" i="55"/>
  <c r="O408" i="55"/>
  <c r="Q408" i="55" s="1"/>
  <c r="O409" i="55"/>
  <c r="O410" i="55"/>
  <c r="R410" i="55" s="1"/>
  <c r="O411" i="55"/>
  <c r="O412" i="55"/>
  <c r="P412" i="55" s="1"/>
  <c r="O413" i="55"/>
  <c r="R413" i="55" s="1"/>
  <c r="O414" i="55"/>
  <c r="O415" i="55"/>
  <c r="O416" i="55"/>
  <c r="O417" i="55"/>
  <c r="O418" i="55"/>
  <c r="Q418" i="55" s="1"/>
  <c r="O419" i="55"/>
  <c r="P419" i="55" s="1"/>
  <c r="O420" i="55"/>
  <c r="R420" i="55" s="1"/>
  <c r="O421" i="55"/>
  <c r="R421" i="55" s="1"/>
  <c r="O422" i="55"/>
  <c r="P422" i="55" s="1"/>
  <c r="O423" i="55"/>
  <c r="O424" i="55"/>
  <c r="O425" i="55"/>
  <c r="O426" i="55"/>
  <c r="O427" i="55"/>
  <c r="O428" i="55"/>
  <c r="Q428" i="55" s="1"/>
  <c r="O429" i="55"/>
  <c r="R429" i="55" s="1"/>
  <c r="O430" i="55"/>
  <c r="R430" i="55" s="1"/>
  <c r="O431" i="55"/>
  <c r="O432" i="55"/>
  <c r="R432" i="55" s="1"/>
  <c r="O433" i="55"/>
  <c r="O434" i="55"/>
  <c r="R434" i="55" s="1"/>
  <c r="O435" i="55"/>
  <c r="O436" i="55"/>
  <c r="R436" i="55" s="1"/>
  <c r="O437" i="55"/>
  <c r="Q437" i="55" s="1"/>
  <c r="O438" i="55"/>
  <c r="R438" i="55" s="1"/>
  <c r="O439" i="55"/>
  <c r="O440" i="55"/>
  <c r="Q440" i="55" s="1"/>
  <c r="O441" i="55"/>
  <c r="O442" i="55"/>
  <c r="R442" i="55" s="1"/>
  <c r="O443" i="55"/>
  <c r="O444" i="55"/>
  <c r="S444" i="55" s="1"/>
  <c r="O445" i="55"/>
  <c r="O446" i="55"/>
  <c r="Q446" i="55" s="1"/>
  <c r="O447" i="55"/>
  <c r="O448" i="55"/>
  <c r="O449" i="55"/>
  <c r="O450" i="55"/>
  <c r="O451" i="55"/>
  <c r="P451" i="55" s="1"/>
  <c r="P324" i="55" l="1"/>
  <c r="P414" i="55"/>
  <c r="P443" i="55"/>
  <c r="P403" i="55"/>
  <c r="P371" i="55"/>
  <c r="P448" i="55"/>
  <c r="P424" i="55"/>
  <c r="P416" i="55"/>
  <c r="P400" i="55"/>
  <c r="P392" i="55"/>
  <c r="P384" i="55"/>
  <c r="L446" i="55"/>
  <c r="L436" i="55"/>
  <c r="L424" i="55"/>
  <c r="L414" i="55"/>
  <c r="L404" i="55"/>
  <c r="L392" i="55"/>
  <c r="L382" i="55"/>
  <c r="L372" i="55"/>
  <c r="L360" i="55"/>
  <c r="L350" i="55"/>
  <c r="L340" i="55"/>
  <c r="L328" i="55"/>
  <c r="K446" i="55"/>
  <c r="N446" i="55" s="1"/>
  <c r="J445" i="55"/>
  <c r="N346" i="55"/>
  <c r="N338" i="55"/>
  <c r="P338" i="55" s="1"/>
  <c r="N330" i="55"/>
  <c r="P330" i="55" s="1"/>
  <c r="L456" i="55"/>
  <c r="N456" i="55"/>
  <c r="P456" i="55" s="1"/>
  <c r="P447" i="55"/>
  <c r="P439" i="55"/>
  <c r="P431" i="55"/>
  <c r="P423" i="55"/>
  <c r="P415" i="55"/>
  <c r="P407" i="55"/>
  <c r="P399" i="55"/>
  <c r="P391" i="55"/>
  <c r="P383" i="55"/>
  <c r="P375" i="55"/>
  <c r="P367" i="55"/>
  <c r="P359" i="55"/>
  <c r="L445" i="55"/>
  <c r="L423" i="55"/>
  <c r="L413" i="55"/>
  <c r="L403" i="55"/>
  <c r="L391" i="55"/>
  <c r="L381" i="55"/>
  <c r="L371" i="55"/>
  <c r="L359" i="55"/>
  <c r="L349" i="55"/>
  <c r="L339" i="55"/>
  <c r="L327" i="55"/>
  <c r="K435" i="55"/>
  <c r="N435" i="55" s="1"/>
  <c r="P435" i="55" s="1"/>
  <c r="P382" i="55"/>
  <c r="P381" i="55"/>
  <c r="P379" i="55"/>
  <c r="L455" i="55"/>
  <c r="P411" i="55"/>
  <c r="P363" i="55"/>
  <c r="P445" i="55"/>
  <c r="P427" i="55"/>
  <c r="P395" i="55"/>
  <c r="L457" i="55"/>
  <c r="L361" i="55"/>
  <c r="N361" i="55"/>
  <c r="P361" i="55" s="1"/>
  <c r="L353" i="55"/>
  <c r="N353" i="55"/>
  <c r="L345" i="55"/>
  <c r="N345" i="55"/>
  <c r="L337" i="55"/>
  <c r="N337" i="55"/>
  <c r="P337" i="55" s="1"/>
  <c r="L329" i="55"/>
  <c r="N329" i="55"/>
  <c r="P329" i="55" s="1"/>
  <c r="P394" i="55"/>
  <c r="L346" i="55"/>
  <c r="L338" i="55"/>
  <c r="L330" i="55"/>
  <c r="K450" i="55"/>
  <c r="N450" i="55" s="1"/>
  <c r="P450" i="55" s="1"/>
  <c r="K442" i="55"/>
  <c r="N442" i="55" s="1"/>
  <c r="K434" i="55"/>
  <c r="N434" i="55" s="1"/>
  <c r="K426" i="55"/>
  <c r="N426" i="55" s="1"/>
  <c r="P426" i="55" s="1"/>
  <c r="K418" i="55"/>
  <c r="N418" i="55" s="1"/>
  <c r="K410" i="55"/>
  <c r="N410" i="55" s="1"/>
  <c r="K402" i="55"/>
  <c r="N402" i="55" s="1"/>
  <c r="P402" i="55" s="1"/>
  <c r="K394" i="55"/>
  <c r="N394" i="55" s="1"/>
  <c r="K386" i="55"/>
  <c r="N386" i="55" s="1"/>
  <c r="P386" i="55" s="1"/>
  <c r="K378" i="55"/>
  <c r="N378" i="55" s="1"/>
  <c r="K370" i="55"/>
  <c r="N370" i="55" s="1"/>
  <c r="K362" i="55"/>
  <c r="N362" i="55" s="1"/>
  <c r="K354" i="55"/>
  <c r="N354" i="55" s="1"/>
  <c r="P354" i="55" s="1"/>
  <c r="J361" i="55"/>
  <c r="L449" i="55"/>
  <c r="L433" i="55"/>
  <c r="L417" i="55"/>
  <c r="K449" i="55"/>
  <c r="N449" i="55" s="1"/>
  <c r="P449" i="55" s="1"/>
  <c r="K441" i="55"/>
  <c r="N441" i="55" s="1"/>
  <c r="P441" i="55" s="1"/>
  <c r="K433" i="55"/>
  <c r="N433" i="55" s="1"/>
  <c r="P433" i="55" s="1"/>
  <c r="K425" i="55"/>
  <c r="N425" i="55" s="1"/>
  <c r="P425" i="55" s="1"/>
  <c r="K417" i="55"/>
  <c r="N417" i="55" s="1"/>
  <c r="P417" i="55" s="1"/>
  <c r="K409" i="55"/>
  <c r="K401" i="55"/>
  <c r="K393" i="55"/>
  <c r="K385" i="55"/>
  <c r="K377" i="55"/>
  <c r="K369" i="55"/>
  <c r="P328" i="55"/>
  <c r="P326" i="55"/>
  <c r="P325" i="55"/>
  <c r="P334" i="55"/>
  <c r="P327" i="55"/>
  <c r="S328" i="55"/>
  <c r="P331" i="55"/>
  <c r="P351" i="55"/>
  <c r="P350" i="55"/>
  <c r="S336" i="55"/>
  <c r="P345" i="55"/>
  <c r="P352" i="55"/>
  <c r="P344" i="55"/>
  <c r="S344" i="55"/>
  <c r="P343" i="55"/>
  <c r="P368" i="55"/>
  <c r="P336" i="55"/>
  <c r="Q344" i="55"/>
  <c r="S352" i="55"/>
  <c r="P339" i="55"/>
  <c r="P347" i="55"/>
  <c r="P335" i="55"/>
  <c r="P353" i="55"/>
  <c r="P342" i="55"/>
  <c r="P349" i="55"/>
  <c r="P348" i="55"/>
  <c r="P340" i="55"/>
  <c r="P332" i="55"/>
  <c r="P341" i="55"/>
  <c r="P346" i="55"/>
  <c r="P333" i="55"/>
  <c r="R382" i="55"/>
  <c r="Q382" i="55"/>
  <c r="S334" i="55"/>
  <c r="Q350" i="55"/>
  <c r="P366" i="55"/>
  <c r="R350" i="55"/>
  <c r="R358" i="55"/>
  <c r="R342" i="55"/>
  <c r="S366" i="55"/>
  <c r="S342" i="55"/>
  <c r="R334" i="55"/>
  <c r="Q370" i="55"/>
  <c r="S339" i="55"/>
  <c r="R418" i="55"/>
  <c r="P430" i="55"/>
  <c r="Q410" i="55"/>
  <c r="S355" i="55"/>
  <c r="S363" i="55"/>
  <c r="S331" i="55"/>
  <c r="R398" i="55"/>
  <c r="Q374" i="55"/>
  <c r="S435" i="55"/>
  <c r="P406" i="55"/>
  <c r="S414" i="55"/>
  <c r="S358" i="55"/>
  <c r="R390" i="55"/>
  <c r="R347" i="55"/>
  <c r="S390" i="55"/>
  <c r="R379" i="55"/>
  <c r="S387" i="55"/>
  <c r="R374" i="55"/>
  <c r="R331" i="55"/>
  <c r="P358" i="55"/>
  <c r="S374" i="55"/>
  <c r="S326" i="55"/>
  <c r="R326" i="55"/>
  <c r="S398" i="55"/>
  <c r="Q347" i="55"/>
  <c r="R366" i="55"/>
  <c r="S371" i="55"/>
  <c r="R422" i="55"/>
  <c r="R363" i="55"/>
  <c r="R446" i="55"/>
  <c r="S446" i="55"/>
  <c r="S422" i="55"/>
  <c r="Q438" i="55"/>
  <c r="S430" i="55"/>
  <c r="R414" i="55"/>
  <c r="Q430" i="55"/>
  <c r="S356" i="55"/>
  <c r="S411" i="55"/>
  <c r="S395" i="55"/>
  <c r="R387" i="55"/>
  <c r="R355" i="55"/>
  <c r="R411" i="55"/>
  <c r="S379" i="55"/>
  <c r="P355" i="55"/>
  <c r="R403" i="55"/>
  <c r="R371" i="55"/>
  <c r="R339" i="55"/>
  <c r="Q379" i="55"/>
  <c r="S403" i="55"/>
  <c r="R395" i="55"/>
  <c r="R443" i="55"/>
  <c r="Q363" i="55"/>
  <c r="S450" i="55"/>
  <c r="Q330" i="55"/>
  <c r="P362" i="55"/>
  <c r="Q354" i="55"/>
  <c r="P410" i="55"/>
  <c r="S394" i="55"/>
  <c r="S426" i="55"/>
  <c r="R338" i="55"/>
  <c r="Q346" i="55"/>
  <c r="S338" i="55"/>
  <c r="R426" i="55"/>
  <c r="R362" i="55"/>
  <c r="Q378" i="55"/>
  <c r="S354" i="55"/>
  <c r="Q422" i="55"/>
  <c r="P446" i="55"/>
  <c r="P398" i="55"/>
  <c r="Q414" i="55"/>
  <c r="P438" i="55"/>
  <c r="P390" i="55"/>
  <c r="S442" i="55"/>
  <c r="S406" i="55"/>
  <c r="S382" i="55"/>
  <c r="R406" i="55"/>
  <c r="R354" i="55"/>
  <c r="P418" i="55"/>
  <c r="P378" i="55"/>
  <c r="S438" i="55"/>
  <c r="S402" i="55"/>
  <c r="S378" i="55"/>
  <c r="R402" i="55"/>
  <c r="Q442" i="55"/>
  <c r="S418" i="55"/>
  <c r="R450" i="55"/>
  <c r="Q434" i="55"/>
  <c r="Q402" i="55"/>
  <c r="R394" i="55"/>
  <c r="R330" i="55"/>
  <c r="Q426" i="55"/>
  <c r="Q394" i="55"/>
  <c r="P442" i="55"/>
  <c r="P370" i="55"/>
  <c r="S370" i="55"/>
  <c r="S410" i="55"/>
  <c r="S386" i="55"/>
  <c r="R346" i="55"/>
  <c r="Q450" i="55"/>
  <c r="Q386" i="55"/>
  <c r="Q362" i="55"/>
  <c r="P434" i="55"/>
  <c r="S434" i="55"/>
  <c r="Q427" i="55"/>
  <c r="S419" i="55"/>
  <c r="R427" i="55"/>
  <c r="S427" i="55"/>
  <c r="Q411" i="55"/>
  <c r="S432" i="55"/>
  <c r="S416" i="55"/>
  <c r="Q328" i="55"/>
  <c r="S448" i="55"/>
  <c r="Q392" i="55"/>
  <c r="R408" i="55"/>
  <c r="R392" i="55"/>
  <c r="R376" i="55"/>
  <c r="R360" i="55"/>
  <c r="Q432" i="55"/>
  <c r="S440" i="55"/>
  <c r="S424" i="55"/>
  <c r="R424" i="55"/>
  <c r="Q336" i="55"/>
  <c r="R440" i="55"/>
  <c r="Q400" i="55"/>
  <c r="P432" i="55"/>
  <c r="S400" i="55"/>
  <c r="S360" i="55"/>
  <c r="R416" i="55"/>
  <c r="R400" i="55"/>
  <c r="R384" i="55"/>
  <c r="R368" i="55"/>
  <c r="R352" i="55"/>
  <c r="Q443" i="55"/>
  <c r="S451" i="55"/>
  <c r="S349" i="55"/>
  <c r="S443" i="55"/>
  <c r="Q395" i="55"/>
  <c r="R448" i="55"/>
  <c r="Q416" i="55"/>
  <c r="P408" i="55"/>
  <c r="Q376" i="55"/>
  <c r="P360" i="55"/>
  <c r="S408" i="55"/>
  <c r="S392" i="55"/>
  <c r="R428" i="55"/>
  <c r="Q424" i="55"/>
  <c r="P440" i="55"/>
  <c r="P396" i="55"/>
  <c r="P376" i="55"/>
  <c r="S420" i="55"/>
  <c r="Q368" i="55"/>
  <c r="S388" i="55"/>
  <c r="Q384" i="55"/>
  <c r="S384" i="55"/>
  <c r="S324" i="55"/>
  <c r="Q448" i="55"/>
  <c r="Q412" i="55"/>
  <c r="P437" i="55"/>
  <c r="Q325" i="55"/>
  <c r="S413" i="55"/>
  <c r="S397" i="55"/>
  <c r="R373" i="55"/>
  <c r="S373" i="55"/>
  <c r="S437" i="55"/>
  <c r="R341" i="55"/>
  <c r="Q436" i="55"/>
  <c r="S421" i="55"/>
  <c r="P405" i="55"/>
  <c r="Q381" i="55"/>
  <c r="P421" i="55"/>
  <c r="S445" i="55"/>
  <c r="R437" i="55"/>
  <c r="R397" i="55"/>
  <c r="R333" i="55"/>
  <c r="Q421" i="55"/>
  <c r="Q365" i="55"/>
  <c r="P389" i="55"/>
  <c r="P373" i="55"/>
  <c r="P357" i="55"/>
  <c r="S357" i="55"/>
  <c r="S333" i="55"/>
  <c r="R357" i="55"/>
  <c r="Q445" i="55"/>
  <c r="Q349" i="55"/>
  <c r="S429" i="55"/>
  <c r="S405" i="55"/>
  <c r="S381" i="55"/>
  <c r="R381" i="55"/>
  <c r="Q405" i="55"/>
  <c r="R445" i="55"/>
  <c r="Q429" i="55"/>
  <c r="P397" i="55"/>
  <c r="Q389" i="55"/>
  <c r="P429" i="55"/>
  <c r="P413" i="55"/>
  <c r="S389" i="55"/>
  <c r="S365" i="55"/>
  <c r="S341" i="55"/>
  <c r="R365" i="55"/>
  <c r="Q413" i="55"/>
  <c r="R325" i="55"/>
  <c r="S436" i="55"/>
  <c r="S404" i="55"/>
  <c r="S372" i="55"/>
  <c r="R396" i="55"/>
  <c r="R364" i="55"/>
  <c r="R332" i="55"/>
  <c r="Q356" i="55"/>
  <c r="Q332" i="55"/>
  <c r="P436" i="55"/>
  <c r="P372" i="55"/>
  <c r="R372" i="55"/>
  <c r="R340" i="55"/>
  <c r="Q388" i="55"/>
  <c r="Q364" i="55"/>
  <c r="P420" i="55"/>
  <c r="R404" i="55"/>
  <c r="S428" i="55"/>
  <c r="S396" i="55"/>
  <c r="S364" i="55"/>
  <c r="Q444" i="55"/>
  <c r="Q340" i="55"/>
  <c r="P444" i="55"/>
  <c r="P380" i="55"/>
  <c r="R380" i="55"/>
  <c r="Q420" i="55"/>
  <c r="P404" i="55"/>
  <c r="R412" i="55"/>
  <c r="Q348" i="55"/>
  <c r="P428" i="55"/>
  <c r="R444" i="55"/>
  <c r="R388" i="55"/>
  <c r="R356" i="55"/>
  <c r="R324" i="55"/>
  <c r="R348" i="55"/>
  <c r="S412" i="55"/>
  <c r="S380" i="55"/>
  <c r="R451" i="55"/>
  <c r="R419" i="55"/>
  <c r="Q451" i="55"/>
  <c r="Q419" i="55"/>
  <c r="Q387" i="55"/>
  <c r="R435" i="55"/>
  <c r="Q435" i="55"/>
  <c r="Q403" i="55"/>
  <c r="Q371" i="55"/>
  <c r="S449" i="55"/>
  <c r="S441" i="55"/>
  <c r="S433" i="55"/>
  <c r="S425" i="55"/>
  <c r="S417" i="55"/>
  <c r="S409" i="55"/>
  <c r="S401" i="55"/>
  <c r="S393" i="55"/>
  <c r="S385" i="55"/>
  <c r="S377" i="55"/>
  <c r="S369" i="55"/>
  <c r="S361" i="55"/>
  <c r="S353" i="55"/>
  <c r="S345" i="55"/>
  <c r="S337" i="55"/>
  <c r="S329" i="55"/>
  <c r="R449" i="55"/>
  <c r="R441" i="55"/>
  <c r="R433" i="55"/>
  <c r="R425" i="55"/>
  <c r="R417" i="55"/>
  <c r="R409" i="55"/>
  <c r="R401" i="55"/>
  <c r="R393" i="55"/>
  <c r="R385" i="55"/>
  <c r="R377" i="55"/>
  <c r="R369" i="55"/>
  <c r="R361" i="55"/>
  <c r="R353" i="55"/>
  <c r="R345" i="55"/>
  <c r="R337" i="55"/>
  <c r="R329" i="55"/>
  <c r="Q449" i="55"/>
  <c r="Q441" i="55"/>
  <c r="Q433" i="55"/>
  <c r="Q425" i="55"/>
  <c r="Q417" i="55"/>
  <c r="Q409" i="55"/>
  <c r="Q401" i="55"/>
  <c r="Q393" i="55"/>
  <c r="Q385" i="55"/>
  <c r="Q377" i="55"/>
  <c r="Q369" i="55"/>
  <c r="Q361" i="55"/>
  <c r="S447" i="55"/>
  <c r="S439" i="55"/>
  <c r="S431" i="55"/>
  <c r="S423" i="55"/>
  <c r="S415" i="55"/>
  <c r="S407" i="55"/>
  <c r="S399" i="55"/>
  <c r="S391" i="55"/>
  <c r="S383" i="55"/>
  <c r="S375" i="55"/>
  <c r="S367" i="55"/>
  <c r="S359" i="55"/>
  <c r="S351" i="55"/>
  <c r="S343" i="55"/>
  <c r="S335" i="55"/>
  <c r="S327" i="55"/>
  <c r="R447" i="55"/>
  <c r="R439" i="55"/>
  <c r="R431" i="55"/>
  <c r="R423" i="55"/>
  <c r="R415" i="55"/>
  <c r="R407" i="55"/>
  <c r="R399" i="55"/>
  <c r="R391" i="55"/>
  <c r="R383" i="55"/>
  <c r="R375" i="55"/>
  <c r="R367" i="55"/>
  <c r="R359" i="55"/>
  <c r="R351" i="55"/>
  <c r="R343" i="55"/>
  <c r="R335" i="55"/>
  <c r="R327" i="55"/>
  <c r="Q447" i="55"/>
  <c r="Q439" i="55"/>
  <c r="Q431" i="55"/>
  <c r="Q423" i="55"/>
  <c r="Q415" i="55"/>
  <c r="Q407" i="55"/>
  <c r="Q399" i="55"/>
  <c r="Q391" i="55"/>
  <c r="Q383" i="55"/>
  <c r="Q375" i="55"/>
  <c r="Q367" i="55"/>
  <c r="Q359" i="55"/>
  <c r="I323" i="55"/>
  <c r="J323" i="55" s="1"/>
  <c r="M323" i="55"/>
  <c r="O323" i="55"/>
  <c r="Q323" i="55" s="1"/>
  <c r="I322" i="55"/>
  <c r="K322" i="55" s="1"/>
  <c r="M322" i="55"/>
  <c r="O322" i="55"/>
  <c r="Q322" i="55" s="1"/>
  <c r="K323" i="55" l="1"/>
  <c r="N323" i="55" s="1"/>
  <c r="P323" i="55" s="1"/>
  <c r="L435" i="55"/>
  <c r="L377" i="55"/>
  <c r="N377" i="55"/>
  <c r="P377" i="55" s="1"/>
  <c r="L386" i="55"/>
  <c r="L450" i="55"/>
  <c r="L385" i="55"/>
  <c r="N385" i="55"/>
  <c r="P385" i="55" s="1"/>
  <c r="L394" i="55"/>
  <c r="J322" i="55"/>
  <c r="L393" i="55"/>
  <c r="N393" i="55"/>
  <c r="P393" i="55" s="1"/>
  <c r="L402" i="55"/>
  <c r="L401" i="55"/>
  <c r="N401" i="55"/>
  <c r="P401" i="55" s="1"/>
  <c r="L425" i="55"/>
  <c r="L410" i="55"/>
  <c r="L409" i="55"/>
  <c r="N409" i="55"/>
  <c r="P409" i="55" s="1"/>
  <c r="L354" i="55"/>
  <c r="L418" i="55"/>
  <c r="L441" i="55"/>
  <c r="L362" i="55"/>
  <c r="L426" i="55"/>
  <c r="L370" i="55"/>
  <c r="L434" i="55"/>
  <c r="L369" i="55"/>
  <c r="N369" i="55"/>
  <c r="P369" i="55" s="1"/>
  <c r="L378" i="55"/>
  <c r="L442" i="55"/>
  <c r="L322" i="55"/>
  <c r="N322" i="55"/>
  <c r="P322" i="55" s="1"/>
  <c r="S323" i="55"/>
  <c r="R323" i="55"/>
  <c r="S322" i="55"/>
  <c r="R322" i="55"/>
  <c r="O321" i="55"/>
  <c r="S321" i="55" s="1"/>
  <c r="M321" i="55"/>
  <c r="I321" i="55"/>
  <c r="J321" i="55" s="1"/>
  <c r="O320" i="55"/>
  <c r="M320" i="55"/>
  <c r="I320" i="55"/>
  <c r="O319" i="55"/>
  <c r="R319" i="55" s="1"/>
  <c r="M319" i="55"/>
  <c r="I319" i="55"/>
  <c r="J319" i="55" s="1"/>
  <c r="O318" i="55"/>
  <c r="M318" i="55"/>
  <c r="I318" i="55"/>
  <c r="O317" i="55"/>
  <c r="M317" i="55"/>
  <c r="I317" i="55"/>
  <c r="J317" i="55" s="1"/>
  <c r="O316" i="55"/>
  <c r="S316" i="55" s="1"/>
  <c r="M316" i="55"/>
  <c r="I316" i="55"/>
  <c r="K316" i="55" s="1"/>
  <c r="L316" i="55" s="1"/>
  <c r="O315" i="55"/>
  <c r="Q315" i="55" s="1"/>
  <c r="M315" i="55"/>
  <c r="I315" i="55"/>
  <c r="O314" i="55"/>
  <c r="Q314" i="55" s="1"/>
  <c r="M314" i="55"/>
  <c r="I314" i="55"/>
  <c r="K314" i="55" s="1"/>
  <c r="O313" i="55"/>
  <c r="M313" i="55"/>
  <c r="I313" i="55"/>
  <c r="J313" i="55" s="1"/>
  <c r="O312" i="55"/>
  <c r="R312" i="55" s="1"/>
  <c r="M312" i="55"/>
  <c r="K312" i="55"/>
  <c r="I312" i="55"/>
  <c r="O311" i="55"/>
  <c r="R311" i="55" s="1"/>
  <c r="M311" i="55"/>
  <c r="K311" i="55"/>
  <c r="I311" i="55"/>
  <c r="J311" i="55" s="1"/>
  <c r="O310" i="55"/>
  <c r="M310" i="55"/>
  <c r="I310" i="55"/>
  <c r="J310" i="55" s="1"/>
  <c r="O309" i="55"/>
  <c r="S309" i="55" s="1"/>
  <c r="M309" i="55"/>
  <c r="I309" i="55"/>
  <c r="K309" i="55" s="1"/>
  <c r="O308" i="55"/>
  <c r="S308" i="55" s="1"/>
  <c r="M308" i="55"/>
  <c r="I308" i="55"/>
  <c r="J308" i="55" s="1"/>
  <c r="O307" i="55"/>
  <c r="Q307" i="55" s="1"/>
  <c r="M307" i="55"/>
  <c r="I307" i="55"/>
  <c r="O306" i="55"/>
  <c r="M306" i="55"/>
  <c r="I306" i="55"/>
  <c r="K306" i="55" s="1"/>
  <c r="O305" i="55"/>
  <c r="R305" i="55" s="1"/>
  <c r="M305" i="55"/>
  <c r="I305" i="55"/>
  <c r="J305" i="55" s="1"/>
  <c r="O304" i="55"/>
  <c r="R304" i="55" s="1"/>
  <c r="M304" i="55"/>
  <c r="K304" i="55"/>
  <c r="I304" i="55"/>
  <c r="O303" i="55"/>
  <c r="R303" i="55" s="1"/>
  <c r="M303" i="55"/>
  <c r="K303" i="55"/>
  <c r="I303" i="55"/>
  <c r="J303" i="55" s="1"/>
  <c r="O302" i="55"/>
  <c r="M302" i="55"/>
  <c r="I302" i="55"/>
  <c r="O301" i="55"/>
  <c r="S301" i="55" s="1"/>
  <c r="M301" i="55"/>
  <c r="I301" i="55"/>
  <c r="J301" i="55" s="1"/>
  <c r="O300" i="55"/>
  <c r="S300" i="55" s="1"/>
  <c r="M300" i="55"/>
  <c r="I300" i="55"/>
  <c r="J300" i="55" s="1"/>
  <c r="O299" i="55"/>
  <c r="Q299" i="55" s="1"/>
  <c r="M299" i="55"/>
  <c r="I299" i="55"/>
  <c r="O298" i="55"/>
  <c r="M298" i="55"/>
  <c r="I298" i="55"/>
  <c r="K298" i="55" s="1"/>
  <c r="O297" i="55"/>
  <c r="S297" i="55" s="1"/>
  <c r="M297" i="55"/>
  <c r="I297" i="55"/>
  <c r="J297" i="55" s="1"/>
  <c r="O296" i="55"/>
  <c r="R296" i="55" s="1"/>
  <c r="M296" i="55"/>
  <c r="I296" i="55"/>
  <c r="O295" i="55"/>
  <c r="R295" i="55" s="1"/>
  <c r="M295" i="55"/>
  <c r="K295" i="55"/>
  <c r="I295" i="55"/>
  <c r="J295" i="55" s="1"/>
  <c r="O294" i="55"/>
  <c r="S294" i="55" s="1"/>
  <c r="M294" i="55"/>
  <c r="I294" i="55"/>
  <c r="O293" i="55"/>
  <c r="S293" i="55" s="1"/>
  <c r="M293" i="55"/>
  <c r="I293" i="55"/>
  <c r="K293" i="55" s="1"/>
  <c r="O292" i="55"/>
  <c r="S292" i="55" s="1"/>
  <c r="M292" i="55"/>
  <c r="I292" i="55"/>
  <c r="K292" i="55" s="1"/>
  <c r="L292" i="55" s="1"/>
  <c r="O291" i="55"/>
  <c r="Q291" i="55" s="1"/>
  <c r="M291" i="55"/>
  <c r="I291" i="55"/>
  <c r="O290" i="55"/>
  <c r="Q290" i="55" s="1"/>
  <c r="M290" i="55"/>
  <c r="I290" i="55"/>
  <c r="K290" i="55" s="1"/>
  <c r="O289" i="55"/>
  <c r="S289" i="55" s="1"/>
  <c r="M289" i="55"/>
  <c r="I289" i="55"/>
  <c r="J289" i="55" s="1"/>
  <c r="O288" i="55"/>
  <c r="R288" i="55" s="1"/>
  <c r="M288" i="55"/>
  <c r="I288" i="55"/>
  <c r="O287" i="55"/>
  <c r="R287" i="55" s="1"/>
  <c r="M287" i="55"/>
  <c r="I287" i="55"/>
  <c r="J287" i="55" s="1"/>
  <c r="O286" i="55"/>
  <c r="S286" i="55" s="1"/>
  <c r="M286" i="55"/>
  <c r="I286" i="55"/>
  <c r="O285" i="55"/>
  <c r="R285" i="55" s="1"/>
  <c r="M285" i="55"/>
  <c r="K285" i="55"/>
  <c r="I285" i="55"/>
  <c r="O284" i="55"/>
  <c r="S284" i="55" s="1"/>
  <c r="M284" i="55"/>
  <c r="K284" i="55"/>
  <c r="L284" i="55" s="1"/>
  <c r="I284" i="55"/>
  <c r="J284" i="55" s="1"/>
  <c r="O283" i="55"/>
  <c r="M283" i="55"/>
  <c r="I283" i="55"/>
  <c r="J283" i="55" s="1"/>
  <c r="O282" i="55"/>
  <c r="M282" i="55"/>
  <c r="I282" i="55"/>
  <c r="K282" i="55" s="1"/>
  <c r="O281" i="55"/>
  <c r="S281" i="55" s="1"/>
  <c r="M281" i="55"/>
  <c r="I281" i="55"/>
  <c r="J281" i="55" s="1"/>
  <c r="O280" i="55"/>
  <c r="Q280" i="55" s="1"/>
  <c r="M280" i="55"/>
  <c r="I280" i="55"/>
  <c r="O279" i="55"/>
  <c r="R279" i="55" s="1"/>
  <c r="M279" i="55"/>
  <c r="K279" i="55"/>
  <c r="I279" i="55"/>
  <c r="J279" i="55" s="1"/>
  <c r="O278" i="55"/>
  <c r="S278" i="55" s="1"/>
  <c r="M278" i="55"/>
  <c r="I278" i="55"/>
  <c r="O277" i="55"/>
  <c r="R277" i="55" s="1"/>
  <c r="M277" i="55"/>
  <c r="I277" i="55"/>
  <c r="J277" i="55" s="1"/>
  <c r="O276" i="55"/>
  <c r="S276" i="55" s="1"/>
  <c r="M276" i="55"/>
  <c r="I276" i="55"/>
  <c r="J276" i="55" s="1"/>
  <c r="O275" i="55"/>
  <c r="M275" i="55"/>
  <c r="I275" i="55"/>
  <c r="J275" i="55" s="1"/>
  <c r="O274" i="55"/>
  <c r="M274" i="55"/>
  <c r="I274" i="55"/>
  <c r="K274" i="55" s="1"/>
  <c r="O273" i="55"/>
  <c r="S273" i="55" s="1"/>
  <c r="M273" i="55"/>
  <c r="I273" i="55"/>
  <c r="J273" i="55" s="1"/>
  <c r="O272" i="55"/>
  <c r="Q272" i="55" s="1"/>
  <c r="M272" i="55"/>
  <c r="I272" i="55"/>
  <c r="O271" i="55"/>
  <c r="R271" i="55" s="1"/>
  <c r="M271" i="55"/>
  <c r="I271" i="55"/>
  <c r="J271" i="55" s="1"/>
  <c r="O270" i="55"/>
  <c r="S270" i="55" s="1"/>
  <c r="M270" i="55"/>
  <c r="I270" i="55"/>
  <c r="O269" i="55"/>
  <c r="S269" i="55" s="1"/>
  <c r="M269" i="55"/>
  <c r="I269" i="55"/>
  <c r="J269" i="55" s="1"/>
  <c r="O268" i="55"/>
  <c r="S268" i="55" s="1"/>
  <c r="M268" i="55"/>
  <c r="I268" i="55"/>
  <c r="K268" i="55" s="1"/>
  <c r="L268" i="55" s="1"/>
  <c r="O267" i="55"/>
  <c r="M267" i="55"/>
  <c r="I267" i="55"/>
  <c r="J267" i="55" s="1"/>
  <c r="O266" i="55"/>
  <c r="M266" i="55"/>
  <c r="K266" i="55"/>
  <c r="I266" i="55"/>
  <c r="J266" i="55" s="1"/>
  <c r="O265" i="55"/>
  <c r="S265" i="55" s="1"/>
  <c r="M265" i="55"/>
  <c r="I265" i="55"/>
  <c r="J265" i="55" s="1"/>
  <c r="O264" i="55"/>
  <c r="Q264" i="55" s="1"/>
  <c r="M264" i="55"/>
  <c r="I264" i="55"/>
  <c r="O263" i="55"/>
  <c r="R263" i="55" s="1"/>
  <c r="M263" i="55"/>
  <c r="K263" i="55"/>
  <c r="I263" i="55"/>
  <c r="J263" i="55" s="1"/>
  <c r="O262" i="55"/>
  <c r="S262" i="55" s="1"/>
  <c r="M262" i="55"/>
  <c r="I262" i="55"/>
  <c r="O261" i="55"/>
  <c r="M261" i="55"/>
  <c r="I261" i="55"/>
  <c r="J261" i="55" s="1"/>
  <c r="O260" i="55"/>
  <c r="S260" i="55" s="1"/>
  <c r="M260" i="55"/>
  <c r="I260" i="55"/>
  <c r="K260" i="55" s="1"/>
  <c r="L260" i="55" s="1"/>
  <c r="O259" i="55"/>
  <c r="M259" i="55"/>
  <c r="I259" i="55"/>
  <c r="J259" i="55" s="1"/>
  <c r="O258" i="55"/>
  <c r="M258" i="55"/>
  <c r="I258" i="55"/>
  <c r="K258" i="55" s="1"/>
  <c r="O257" i="55"/>
  <c r="S257" i="55" s="1"/>
  <c r="M257" i="55"/>
  <c r="I257" i="55"/>
  <c r="J257" i="55" s="1"/>
  <c r="O256" i="55"/>
  <c r="Q256" i="55" s="1"/>
  <c r="M256" i="55"/>
  <c r="I256" i="55"/>
  <c r="O255" i="55"/>
  <c r="R255" i="55" s="1"/>
  <c r="M255" i="55"/>
  <c r="I255" i="55"/>
  <c r="J255" i="55" s="1"/>
  <c r="O254" i="55"/>
  <c r="S254" i="55" s="1"/>
  <c r="M254" i="55"/>
  <c r="I254" i="55"/>
  <c r="O253" i="55"/>
  <c r="R253" i="55" s="1"/>
  <c r="M253" i="55"/>
  <c r="I253" i="55"/>
  <c r="J253" i="55" s="1"/>
  <c r="O252" i="55"/>
  <c r="S252" i="55" s="1"/>
  <c r="M252" i="55"/>
  <c r="I252" i="55"/>
  <c r="K252" i="55" s="1"/>
  <c r="L252" i="55" s="1"/>
  <c r="O251" i="55"/>
  <c r="M251" i="55"/>
  <c r="I251" i="55"/>
  <c r="J251" i="55" s="1"/>
  <c r="O250" i="55"/>
  <c r="M250" i="55"/>
  <c r="I250" i="55"/>
  <c r="K250" i="55" s="1"/>
  <c r="O249" i="55"/>
  <c r="S249" i="55" s="1"/>
  <c r="M249" i="55"/>
  <c r="I249" i="55"/>
  <c r="J249" i="55" s="1"/>
  <c r="O248" i="55"/>
  <c r="Q248" i="55" s="1"/>
  <c r="M248" i="55"/>
  <c r="I248" i="55"/>
  <c r="K248" i="55" s="1"/>
  <c r="O247" i="55"/>
  <c r="R247" i="55" s="1"/>
  <c r="M247" i="55"/>
  <c r="I247" i="55"/>
  <c r="J247" i="55" s="1"/>
  <c r="O246" i="55"/>
  <c r="S246" i="55" s="1"/>
  <c r="M246" i="55"/>
  <c r="I246" i="55"/>
  <c r="O245" i="55"/>
  <c r="R245" i="55" s="1"/>
  <c r="M245" i="55"/>
  <c r="I245" i="55"/>
  <c r="J245" i="55" s="1"/>
  <c r="O244" i="55"/>
  <c r="S244" i="55" s="1"/>
  <c r="M244" i="55"/>
  <c r="I244" i="55"/>
  <c r="J244" i="55" s="1"/>
  <c r="O243" i="55"/>
  <c r="M243" i="55"/>
  <c r="I243" i="55"/>
  <c r="J243" i="55" s="1"/>
  <c r="O242" i="55"/>
  <c r="M242" i="55"/>
  <c r="I242" i="55"/>
  <c r="K242" i="55" s="1"/>
  <c r="O241" i="55"/>
  <c r="S241" i="55" s="1"/>
  <c r="M241" i="55"/>
  <c r="I241" i="55"/>
  <c r="J241" i="55" s="1"/>
  <c r="O240" i="55"/>
  <c r="Q240" i="55" s="1"/>
  <c r="M240" i="55"/>
  <c r="I240" i="55"/>
  <c r="K240" i="55" s="1"/>
  <c r="O239" i="55"/>
  <c r="R239" i="55" s="1"/>
  <c r="M239" i="55"/>
  <c r="I239" i="55"/>
  <c r="J239" i="55" s="1"/>
  <c r="O238" i="55"/>
  <c r="S238" i="55" s="1"/>
  <c r="M238" i="55"/>
  <c r="I238" i="55"/>
  <c r="J238" i="55" s="1"/>
  <c r="O237" i="55"/>
  <c r="M237" i="55"/>
  <c r="I237" i="55"/>
  <c r="J237" i="55" s="1"/>
  <c r="O236" i="55"/>
  <c r="S236" i="55" s="1"/>
  <c r="M236" i="55"/>
  <c r="I236" i="55"/>
  <c r="J236" i="55" s="1"/>
  <c r="O235" i="55"/>
  <c r="M235" i="55"/>
  <c r="I235" i="55"/>
  <c r="J235" i="55" s="1"/>
  <c r="O234" i="55"/>
  <c r="P234" i="55" s="1"/>
  <c r="M234" i="55"/>
  <c r="I234" i="55"/>
  <c r="K234" i="55" s="1"/>
  <c r="O233" i="55"/>
  <c r="S233" i="55" s="1"/>
  <c r="M233" i="55"/>
  <c r="I233" i="55"/>
  <c r="J233" i="55" s="1"/>
  <c r="O232" i="55"/>
  <c r="M232" i="55"/>
  <c r="I232" i="55"/>
  <c r="K232" i="55" s="1"/>
  <c r="O231" i="55"/>
  <c r="R231" i="55" s="1"/>
  <c r="M231" i="55"/>
  <c r="I231" i="55"/>
  <c r="J231" i="55" s="1"/>
  <c r="O230" i="55"/>
  <c r="S230" i="55" s="1"/>
  <c r="M230" i="55"/>
  <c r="I230" i="55"/>
  <c r="K230" i="55" s="1"/>
  <c r="L230" i="55" s="1"/>
  <c r="O229" i="55"/>
  <c r="P229" i="55" s="1"/>
  <c r="M229" i="55"/>
  <c r="I229" i="55"/>
  <c r="J229" i="55" s="1"/>
  <c r="O228" i="55"/>
  <c r="S228" i="55" s="1"/>
  <c r="M228" i="55"/>
  <c r="I228" i="55"/>
  <c r="K228" i="55" s="1"/>
  <c r="L228" i="55" s="1"/>
  <c r="O227" i="55"/>
  <c r="P227" i="55" s="1"/>
  <c r="M227" i="55"/>
  <c r="J227" i="55"/>
  <c r="I227" i="55"/>
  <c r="O226" i="55"/>
  <c r="P226" i="55" s="1"/>
  <c r="M226" i="55"/>
  <c r="I226" i="55"/>
  <c r="K226" i="55" s="1"/>
  <c r="O225" i="55"/>
  <c r="S225" i="55" s="1"/>
  <c r="M225" i="55"/>
  <c r="I225" i="55"/>
  <c r="J225" i="55" s="1"/>
  <c r="O224" i="55"/>
  <c r="Q224" i="55" s="1"/>
  <c r="M224" i="55"/>
  <c r="I224" i="55"/>
  <c r="O223" i="55"/>
  <c r="R223" i="55" s="1"/>
  <c r="M223" i="55"/>
  <c r="I223" i="55"/>
  <c r="J223" i="55" s="1"/>
  <c r="O222" i="55"/>
  <c r="S222" i="55" s="1"/>
  <c r="M222" i="55"/>
  <c r="I222" i="55"/>
  <c r="O221" i="55"/>
  <c r="R221" i="55" s="1"/>
  <c r="M221" i="55"/>
  <c r="I221" i="55"/>
  <c r="J221" i="55" s="1"/>
  <c r="O220" i="55"/>
  <c r="S220" i="55" s="1"/>
  <c r="M220" i="55"/>
  <c r="I220" i="55"/>
  <c r="J220" i="55" s="1"/>
  <c r="O219" i="55"/>
  <c r="M219" i="55"/>
  <c r="I219" i="55"/>
  <c r="K219" i="55" s="1"/>
  <c r="O218" i="55"/>
  <c r="M218" i="55"/>
  <c r="I218" i="55"/>
  <c r="K218" i="55" s="1"/>
  <c r="O217" i="55"/>
  <c r="S217" i="55" s="1"/>
  <c r="M217" i="55"/>
  <c r="I217" i="55"/>
  <c r="J217" i="55" s="1"/>
  <c r="O216" i="55"/>
  <c r="Q216" i="55" s="1"/>
  <c r="M216" i="55"/>
  <c r="I216" i="55"/>
  <c r="O215" i="55"/>
  <c r="R215" i="55" s="1"/>
  <c r="M215" i="55"/>
  <c r="I215" i="55"/>
  <c r="J215" i="55" s="1"/>
  <c r="O214" i="55"/>
  <c r="S214" i="55" s="1"/>
  <c r="M214" i="55"/>
  <c r="I214" i="55"/>
  <c r="O213" i="55"/>
  <c r="M213" i="55"/>
  <c r="I213" i="55"/>
  <c r="J213" i="55" s="1"/>
  <c r="O212" i="55"/>
  <c r="S212" i="55" s="1"/>
  <c r="M212" i="55"/>
  <c r="I212" i="55"/>
  <c r="K212" i="55" s="1"/>
  <c r="L212" i="55" s="1"/>
  <c r="O211" i="55"/>
  <c r="M211" i="55"/>
  <c r="I211" i="55"/>
  <c r="K211" i="55" s="1"/>
  <c r="O210" i="55"/>
  <c r="S210" i="55" s="1"/>
  <c r="M210" i="55"/>
  <c r="I210" i="55"/>
  <c r="K210" i="55" s="1"/>
  <c r="O209" i="55"/>
  <c r="S209" i="55" s="1"/>
  <c r="M209" i="55"/>
  <c r="I209" i="55"/>
  <c r="J209" i="55" s="1"/>
  <c r="O208" i="55"/>
  <c r="Q208" i="55" s="1"/>
  <c r="M208" i="55"/>
  <c r="I208" i="55"/>
  <c r="K208" i="55" s="1"/>
  <c r="O207" i="55"/>
  <c r="R207" i="55" s="1"/>
  <c r="M207" i="55"/>
  <c r="I207" i="55"/>
  <c r="O206" i="55"/>
  <c r="S206" i="55" s="1"/>
  <c r="M206" i="55"/>
  <c r="I206" i="55"/>
  <c r="O205" i="55"/>
  <c r="R205" i="55" s="1"/>
  <c r="M205" i="55"/>
  <c r="I205" i="55"/>
  <c r="J205" i="55" s="1"/>
  <c r="O204" i="55"/>
  <c r="S204" i="55" s="1"/>
  <c r="M204" i="55"/>
  <c r="I204" i="55"/>
  <c r="K204" i="55" s="1"/>
  <c r="L204" i="55" s="1"/>
  <c r="O203" i="55"/>
  <c r="M203" i="55"/>
  <c r="I203" i="55"/>
  <c r="O202" i="55"/>
  <c r="M202" i="55"/>
  <c r="I202" i="55"/>
  <c r="K202" i="55" s="1"/>
  <c r="O201" i="55"/>
  <c r="S201" i="55" s="1"/>
  <c r="M201" i="55"/>
  <c r="I201" i="55"/>
  <c r="J201" i="55" s="1"/>
  <c r="O200" i="55"/>
  <c r="Q200" i="55" s="1"/>
  <c r="M200" i="55"/>
  <c r="I200" i="55"/>
  <c r="K200" i="55" s="1"/>
  <c r="O199" i="55"/>
  <c r="R199" i="55" s="1"/>
  <c r="M199" i="55"/>
  <c r="I199" i="55"/>
  <c r="O198" i="55"/>
  <c r="S198" i="55" s="1"/>
  <c r="M198" i="55"/>
  <c r="I198" i="55"/>
  <c r="K198" i="55" s="1"/>
  <c r="O197" i="55"/>
  <c r="M197" i="55"/>
  <c r="I197" i="55"/>
  <c r="J197" i="55" s="1"/>
  <c r="O196" i="55"/>
  <c r="R196" i="55" s="1"/>
  <c r="M196" i="55"/>
  <c r="I196" i="55"/>
  <c r="K196" i="55" s="1"/>
  <c r="L196" i="55" s="1"/>
  <c r="O195" i="55"/>
  <c r="R195" i="55" s="1"/>
  <c r="M195" i="55"/>
  <c r="I195" i="55"/>
  <c r="J195" i="55" s="1"/>
  <c r="O194" i="55"/>
  <c r="Q194" i="55" s="1"/>
  <c r="M194" i="55"/>
  <c r="I194" i="55"/>
  <c r="K194" i="55" s="1"/>
  <c r="O193" i="55"/>
  <c r="S193" i="55" s="1"/>
  <c r="M193" i="55"/>
  <c r="I193" i="55"/>
  <c r="J193" i="55" s="1"/>
  <c r="O192" i="55"/>
  <c r="S192" i="55" s="1"/>
  <c r="M192" i="55"/>
  <c r="I192" i="55"/>
  <c r="O191" i="55"/>
  <c r="R191" i="55" s="1"/>
  <c r="M191" i="55"/>
  <c r="I191" i="55"/>
  <c r="J191" i="55" s="1"/>
  <c r="O190" i="55"/>
  <c r="S190" i="55" s="1"/>
  <c r="M190" i="55"/>
  <c r="I190" i="55"/>
  <c r="O189" i="55"/>
  <c r="M189" i="55"/>
  <c r="I189" i="55"/>
  <c r="K189" i="55" s="1"/>
  <c r="O188" i="55"/>
  <c r="S188" i="55" s="1"/>
  <c r="M188" i="55"/>
  <c r="I188" i="55"/>
  <c r="J188" i="55" s="1"/>
  <c r="O187" i="55"/>
  <c r="R187" i="55" s="1"/>
  <c r="M187" i="55"/>
  <c r="I187" i="55"/>
  <c r="K187" i="55" s="1"/>
  <c r="O186" i="55"/>
  <c r="Q186" i="55" s="1"/>
  <c r="M186" i="55"/>
  <c r="I186" i="55"/>
  <c r="K186" i="55" s="1"/>
  <c r="O185" i="55"/>
  <c r="M185" i="55"/>
  <c r="I185" i="55"/>
  <c r="J185" i="55" s="1"/>
  <c r="O184" i="55"/>
  <c r="S184" i="55" s="1"/>
  <c r="M184" i="55"/>
  <c r="I184" i="55"/>
  <c r="K184" i="55" s="1"/>
  <c r="O183" i="55"/>
  <c r="R183" i="55" s="1"/>
  <c r="M183" i="55"/>
  <c r="I183" i="55"/>
  <c r="J183" i="55" s="1"/>
  <c r="O182" i="55"/>
  <c r="Q182" i="55" s="1"/>
  <c r="M182" i="55"/>
  <c r="I182" i="55"/>
  <c r="K182" i="55" s="1"/>
  <c r="L182" i="55" s="1"/>
  <c r="O181" i="55"/>
  <c r="M181" i="55"/>
  <c r="I181" i="55"/>
  <c r="J181" i="55" s="1"/>
  <c r="O180" i="55"/>
  <c r="M180" i="55"/>
  <c r="I180" i="55"/>
  <c r="K180" i="55" s="1"/>
  <c r="L180" i="55" s="1"/>
  <c r="O179" i="55"/>
  <c r="R179" i="55" s="1"/>
  <c r="M179" i="55"/>
  <c r="I179" i="55"/>
  <c r="J179" i="55" s="1"/>
  <c r="O178" i="55"/>
  <c r="Q178" i="55" s="1"/>
  <c r="M178" i="55"/>
  <c r="I178" i="55"/>
  <c r="K178" i="55" s="1"/>
  <c r="O177" i="55"/>
  <c r="M177" i="55"/>
  <c r="I177" i="55"/>
  <c r="J177" i="55" s="1"/>
  <c r="O176" i="55"/>
  <c r="S176" i="55" s="1"/>
  <c r="M176" i="55"/>
  <c r="I176" i="55"/>
  <c r="K176" i="55" s="1"/>
  <c r="O175" i="55"/>
  <c r="R175" i="55" s="1"/>
  <c r="M175" i="55"/>
  <c r="I175" i="55"/>
  <c r="J175" i="55" s="1"/>
  <c r="O174" i="55"/>
  <c r="Q174" i="55" s="1"/>
  <c r="M174" i="55"/>
  <c r="I174" i="55"/>
  <c r="K174" i="55" s="1"/>
  <c r="L174" i="55" s="1"/>
  <c r="O173" i="55"/>
  <c r="M173" i="55"/>
  <c r="I173" i="55"/>
  <c r="J173" i="55" s="1"/>
  <c r="O172" i="55"/>
  <c r="S172" i="55" s="1"/>
  <c r="M172" i="55"/>
  <c r="I172" i="55"/>
  <c r="K172" i="55" s="1"/>
  <c r="O171" i="55"/>
  <c r="S171" i="55" s="1"/>
  <c r="M171" i="55"/>
  <c r="I171" i="55"/>
  <c r="J171" i="55" s="1"/>
  <c r="O170" i="55"/>
  <c r="Q170" i="55" s="1"/>
  <c r="M170" i="55"/>
  <c r="I170" i="55"/>
  <c r="O169" i="55"/>
  <c r="S169" i="55" s="1"/>
  <c r="M169" i="55"/>
  <c r="I169" i="55"/>
  <c r="J169" i="55" s="1"/>
  <c r="O168" i="55"/>
  <c r="S168" i="55" s="1"/>
  <c r="M168" i="55"/>
  <c r="I168" i="55"/>
  <c r="K168" i="55" s="1"/>
  <c r="L168" i="55" s="1"/>
  <c r="O167" i="55"/>
  <c r="R167" i="55" s="1"/>
  <c r="M167" i="55"/>
  <c r="I167" i="55"/>
  <c r="J167" i="55" s="1"/>
  <c r="O166" i="55"/>
  <c r="Q166" i="55" s="1"/>
  <c r="M166" i="55"/>
  <c r="I166" i="55"/>
  <c r="J166" i="55" s="1"/>
  <c r="O165" i="55"/>
  <c r="M165" i="55"/>
  <c r="I165" i="55"/>
  <c r="K165" i="55" s="1"/>
  <c r="O164" i="55"/>
  <c r="S164" i="55" s="1"/>
  <c r="M164" i="55"/>
  <c r="I164" i="55"/>
  <c r="K164" i="55" s="1"/>
  <c r="O163" i="55"/>
  <c r="R163" i="55" s="1"/>
  <c r="M163" i="55"/>
  <c r="I163" i="55"/>
  <c r="O162" i="55"/>
  <c r="Q162" i="55" s="1"/>
  <c r="M162" i="55"/>
  <c r="I162" i="55"/>
  <c r="J162" i="55" s="1"/>
  <c r="O161" i="55"/>
  <c r="S161" i="55" s="1"/>
  <c r="M161" i="55"/>
  <c r="I161" i="55"/>
  <c r="J161" i="55" s="1"/>
  <c r="O160" i="55"/>
  <c r="S160" i="55" s="1"/>
  <c r="M160" i="55"/>
  <c r="I160" i="55"/>
  <c r="K160" i="55" s="1"/>
  <c r="O159" i="55"/>
  <c r="R159" i="55" s="1"/>
  <c r="M159" i="55"/>
  <c r="I159" i="55"/>
  <c r="J159" i="55" s="1"/>
  <c r="O158" i="55"/>
  <c r="Q158" i="55" s="1"/>
  <c r="M158" i="55"/>
  <c r="I158" i="55"/>
  <c r="K158" i="55" s="1"/>
  <c r="O157" i="55"/>
  <c r="M157" i="55"/>
  <c r="I157" i="55"/>
  <c r="J157" i="55" s="1"/>
  <c r="O156" i="55"/>
  <c r="R156" i="55" s="1"/>
  <c r="M156" i="55"/>
  <c r="I156" i="55"/>
  <c r="K156" i="55" s="1"/>
  <c r="O155" i="55"/>
  <c r="S155" i="55" s="1"/>
  <c r="M155" i="55"/>
  <c r="I155" i="55"/>
  <c r="O154" i="55"/>
  <c r="Q154" i="55" s="1"/>
  <c r="M154" i="55"/>
  <c r="I154" i="55"/>
  <c r="J154" i="55" s="1"/>
  <c r="O153" i="55"/>
  <c r="S153" i="55" s="1"/>
  <c r="M153" i="55"/>
  <c r="I153" i="55"/>
  <c r="J153" i="55" s="1"/>
  <c r="O152" i="55"/>
  <c r="S152" i="55" s="1"/>
  <c r="M152" i="55"/>
  <c r="I152" i="55"/>
  <c r="K152" i="55" s="1"/>
  <c r="N152" i="55" s="1"/>
  <c r="O151" i="55"/>
  <c r="R151" i="55" s="1"/>
  <c r="M151" i="55"/>
  <c r="I151" i="55"/>
  <c r="J151" i="55" s="1"/>
  <c r="O150" i="55"/>
  <c r="M150" i="55"/>
  <c r="I150" i="55"/>
  <c r="K150" i="55" s="1"/>
  <c r="O149" i="55"/>
  <c r="P149" i="55" s="1"/>
  <c r="M149" i="55"/>
  <c r="I149" i="55"/>
  <c r="J149" i="55" s="1"/>
  <c r="O148" i="55"/>
  <c r="P148" i="55" s="1"/>
  <c r="M148" i="55"/>
  <c r="I148" i="55"/>
  <c r="J148" i="55" s="1"/>
  <c r="O147" i="55"/>
  <c r="S147" i="55" s="1"/>
  <c r="M147" i="55"/>
  <c r="I147" i="55"/>
  <c r="O146" i="55"/>
  <c r="M146" i="55"/>
  <c r="I146" i="55"/>
  <c r="J146" i="55" s="1"/>
  <c r="O145" i="55"/>
  <c r="S145" i="55" s="1"/>
  <c r="M145" i="55"/>
  <c r="I145" i="55"/>
  <c r="K145" i="55" s="1"/>
  <c r="O144" i="55"/>
  <c r="S144" i="55" s="1"/>
  <c r="M144" i="55"/>
  <c r="I144" i="55"/>
  <c r="K144" i="55" s="1"/>
  <c r="N144" i="55" s="1"/>
  <c r="O143" i="55"/>
  <c r="R143" i="55" s="1"/>
  <c r="M143" i="55"/>
  <c r="I143" i="55"/>
  <c r="J143" i="55" s="1"/>
  <c r="O142" i="55"/>
  <c r="M142" i="55"/>
  <c r="I142" i="55"/>
  <c r="K142" i="55" s="1"/>
  <c r="O141" i="55"/>
  <c r="P141" i="55" s="1"/>
  <c r="M141" i="55"/>
  <c r="I141" i="55"/>
  <c r="J141" i="55" s="1"/>
  <c r="O140" i="55"/>
  <c r="S140" i="55" s="1"/>
  <c r="M140" i="55"/>
  <c r="I140" i="55"/>
  <c r="J140" i="55" s="1"/>
  <c r="O139" i="55"/>
  <c r="S139" i="55" s="1"/>
  <c r="M139" i="55"/>
  <c r="I139" i="55"/>
  <c r="O138" i="55"/>
  <c r="M138" i="55"/>
  <c r="I138" i="55"/>
  <c r="O137" i="55"/>
  <c r="P137" i="55" s="1"/>
  <c r="M137" i="55"/>
  <c r="I137" i="55"/>
  <c r="K137" i="55" s="1"/>
  <c r="O136" i="55"/>
  <c r="S136" i="55" s="1"/>
  <c r="M136" i="55"/>
  <c r="I136" i="55"/>
  <c r="K136" i="55" s="1"/>
  <c r="O135" i="55"/>
  <c r="R135" i="55" s="1"/>
  <c r="M135" i="55"/>
  <c r="I135" i="55"/>
  <c r="J135" i="55" s="1"/>
  <c r="O134" i="55"/>
  <c r="M134" i="55"/>
  <c r="I134" i="55"/>
  <c r="K134" i="55" s="1"/>
  <c r="O133" i="55"/>
  <c r="P133" i="55" s="1"/>
  <c r="M133" i="55"/>
  <c r="I133" i="55"/>
  <c r="J133" i="55" s="1"/>
  <c r="O132" i="55"/>
  <c r="S132" i="55" s="1"/>
  <c r="M132" i="55"/>
  <c r="I132" i="55"/>
  <c r="J132" i="55" s="1"/>
  <c r="O131" i="55"/>
  <c r="R131" i="55" s="1"/>
  <c r="M131" i="55"/>
  <c r="I131" i="55"/>
  <c r="O130" i="55"/>
  <c r="M130" i="55"/>
  <c r="I130" i="55"/>
  <c r="J130" i="55" s="1"/>
  <c r="O129" i="55"/>
  <c r="S129" i="55" s="1"/>
  <c r="M129" i="55"/>
  <c r="I129" i="55"/>
  <c r="K129" i="55" s="1"/>
  <c r="N129" i="55" s="1"/>
  <c r="O128" i="55"/>
  <c r="S128" i="55" s="1"/>
  <c r="M128" i="55"/>
  <c r="I128" i="55"/>
  <c r="K128" i="55" s="1"/>
  <c r="O127" i="55"/>
  <c r="R127" i="55" s="1"/>
  <c r="M127" i="55"/>
  <c r="I127" i="55"/>
  <c r="J127" i="55" s="1"/>
  <c r="O126" i="55"/>
  <c r="M126" i="55"/>
  <c r="I126" i="55"/>
  <c r="K126" i="55" s="1"/>
  <c r="O125" i="55"/>
  <c r="P125" i="55" s="1"/>
  <c r="M125" i="55"/>
  <c r="I125" i="55"/>
  <c r="J125" i="55" s="1"/>
  <c r="O124" i="55"/>
  <c r="S124" i="55" s="1"/>
  <c r="M124" i="55"/>
  <c r="I124" i="55"/>
  <c r="J124" i="55" s="1"/>
  <c r="O123" i="55"/>
  <c r="R123" i="55" s="1"/>
  <c r="M123" i="55"/>
  <c r="I123" i="55"/>
  <c r="O122" i="55"/>
  <c r="M122" i="55"/>
  <c r="I122" i="55"/>
  <c r="O121" i="55"/>
  <c r="S121" i="55" s="1"/>
  <c r="M121" i="55"/>
  <c r="I121" i="55"/>
  <c r="K121" i="55" s="1"/>
  <c r="O120" i="55"/>
  <c r="S120" i="55" s="1"/>
  <c r="M120" i="55"/>
  <c r="I120" i="55"/>
  <c r="K120" i="55" s="1"/>
  <c r="O119" i="55"/>
  <c r="S119" i="55" s="1"/>
  <c r="M119" i="55"/>
  <c r="I119" i="55"/>
  <c r="J119" i="55" s="1"/>
  <c r="O118" i="55"/>
  <c r="M118" i="55"/>
  <c r="I118" i="55"/>
  <c r="K118" i="55" s="1"/>
  <c r="O117" i="55"/>
  <c r="P117" i="55" s="1"/>
  <c r="M117" i="55"/>
  <c r="I117" i="55"/>
  <c r="J117" i="55" s="1"/>
  <c r="O116" i="55"/>
  <c r="R116" i="55" s="1"/>
  <c r="M116" i="55"/>
  <c r="I116" i="55"/>
  <c r="K116" i="55" s="1"/>
  <c r="N116" i="55" s="1"/>
  <c r="O115" i="55"/>
  <c r="M115" i="55"/>
  <c r="I115" i="55"/>
  <c r="O114" i="55"/>
  <c r="M114" i="55"/>
  <c r="I114" i="55"/>
  <c r="O113" i="55"/>
  <c r="P113" i="55" s="1"/>
  <c r="M113" i="55"/>
  <c r="I113" i="55"/>
  <c r="O112" i="55"/>
  <c r="S112" i="55" s="1"/>
  <c r="M112" i="55"/>
  <c r="I112" i="55"/>
  <c r="K112" i="55" s="1"/>
  <c r="O111" i="55"/>
  <c r="R111" i="55" s="1"/>
  <c r="M111" i="55"/>
  <c r="I111" i="55"/>
  <c r="J111" i="55" s="1"/>
  <c r="O110" i="55"/>
  <c r="M110" i="55"/>
  <c r="I110" i="55"/>
  <c r="K110" i="55" s="1"/>
  <c r="O109" i="55"/>
  <c r="P109" i="55" s="1"/>
  <c r="M109" i="55"/>
  <c r="I109" i="55"/>
  <c r="J109" i="55" s="1"/>
  <c r="O108" i="55"/>
  <c r="R108" i="55" s="1"/>
  <c r="M108" i="55"/>
  <c r="I108" i="55"/>
  <c r="J108" i="55" s="1"/>
  <c r="O107" i="55"/>
  <c r="R107" i="55" s="1"/>
  <c r="M107" i="55"/>
  <c r="I107" i="55"/>
  <c r="O106" i="55"/>
  <c r="M106" i="55"/>
  <c r="I106" i="55"/>
  <c r="K106" i="55" s="1"/>
  <c r="O105" i="55"/>
  <c r="P105" i="55" s="1"/>
  <c r="M105" i="55"/>
  <c r="I105" i="55"/>
  <c r="O104" i="55"/>
  <c r="S104" i="55" s="1"/>
  <c r="M104" i="55"/>
  <c r="I104" i="55"/>
  <c r="K104" i="55" s="1"/>
  <c r="O103" i="55"/>
  <c r="R103" i="55" s="1"/>
  <c r="M103" i="55"/>
  <c r="I103" i="55"/>
  <c r="J103" i="55" s="1"/>
  <c r="O102" i="55"/>
  <c r="M102" i="55"/>
  <c r="I102" i="55"/>
  <c r="K102" i="55" s="1"/>
  <c r="O101" i="55"/>
  <c r="P101" i="55" s="1"/>
  <c r="M101" i="55"/>
  <c r="K101" i="55"/>
  <c r="I101" i="55"/>
  <c r="J101" i="55" s="1"/>
  <c r="O100" i="55"/>
  <c r="S100" i="55" s="1"/>
  <c r="M100" i="55"/>
  <c r="I100" i="55"/>
  <c r="O99" i="55"/>
  <c r="S99" i="55" s="1"/>
  <c r="M99" i="55"/>
  <c r="I99" i="55"/>
  <c r="O98" i="55"/>
  <c r="M98" i="55"/>
  <c r="I98" i="55"/>
  <c r="J98" i="55" s="1"/>
  <c r="O97" i="55"/>
  <c r="S97" i="55" s="1"/>
  <c r="M97" i="55"/>
  <c r="I97" i="55"/>
  <c r="K97" i="55" s="1"/>
  <c r="O96" i="55"/>
  <c r="P96" i="55" s="1"/>
  <c r="M96" i="55"/>
  <c r="I96" i="55"/>
  <c r="K96" i="55" s="1"/>
  <c r="O95" i="55"/>
  <c r="S95" i="55" s="1"/>
  <c r="M95" i="55"/>
  <c r="I95" i="55"/>
  <c r="J95" i="55" s="1"/>
  <c r="O94" i="55"/>
  <c r="S94" i="55" s="1"/>
  <c r="M94" i="55"/>
  <c r="I94" i="55"/>
  <c r="K94" i="55" s="1"/>
  <c r="O93" i="55"/>
  <c r="P93" i="55" s="1"/>
  <c r="M93" i="55"/>
  <c r="I93" i="55"/>
  <c r="J93" i="55" s="1"/>
  <c r="O92" i="55"/>
  <c r="S92" i="55" s="1"/>
  <c r="M92" i="55"/>
  <c r="I92" i="55"/>
  <c r="O91" i="55"/>
  <c r="S91" i="55" s="1"/>
  <c r="M91" i="55"/>
  <c r="I91" i="55"/>
  <c r="O90" i="55"/>
  <c r="S90" i="55" s="1"/>
  <c r="M90" i="55"/>
  <c r="I90" i="55"/>
  <c r="O89" i="55"/>
  <c r="S89" i="55" s="1"/>
  <c r="M89" i="55"/>
  <c r="I89" i="55"/>
  <c r="O88" i="55"/>
  <c r="M88" i="55"/>
  <c r="I88" i="55"/>
  <c r="K88" i="55" s="1"/>
  <c r="O87" i="55"/>
  <c r="M87" i="55"/>
  <c r="I87" i="55"/>
  <c r="J87" i="55" s="1"/>
  <c r="O86" i="55"/>
  <c r="S86" i="55" s="1"/>
  <c r="M86" i="55"/>
  <c r="I86" i="55"/>
  <c r="K86" i="55" s="1"/>
  <c r="O85" i="55"/>
  <c r="P85" i="55" s="1"/>
  <c r="M85" i="55"/>
  <c r="I85" i="55"/>
  <c r="J85" i="55" s="1"/>
  <c r="O84" i="55"/>
  <c r="S84" i="55" s="1"/>
  <c r="M84" i="55"/>
  <c r="I84" i="55"/>
  <c r="J84" i="55" s="1"/>
  <c r="O83" i="55"/>
  <c r="S83" i="55" s="1"/>
  <c r="M83" i="55"/>
  <c r="I83" i="55"/>
  <c r="O82" i="55"/>
  <c r="M82" i="55"/>
  <c r="I82" i="55"/>
  <c r="K82" i="55" s="1"/>
  <c r="O81" i="55"/>
  <c r="S81" i="55" s="1"/>
  <c r="M81" i="55"/>
  <c r="I81" i="55"/>
  <c r="O80" i="55"/>
  <c r="M80" i="55"/>
  <c r="I80" i="55"/>
  <c r="K80" i="55" s="1"/>
  <c r="O79" i="55"/>
  <c r="M79" i="55"/>
  <c r="I79" i="55"/>
  <c r="J79" i="55" s="1"/>
  <c r="O78" i="55"/>
  <c r="S78" i="55" s="1"/>
  <c r="M78" i="55"/>
  <c r="I78" i="55"/>
  <c r="K78" i="55" s="1"/>
  <c r="O77" i="55"/>
  <c r="P77" i="55" s="1"/>
  <c r="M77" i="55"/>
  <c r="I77" i="55"/>
  <c r="J77" i="55" s="1"/>
  <c r="O76" i="55"/>
  <c r="S76" i="55" s="1"/>
  <c r="M76" i="55"/>
  <c r="I76" i="55"/>
  <c r="O75" i="55"/>
  <c r="S75" i="55" s="1"/>
  <c r="M75" i="55"/>
  <c r="I75" i="55"/>
  <c r="O74" i="55"/>
  <c r="S74" i="55" s="1"/>
  <c r="M74" i="55"/>
  <c r="I74" i="55"/>
  <c r="O73" i="55"/>
  <c r="S73" i="55" s="1"/>
  <c r="M73" i="55"/>
  <c r="I73" i="55"/>
  <c r="K73" i="55" s="1"/>
  <c r="O72" i="55"/>
  <c r="S72" i="55" s="1"/>
  <c r="M72" i="55"/>
  <c r="I72" i="55"/>
  <c r="K72" i="55" s="1"/>
  <c r="O71" i="55"/>
  <c r="M71" i="55"/>
  <c r="I71" i="55"/>
  <c r="J71" i="55" s="1"/>
  <c r="O70" i="55"/>
  <c r="S70" i="55" s="1"/>
  <c r="M70" i="55"/>
  <c r="I70" i="55"/>
  <c r="K70" i="55" s="1"/>
  <c r="O69" i="55"/>
  <c r="P69" i="55" s="1"/>
  <c r="M69" i="55"/>
  <c r="I69" i="55"/>
  <c r="J69" i="55" s="1"/>
  <c r="O68" i="55"/>
  <c r="M68" i="55"/>
  <c r="I68" i="55"/>
  <c r="O67" i="55"/>
  <c r="M67" i="55"/>
  <c r="I67" i="55"/>
  <c r="O66" i="55"/>
  <c r="P66" i="55" s="1"/>
  <c r="M66" i="55"/>
  <c r="I66" i="55"/>
  <c r="O65" i="55"/>
  <c r="M65" i="55"/>
  <c r="I65" i="55"/>
  <c r="O64" i="55"/>
  <c r="M64" i="55"/>
  <c r="I64" i="55"/>
  <c r="K64" i="55" s="1"/>
  <c r="O63" i="55"/>
  <c r="R63" i="55" s="1"/>
  <c r="M63" i="55"/>
  <c r="I63" i="55"/>
  <c r="J63" i="55" s="1"/>
  <c r="O62" i="55"/>
  <c r="M62" i="55"/>
  <c r="I62" i="55"/>
  <c r="K62" i="55" s="1"/>
  <c r="O61" i="55"/>
  <c r="P61" i="55" s="1"/>
  <c r="M61" i="55"/>
  <c r="I61" i="55"/>
  <c r="J61" i="55" s="1"/>
  <c r="O60" i="55"/>
  <c r="M60" i="55"/>
  <c r="I60" i="55"/>
  <c r="O59" i="55"/>
  <c r="M59" i="55"/>
  <c r="I59" i="55"/>
  <c r="O58" i="55"/>
  <c r="R58" i="55" s="1"/>
  <c r="M58" i="55"/>
  <c r="I58" i="55"/>
  <c r="K58" i="55" s="1"/>
  <c r="O57" i="55"/>
  <c r="M57" i="55"/>
  <c r="I57" i="55"/>
  <c r="K57" i="55" s="1"/>
  <c r="O56" i="55"/>
  <c r="P56" i="55" s="1"/>
  <c r="M56" i="55"/>
  <c r="I56" i="55"/>
  <c r="K56" i="55" s="1"/>
  <c r="N56" i="55" s="1"/>
  <c r="O55" i="55"/>
  <c r="R55" i="55" s="1"/>
  <c r="M55" i="55"/>
  <c r="I55" i="55"/>
  <c r="O54" i="55"/>
  <c r="M54" i="55"/>
  <c r="I54" i="55"/>
  <c r="K54" i="55" s="1"/>
  <c r="O53" i="55"/>
  <c r="P53" i="55" s="1"/>
  <c r="M53" i="55"/>
  <c r="I53" i="55"/>
  <c r="J53" i="55" s="1"/>
  <c r="O52" i="55"/>
  <c r="M52" i="55"/>
  <c r="I52" i="55"/>
  <c r="K52" i="55" s="1"/>
  <c r="O51" i="55"/>
  <c r="M51" i="55"/>
  <c r="I51" i="55"/>
  <c r="O50" i="55"/>
  <c r="R50" i="55" s="1"/>
  <c r="M50" i="55"/>
  <c r="I50" i="55"/>
  <c r="O49" i="55"/>
  <c r="M49" i="55"/>
  <c r="I49" i="55"/>
  <c r="K49" i="55" s="1"/>
  <c r="O48" i="55"/>
  <c r="R48" i="55" s="1"/>
  <c r="M48" i="55"/>
  <c r="I48" i="55"/>
  <c r="K48" i="55" s="1"/>
  <c r="N48" i="55" s="1"/>
  <c r="O47" i="55"/>
  <c r="R47" i="55" s="1"/>
  <c r="M47" i="55"/>
  <c r="I47" i="55"/>
  <c r="O46" i="55"/>
  <c r="M46" i="55"/>
  <c r="I46" i="55"/>
  <c r="K46" i="55" s="1"/>
  <c r="O45" i="55"/>
  <c r="P45" i="55" s="1"/>
  <c r="M45" i="55"/>
  <c r="I45" i="55"/>
  <c r="J45" i="55" s="1"/>
  <c r="O44" i="55"/>
  <c r="M44" i="55"/>
  <c r="I44" i="55"/>
  <c r="O43" i="55"/>
  <c r="M43" i="55"/>
  <c r="I43" i="55"/>
  <c r="O42" i="55"/>
  <c r="R42" i="55" s="1"/>
  <c r="M42" i="55"/>
  <c r="I42" i="55"/>
  <c r="J42" i="55" s="1"/>
  <c r="O41" i="55"/>
  <c r="S41" i="55" s="1"/>
  <c r="M41" i="55"/>
  <c r="I41" i="55"/>
  <c r="O40" i="55"/>
  <c r="R40" i="55" s="1"/>
  <c r="M40" i="55"/>
  <c r="I40" i="55"/>
  <c r="K40" i="55" s="1"/>
  <c r="N40" i="55" s="1"/>
  <c r="O39" i="55"/>
  <c r="R39" i="55" s="1"/>
  <c r="M39" i="55"/>
  <c r="I39" i="55"/>
  <c r="O38" i="55"/>
  <c r="S38" i="55" s="1"/>
  <c r="M38" i="55"/>
  <c r="I38" i="55"/>
  <c r="K38" i="55" s="1"/>
  <c r="O37" i="55"/>
  <c r="M37" i="55"/>
  <c r="I37" i="55"/>
  <c r="J37" i="55" s="1"/>
  <c r="O36" i="55"/>
  <c r="S36" i="55" s="1"/>
  <c r="M36" i="55"/>
  <c r="I36" i="55"/>
  <c r="K36" i="55" s="1"/>
  <c r="O35" i="55"/>
  <c r="S35" i="55" s="1"/>
  <c r="M35" i="55"/>
  <c r="I35" i="55"/>
  <c r="K35" i="55" s="1"/>
  <c r="O34" i="55"/>
  <c r="M34" i="55"/>
  <c r="I34" i="55"/>
  <c r="J34" i="55" s="1"/>
  <c r="O33" i="55"/>
  <c r="S33" i="55" s="1"/>
  <c r="M33" i="55"/>
  <c r="I33" i="55"/>
  <c r="K33" i="55" s="1"/>
  <c r="O32" i="55"/>
  <c r="S32" i="55" s="1"/>
  <c r="M32" i="55"/>
  <c r="I32" i="55"/>
  <c r="J32" i="55" s="1"/>
  <c r="O31" i="55"/>
  <c r="R31" i="55" s="1"/>
  <c r="M31" i="55"/>
  <c r="I31" i="55"/>
  <c r="O30" i="55"/>
  <c r="S30" i="55" s="1"/>
  <c r="M30" i="55"/>
  <c r="I30" i="55"/>
  <c r="K30" i="55" s="1"/>
  <c r="O29" i="55"/>
  <c r="M29" i="55"/>
  <c r="I29" i="55"/>
  <c r="J29" i="55" s="1"/>
  <c r="O28" i="55"/>
  <c r="S28" i="55" s="1"/>
  <c r="M28" i="55"/>
  <c r="I28" i="55"/>
  <c r="K28" i="55" s="1"/>
  <c r="O27" i="55"/>
  <c r="S27" i="55" s="1"/>
  <c r="M27" i="55"/>
  <c r="I27" i="55"/>
  <c r="J27" i="55" s="1"/>
  <c r="O26" i="55"/>
  <c r="R26" i="55" s="1"/>
  <c r="M26" i="55"/>
  <c r="I26" i="55"/>
  <c r="K26" i="55" s="1"/>
  <c r="O25" i="55"/>
  <c r="S25" i="55" s="1"/>
  <c r="M25" i="55"/>
  <c r="I25" i="55"/>
  <c r="O24" i="55"/>
  <c r="M24" i="55"/>
  <c r="I24" i="55"/>
  <c r="O23" i="55"/>
  <c r="R23" i="55" s="1"/>
  <c r="M23" i="55"/>
  <c r="I23" i="55"/>
  <c r="J23" i="55" s="1"/>
  <c r="O22" i="55"/>
  <c r="S22" i="55" s="1"/>
  <c r="M22" i="55"/>
  <c r="I22" i="55"/>
  <c r="O21" i="55"/>
  <c r="M21" i="55"/>
  <c r="I21" i="55"/>
  <c r="J21" i="55" s="1"/>
  <c r="O20" i="55"/>
  <c r="S20" i="55" s="1"/>
  <c r="M20" i="55"/>
  <c r="I20" i="55"/>
  <c r="J20" i="55" s="1"/>
  <c r="O19" i="55"/>
  <c r="S19" i="55" s="1"/>
  <c r="M19" i="55"/>
  <c r="I19" i="55"/>
  <c r="J19" i="55" s="1"/>
  <c r="O18" i="55"/>
  <c r="R18" i="55" s="1"/>
  <c r="M18" i="55"/>
  <c r="I18" i="55"/>
  <c r="J18" i="55" s="1"/>
  <c r="O17" i="55"/>
  <c r="S17" i="55" s="1"/>
  <c r="M17" i="55"/>
  <c r="I17" i="55"/>
  <c r="O16" i="55"/>
  <c r="R16" i="55" s="1"/>
  <c r="M16" i="55"/>
  <c r="I16" i="55"/>
  <c r="O15" i="55"/>
  <c r="R15" i="55" s="1"/>
  <c r="M15" i="55"/>
  <c r="I15" i="55"/>
  <c r="J15" i="55" s="1"/>
  <c r="O14" i="55"/>
  <c r="S14" i="55" s="1"/>
  <c r="M14" i="55"/>
  <c r="I14" i="55"/>
  <c r="O13" i="55"/>
  <c r="P13" i="55" s="1"/>
  <c r="M13" i="55"/>
  <c r="I13" i="55"/>
  <c r="J13" i="55" s="1"/>
  <c r="O12" i="55"/>
  <c r="S12" i="55" s="1"/>
  <c r="M12" i="55"/>
  <c r="I12" i="55"/>
  <c r="K12" i="55" s="1"/>
  <c r="O11" i="55"/>
  <c r="S11" i="55" s="1"/>
  <c r="M11" i="55"/>
  <c r="I11" i="55"/>
  <c r="J11" i="55" s="1"/>
  <c r="O10" i="55"/>
  <c r="R10" i="55" s="1"/>
  <c r="M10" i="55"/>
  <c r="I10" i="55"/>
  <c r="K10" i="55" s="1"/>
  <c r="O9" i="55"/>
  <c r="S9" i="55" s="1"/>
  <c r="M9" i="55"/>
  <c r="I9" i="55"/>
  <c r="O8" i="55"/>
  <c r="R8" i="55" s="1"/>
  <c r="M8" i="55"/>
  <c r="I8" i="55"/>
  <c r="K8" i="55" s="1"/>
  <c r="N8" i="55" s="1"/>
  <c r="O7" i="55"/>
  <c r="R7" i="55" s="1"/>
  <c r="M7" i="55"/>
  <c r="I7" i="55"/>
  <c r="J7" i="55" s="1"/>
  <c r="O6" i="55"/>
  <c r="S6" i="55" s="1"/>
  <c r="M6" i="55"/>
  <c r="I6" i="55"/>
  <c r="O5" i="55"/>
  <c r="P5" i="55" s="1"/>
  <c r="M5" i="55"/>
  <c r="I5" i="55"/>
  <c r="K5" i="55" s="1"/>
  <c r="O4" i="55"/>
  <c r="S4" i="55" s="1"/>
  <c r="M4" i="55"/>
  <c r="I4" i="55"/>
  <c r="K4" i="55" s="1"/>
  <c r="O3" i="55"/>
  <c r="S3" i="55" s="1"/>
  <c r="M3" i="55"/>
  <c r="I3" i="55"/>
  <c r="J3" i="55" s="1"/>
  <c r="O2" i="55"/>
  <c r="P2" i="55" s="1"/>
  <c r="M2" i="55"/>
  <c r="I2" i="55"/>
  <c r="J2" i="55" s="1"/>
  <c r="V5" i="54"/>
  <c r="H358" i="140"/>
  <c r="H356" i="140"/>
  <c r="H354" i="140"/>
  <c r="H344" i="140"/>
  <c r="H342" i="140"/>
  <c r="H332" i="140"/>
  <c r="H330" i="140"/>
  <c r="H328" i="140"/>
  <c r="H326" i="140"/>
  <c r="H324" i="140"/>
  <c r="H322" i="140"/>
  <c r="H312" i="140"/>
  <c r="H306" i="140"/>
  <c r="H299" i="140"/>
  <c r="H296" i="140"/>
  <c r="H294" i="140"/>
  <c r="H290" i="140"/>
  <c r="H271" i="140"/>
  <c r="H268" i="140"/>
  <c r="H265" i="140"/>
  <c r="Q264" i="140"/>
  <c r="N264" i="140"/>
  <c r="L264" i="140"/>
  <c r="N263" i="140"/>
  <c r="H262" i="140"/>
  <c r="H260" i="140"/>
  <c r="H258" i="140"/>
  <c r="H253" i="140"/>
  <c r="H251" i="140"/>
  <c r="H248" i="140"/>
  <c r="H246" i="140"/>
  <c r="H242" i="140"/>
  <c r="H240" i="140"/>
  <c r="H238" i="140"/>
  <c r="H230" i="140"/>
  <c r="H228" i="140"/>
  <c r="H226" i="140"/>
  <c r="H216" i="140"/>
  <c r="H214" i="140"/>
  <c r="H208" i="140"/>
  <c r="H203" i="140"/>
  <c r="H195" i="140"/>
  <c r="H193" i="140"/>
  <c r="H189" i="140"/>
  <c r="H182" i="140"/>
  <c r="H179" i="140"/>
  <c r="H171" i="140"/>
  <c r="H169" i="140"/>
  <c r="H162" i="140"/>
  <c r="H160" i="140"/>
  <c r="H156" i="140"/>
  <c r="H154" i="140"/>
  <c r="H152" i="140"/>
  <c r="H149" i="140"/>
  <c r="H147" i="140"/>
  <c r="H145" i="140"/>
  <c r="H142" i="140"/>
  <c r="H140" i="140"/>
  <c r="H138" i="140"/>
  <c r="H136" i="140"/>
  <c r="H133" i="140"/>
  <c r="H130" i="140"/>
  <c r="H128" i="140"/>
  <c r="H124" i="140"/>
  <c r="H107" i="140"/>
  <c r="H104" i="140"/>
  <c r="H96" i="140"/>
  <c r="H93" i="140"/>
  <c r="H91" i="140"/>
  <c r="H87" i="140"/>
  <c r="H85" i="140"/>
  <c r="H71" i="140"/>
  <c r="H68" i="140"/>
  <c r="H65" i="140"/>
  <c r="H61" i="140"/>
  <c r="H56" i="140"/>
  <c r="H47" i="140"/>
  <c r="H45" i="140"/>
  <c r="H43" i="140"/>
  <c r="H40" i="140"/>
  <c r="H38" i="140"/>
  <c r="H33" i="140"/>
  <c r="H31" i="140"/>
  <c r="H29" i="140"/>
  <c r="H27" i="140"/>
  <c r="H22" i="140"/>
  <c r="H18" i="140"/>
  <c r="H15" i="140"/>
  <c r="H13" i="140"/>
  <c r="H8" i="140"/>
  <c r="H7" i="140"/>
  <c r="D6" i="140"/>
  <c r="H47" i="40"/>
  <c r="J47" i="40" s="1"/>
  <c r="H46" i="40"/>
  <c r="J46" i="40" s="1"/>
  <c r="H45" i="40"/>
  <c r="I45" i="40" s="1"/>
  <c r="H44" i="40"/>
  <c r="J44" i="40" s="1"/>
  <c r="H43" i="40"/>
  <c r="J43" i="40" s="1"/>
  <c r="H42" i="40"/>
  <c r="J42" i="40" s="1"/>
  <c r="H41" i="40"/>
  <c r="I41" i="40" s="1"/>
  <c r="H40" i="40"/>
  <c r="I40" i="40" s="1"/>
  <c r="H39" i="40"/>
  <c r="J39" i="40" s="1"/>
  <c r="H38" i="40"/>
  <c r="J38" i="40" s="1"/>
  <c r="H37" i="40"/>
  <c r="I37" i="40" s="1"/>
  <c r="H36" i="40"/>
  <c r="J36" i="40" s="1"/>
  <c r="H35" i="40"/>
  <c r="J35" i="40" s="1"/>
  <c r="H34" i="40"/>
  <c r="J34" i="40" s="1"/>
  <c r="H33" i="40"/>
  <c r="I33" i="40" s="1"/>
  <c r="H32" i="40"/>
  <c r="J32" i="40" s="1"/>
  <c r="H31" i="40"/>
  <c r="J31" i="40" s="1"/>
  <c r="H30" i="40"/>
  <c r="J30" i="40" s="1"/>
  <c r="H29" i="40"/>
  <c r="I29" i="40" s="1"/>
  <c r="H28" i="40"/>
  <c r="J28" i="40" s="1"/>
  <c r="H27" i="40"/>
  <c r="J27" i="40" s="1"/>
  <c r="H26" i="40"/>
  <c r="J26" i="40" s="1"/>
  <c r="H25" i="40"/>
  <c r="J25" i="40" s="1"/>
  <c r="H24" i="40"/>
  <c r="J24" i="40" s="1"/>
  <c r="W23" i="40"/>
  <c r="H23" i="40"/>
  <c r="I23" i="40" s="1"/>
  <c r="W22" i="40"/>
  <c r="H22" i="40"/>
  <c r="J22" i="40" s="1"/>
  <c r="W21" i="40"/>
  <c r="H21" i="40"/>
  <c r="I21" i="40" s="1"/>
  <c r="W20" i="40"/>
  <c r="H20" i="40"/>
  <c r="J20" i="40" s="1"/>
  <c r="W19" i="40"/>
  <c r="H19" i="40"/>
  <c r="I19" i="40" s="1"/>
  <c r="W18" i="40"/>
  <c r="H18" i="40"/>
  <c r="J18" i="40" s="1"/>
  <c r="W17" i="40"/>
  <c r="H17" i="40"/>
  <c r="I17" i="40" s="1"/>
  <c r="W16" i="40"/>
  <c r="H16" i="40"/>
  <c r="J16" i="40" s="1"/>
  <c r="W15" i="40"/>
  <c r="H15" i="40"/>
  <c r="J15" i="40" s="1"/>
  <c r="W14" i="40"/>
  <c r="H14" i="40"/>
  <c r="J14" i="40" s="1"/>
  <c r="W13" i="40"/>
  <c r="H13" i="40"/>
  <c r="J13" i="40" s="1"/>
  <c r="W12" i="40"/>
  <c r="H12" i="40"/>
  <c r="J12" i="40" s="1"/>
  <c r="W11" i="40"/>
  <c r="H11" i="40"/>
  <c r="I11" i="40" s="1"/>
  <c r="W10" i="40"/>
  <c r="H10" i="40"/>
  <c r="J10" i="40" s="1"/>
  <c r="W9" i="40"/>
  <c r="H9" i="40"/>
  <c r="I9" i="40" s="1"/>
  <c r="W8" i="40"/>
  <c r="H8" i="40"/>
  <c r="J8" i="40" s="1"/>
  <c r="W7" i="40"/>
  <c r="H7" i="40"/>
  <c r="I7" i="40" s="1"/>
  <c r="W6" i="40"/>
  <c r="H6" i="40"/>
  <c r="J6" i="40" s="1"/>
  <c r="W5" i="40"/>
  <c r="H5" i="40"/>
  <c r="I5" i="40" s="1"/>
  <c r="W4" i="40"/>
  <c r="H4" i="40"/>
  <c r="I4" i="40" s="1"/>
  <c r="W3" i="40"/>
  <c r="H3" i="40"/>
  <c r="I3" i="40" s="1"/>
  <c r="AM2" i="40"/>
  <c r="AL2" i="40"/>
  <c r="Z2" i="40"/>
  <c r="Y2" i="40"/>
  <c r="L2" i="40"/>
  <c r="H1" i="40"/>
  <c r="I26" i="31"/>
  <c r="H26" i="31"/>
  <c r="B4" i="20"/>
  <c r="P36" i="129"/>
  <c r="N36" i="129"/>
  <c r="M36" i="129"/>
  <c r="L36" i="129"/>
  <c r="K36" i="129"/>
  <c r="J36" i="129"/>
  <c r="I36" i="129"/>
  <c r="H36" i="129"/>
  <c r="G36" i="129"/>
  <c r="F36" i="129"/>
  <c r="E81" i="28"/>
  <c r="E79" i="28"/>
  <c r="E77" i="28"/>
  <c r="E75" i="28"/>
  <c r="C75" i="28"/>
  <c r="E74" i="28"/>
  <c r="C74" i="28"/>
  <c r="E73" i="28"/>
  <c r="E72" i="28"/>
  <c r="B72" i="28"/>
  <c r="E71" i="28"/>
  <c r="B71" i="28"/>
  <c r="E70" i="28"/>
  <c r="B70" i="28"/>
  <c r="E69" i="28"/>
  <c r="E28" i="28"/>
  <c r="B21" i="28"/>
  <c r="O59" i="21"/>
  <c r="O55" i="21"/>
  <c r="O53" i="21"/>
  <c r="O52" i="21"/>
  <c r="O51" i="21"/>
  <c r="U49" i="21"/>
  <c r="S49" i="21"/>
  <c r="U48" i="21"/>
  <c r="U47" i="21"/>
  <c r="O47" i="21"/>
  <c r="U46" i="21"/>
  <c r="U45" i="21"/>
  <c r="U44" i="21"/>
  <c r="U35" i="21"/>
  <c r="S35" i="21"/>
  <c r="U28" i="21"/>
  <c r="S28" i="21"/>
  <c r="U27" i="21"/>
  <c r="S27" i="21"/>
  <c r="U26" i="21"/>
  <c r="S26" i="21"/>
  <c r="U25" i="21"/>
  <c r="S25" i="21"/>
  <c r="B22" i="21"/>
  <c r="B19"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I25" i="165"/>
  <c r="G25" i="165"/>
  <c r="I24" i="165"/>
  <c r="I23" i="165"/>
  <c r="I22" i="165"/>
  <c r="I21" i="165"/>
  <c r="I20" i="165"/>
  <c r="I18" i="165"/>
  <c r="G18" i="165"/>
  <c r="I17" i="165"/>
  <c r="I16" i="165"/>
  <c r="I15" i="165"/>
  <c r="I14" i="165"/>
  <c r="I13" i="165"/>
  <c r="K7" i="164"/>
  <c r="J7" i="164"/>
  <c r="I7" i="164"/>
  <c r="H7" i="164"/>
  <c r="G7" i="164"/>
  <c r="F7" i="164"/>
  <c r="K6" i="164"/>
  <c r="J6" i="164"/>
  <c r="I6" i="164"/>
  <c r="H6" i="164"/>
  <c r="G6" i="164"/>
  <c r="F6" i="164"/>
  <c r="K5" i="164"/>
  <c r="J5" i="164"/>
  <c r="I5" i="164"/>
  <c r="H5" i="164"/>
  <c r="B505" i="39"/>
  <c r="S3" i="34"/>
  <c r="M3" i="34"/>
  <c r="S1" i="34"/>
  <c r="R53" i="11"/>
  <c r="J47" i="11"/>
  <c r="R19" i="11"/>
  <c r="Q19" i="11"/>
  <c r="R18" i="11"/>
  <c r="Q18" i="11"/>
  <c r="R13" i="11"/>
  <c r="Q13" i="11"/>
  <c r="R12" i="11"/>
  <c r="Q12" i="11"/>
  <c r="R11" i="11"/>
  <c r="Q11" i="11"/>
  <c r="R15" i="11" s="1"/>
  <c r="L323" i="55" l="1"/>
  <c r="N33" i="55"/>
  <c r="N57" i="55"/>
  <c r="L312" i="55"/>
  <c r="N312" i="55"/>
  <c r="K175" i="55"/>
  <c r="L175" i="55" s="1"/>
  <c r="N165" i="55"/>
  <c r="N218" i="55"/>
  <c r="N226" i="55"/>
  <c r="N4" i="55"/>
  <c r="N36" i="55"/>
  <c r="N73" i="55"/>
  <c r="N120" i="55"/>
  <c r="K133" i="55"/>
  <c r="N133" i="55" s="1"/>
  <c r="N306" i="55"/>
  <c r="K220" i="55"/>
  <c r="L220" i="55" s="1"/>
  <c r="K238" i="55"/>
  <c r="K108" i="55"/>
  <c r="N108" i="55" s="1"/>
  <c r="Q108" i="55" s="1"/>
  <c r="K181" i="55"/>
  <c r="N181" i="55" s="1"/>
  <c r="K300" i="55"/>
  <c r="L300" i="55" s="1"/>
  <c r="K166" i="55"/>
  <c r="N166" i="55" s="1"/>
  <c r="P166" i="55" s="1"/>
  <c r="N46" i="55"/>
  <c r="N54" i="55"/>
  <c r="N96" i="55"/>
  <c r="R96" i="55" s="1"/>
  <c r="N101" i="55"/>
  <c r="N49" i="55"/>
  <c r="N104" i="55"/>
  <c r="N145" i="55"/>
  <c r="N194" i="55"/>
  <c r="J293" i="55"/>
  <c r="N295" i="55"/>
  <c r="N298" i="55"/>
  <c r="P298" i="55" s="1"/>
  <c r="N128" i="55"/>
  <c r="K179" i="55"/>
  <c r="N30" i="55"/>
  <c r="N35" i="55"/>
  <c r="K45" i="55"/>
  <c r="N58" i="55"/>
  <c r="N121" i="55"/>
  <c r="K162" i="55"/>
  <c r="L162" i="55" s="1"/>
  <c r="N211" i="55"/>
  <c r="N219" i="55"/>
  <c r="K277" i="55"/>
  <c r="N277" i="55" s="1"/>
  <c r="N282" i="55"/>
  <c r="L311" i="55"/>
  <c r="K20" i="55"/>
  <c r="L20" i="55" s="1"/>
  <c r="J33" i="55"/>
  <c r="N64" i="55"/>
  <c r="S64" i="55" s="1"/>
  <c r="N80" i="55"/>
  <c r="J129" i="55"/>
  <c r="N178" i="55"/>
  <c r="N198" i="55"/>
  <c r="K229" i="55"/>
  <c r="L229" i="55" s="1"/>
  <c r="K244" i="55"/>
  <c r="L244" i="55" s="1"/>
  <c r="L285" i="55"/>
  <c r="N304" i="55"/>
  <c r="N314" i="55"/>
  <c r="K319" i="55"/>
  <c r="L319" i="55" s="1"/>
  <c r="N26" i="55"/>
  <c r="N38" i="55"/>
  <c r="N72" i="55"/>
  <c r="N160" i="55"/>
  <c r="K171" i="55"/>
  <c r="N171" i="55" s="1"/>
  <c r="N187" i="55"/>
  <c r="N229" i="55"/>
  <c r="N234" i="55"/>
  <c r="K236" i="55"/>
  <c r="L236" i="55" s="1"/>
  <c r="L238" i="55"/>
  <c r="N250" i="55"/>
  <c r="N258" i="55"/>
  <c r="P258" i="55" s="1"/>
  <c r="N279" i="55"/>
  <c r="N309" i="55"/>
  <c r="J56" i="55"/>
  <c r="J58" i="55"/>
  <c r="K92" i="55"/>
  <c r="N92" i="55" s="1"/>
  <c r="R92" i="55" s="1"/>
  <c r="K141" i="55"/>
  <c r="N141" i="55" s="1"/>
  <c r="J180" i="55"/>
  <c r="J316" i="55"/>
  <c r="J68" i="55"/>
  <c r="K85" i="55"/>
  <c r="N85" i="55" s="1"/>
  <c r="R85" i="55" s="1"/>
  <c r="J104" i="55"/>
  <c r="J121" i="55"/>
  <c r="K130" i="55"/>
  <c r="N130" i="55" s="1"/>
  <c r="K146" i="55"/>
  <c r="N146" i="55" s="1"/>
  <c r="J174" i="55"/>
  <c r="J190" i="55"/>
  <c r="J211" i="55"/>
  <c r="K261" i="55"/>
  <c r="N261" i="55" s="1"/>
  <c r="J294" i="55"/>
  <c r="N10" i="55"/>
  <c r="Q10" i="55" s="1"/>
  <c r="J12" i="55"/>
  <c r="K68" i="55"/>
  <c r="N68" i="55" s="1"/>
  <c r="N88" i="55"/>
  <c r="N112" i="55"/>
  <c r="Q112" i="55" s="1"/>
  <c r="K161" i="55"/>
  <c r="L161" i="55" s="1"/>
  <c r="J172" i="55"/>
  <c r="K188" i="55"/>
  <c r="L188" i="55" s="1"/>
  <c r="K190" i="55"/>
  <c r="L190" i="55" s="1"/>
  <c r="K197" i="55"/>
  <c r="N197" i="55" s="1"/>
  <c r="J204" i="55"/>
  <c r="J228" i="55"/>
  <c r="K237" i="55"/>
  <c r="N237" i="55" s="1"/>
  <c r="P237" i="55" s="1"/>
  <c r="J285" i="55"/>
  <c r="K294" i="55"/>
  <c r="L294" i="55" s="1"/>
  <c r="K301" i="55"/>
  <c r="N301" i="55" s="1"/>
  <c r="L303" i="55"/>
  <c r="K310" i="55"/>
  <c r="L310" i="55" s="1"/>
  <c r="L58" i="55"/>
  <c r="J10" i="55"/>
  <c r="L57" i="55"/>
  <c r="K61" i="55"/>
  <c r="N61" i="55" s="1"/>
  <c r="J88" i="55"/>
  <c r="J112" i="55"/>
  <c r="N186" i="55"/>
  <c r="N202" i="55"/>
  <c r="N266" i="55"/>
  <c r="K276" i="55"/>
  <c r="L276" i="55" s="1"/>
  <c r="N285" i="55"/>
  <c r="P285" i="55" s="1"/>
  <c r="K308" i="55"/>
  <c r="L308" i="55" s="1"/>
  <c r="L116" i="55"/>
  <c r="S68" i="55"/>
  <c r="L36" i="55"/>
  <c r="K18" i="55"/>
  <c r="N18" i="55" s="1"/>
  <c r="J40" i="55"/>
  <c r="K84" i="55"/>
  <c r="N84" i="55" s="1"/>
  <c r="J96" i="55"/>
  <c r="J120" i="55"/>
  <c r="N136" i="55"/>
  <c r="K138" i="55"/>
  <c r="N138" i="55" s="1"/>
  <c r="K157" i="55"/>
  <c r="N157" i="55" s="1"/>
  <c r="J164" i="55"/>
  <c r="L166" i="55"/>
  <c r="L198" i="55"/>
  <c r="J200" i="55"/>
  <c r="N210" i="55"/>
  <c r="K231" i="55"/>
  <c r="L231" i="55" s="1"/>
  <c r="J260" i="55"/>
  <c r="K262" i="55"/>
  <c r="L262" i="55" s="1"/>
  <c r="L304" i="55"/>
  <c r="K317" i="55"/>
  <c r="N317" i="55" s="1"/>
  <c r="P317" i="55" s="1"/>
  <c r="N52" i="55"/>
  <c r="L52" i="55"/>
  <c r="L28" i="55"/>
  <c r="N28" i="55"/>
  <c r="P28" i="55" s="1"/>
  <c r="L164" i="55"/>
  <c r="N164" i="55"/>
  <c r="N82" i="55"/>
  <c r="R82" i="55" s="1"/>
  <c r="L82" i="55"/>
  <c r="N106" i="55"/>
  <c r="Q106" i="55" s="1"/>
  <c r="L106" i="55"/>
  <c r="L12" i="55"/>
  <c r="N12" i="55"/>
  <c r="L156" i="55"/>
  <c r="N156" i="55"/>
  <c r="N230" i="55"/>
  <c r="K34" i="55"/>
  <c r="N34" i="55" s="1"/>
  <c r="K37" i="55"/>
  <c r="L37" i="55" s="1"/>
  <c r="L54" i="55"/>
  <c r="J60" i="55"/>
  <c r="J90" i="55"/>
  <c r="K93" i="55"/>
  <c r="N93" i="55" s="1"/>
  <c r="J105" i="55"/>
  <c r="L108" i="55"/>
  <c r="J114" i="55"/>
  <c r="K117" i="55"/>
  <c r="N117" i="55" s="1"/>
  <c r="Q117" i="55" s="1"/>
  <c r="L129" i="55"/>
  <c r="L130" i="55"/>
  <c r="K132" i="55"/>
  <c r="N132" i="55" s="1"/>
  <c r="L145" i="55"/>
  <c r="K148" i="55"/>
  <c r="N148" i="55" s="1"/>
  <c r="J152" i="55"/>
  <c r="J165" i="55"/>
  <c r="J187" i="55"/>
  <c r="J192" i="55"/>
  <c r="L197" i="55"/>
  <c r="J206" i="55"/>
  <c r="J219" i="55"/>
  <c r="J222" i="55"/>
  <c r="J246" i="55"/>
  <c r="J252" i="55"/>
  <c r="K255" i="55"/>
  <c r="J270" i="55"/>
  <c r="J286" i="55"/>
  <c r="J292" i="55"/>
  <c r="L4" i="55"/>
  <c r="J36" i="55"/>
  <c r="K60" i="55"/>
  <c r="N60" i="55" s="1"/>
  <c r="S60" i="55" s="1"/>
  <c r="J64" i="55"/>
  <c r="J66" i="55"/>
  <c r="K69" i="55"/>
  <c r="N69" i="55" s="1"/>
  <c r="R69" i="55" s="1"/>
  <c r="K81" i="55"/>
  <c r="N81" i="55" s="1"/>
  <c r="R81" i="55" s="1"/>
  <c r="K90" i="55"/>
  <c r="N90" i="55" s="1"/>
  <c r="J92" i="55"/>
  <c r="K105" i="55"/>
  <c r="N105" i="55" s="1"/>
  <c r="K114" i="55"/>
  <c r="N114" i="55" s="1"/>
  <c r="J116" i="55"/>
  <c r="J136" i="55"/>
  <c r="J145" i="55"/>
  <c r="K154" i="55"/>
  <c r="N154" i="55" s="1"/>
  <c r="P154" i="55" s="1"/>
  <c r="J156" i="55"/>
  <c r="J160" i="55"/>
  <c r="N168" i="55"/>
  <c r="L171" i="55"/>
  <c r="K192" i="55"/>
  <c r="N192" i="55" s="1"/>
  <c r="J203" i="55"/>
  <c r="K206" i="55"/>
  <c r="L206" i="55" s="1"/>
  <c r="J212" i="55"/>
  <c r="K215" i="55"/>
  <c r="N215" i="55" s="1"/>
  <c r="K222" i="55"/>
  <c r="L222" i="55" s="1"/>
  <c r="N238" i="55"/>
  <c r="K246" i="55"/>
  <c r="L246" i="55" s="1"/>
  <c r="K270" i="55"/>
  <c r="L270" i="55" s="1"/>
  <c r="N274" i="55"/>
  <c r="P274" i="55" s="1"/>
  <c r="K286" i="55"/>
  <c r="L286" i="55" s="1"/>
  <c r="N290" i="55"/>
  <c r="P290" i="55" s="1"/>
  <c r="L295" i="55"/>
  <c r="J309" i="55"/>
  <c r="N310" i="55"/>
  <c r="J318" i="55"/>
  <c r="K66" i="55"/>
  <c r="N66" i="55" s="1"/>
  <c r="S66" i="55" s="1"/>
  <c r="J138" i="55"/>
  <c r="K183" i="55"/>
  <c r="J196" i="55"/>
  <c r="K199" i="55"/>
  <c r="N199" i="55" s="1"/>
  <c r="K203" i="55"/>
  <c r="N203" i="55" s="1"/>
  <c r="J254" i="55"/>
  <c r="L263" i="55"/>
  <c r="K318" i="55"/>
  <c r="L318" i="55" s="1"/>
  <c r="N182" i="55"/>
  <c r="K29" i="55"/>
  <c r="N29" i="55" s="1"/>
  <c r="K42" i="55"/>
  <c r="N42" i="55" s="1"/>
  <c r="J44" i="55"/>
  <c r="J72" i="55"/>
  <c r="J74" i="55"/>
  <c r="K77" i="55"/>
  <c r="N77" i="55" s="1"/>
  <c r="J89" i="55"/>
  <c r="K98" i="55"/>
  <c r="N98" i="55" s="1"/>
  <c r="R98" i="55" s="1"/>
  <c r="J100" i="55"/>
  <c r="J113" i="55"/>
  <c r="J122" i="55"/>
  <c r="K125" i="55"/>
  <c r="N125" i="55" s="1"/>
  <c r="Q125" i="55" s="1"/>
  <c r="K167" i="55"/>
  <c r="K191" i="55"/>
  <c r="K205" i="55"/>
  <c r="L211" i="55"/>
  <c r="J214" i="55"/>
  <c r="K221" i="55"/>
  <c r="N221" i="55" s="1"/>
  <c r="K245" i="55"/>
  <c r="N245" i="55" s="1"/>
  <c r="N246" i="55"/>
  <c r="K254" i="55"/>
  <c r="L254" i="55" s="1"/>
  <c r="K269" i="55"/>
  <c r="N269" i="55" s="1"/>
  <c r="L279" i="55"/>
  <c r="J302" i="55"/>
  <c r="N303" i="55"/>
  <c r="L187" i="55"/>
  <c r="K21" i="55"/>
  <c r="N21" i="55" s="1"/>
  <c r="P21" i="55" s="1"/>
  <c r="L29" i="55"/>
  <c r="K44" i="55"/>
  <c r="N44" i="55" s="1"/>
  <c r="J48" i="55"/>
  <c r="J50" i="55"/>
  <c r="K53" i="55"/>
  <c r="N53" i="55" s="1"/>
  <c r="S53" i="55" s="1"/>
  <c r="K74" i="55"/>
  <c r="N74" i="55" s="1"/>
  <c r="J76" i="55"/>
  <c r="K89" i="55"/>
  <c r="N89" i="55" s="1"/>
  <c r="K100" i="55"/>
  <c r="N100" i="55" s="1"/>
  <c r="K113" i="55"/>
  <c r="N113" i="55" s="1"/>
  <c r="Q113" i="55" s="1"/>
  <c r="K122" i="55"/>
  <c r="N122" i="55" s="1"/>
  <c r="L137" i="55"/>
  <c r="K140" i="55"/>
  <c r="N140" i="55" s="1"/>
  <c r="K173" i="55"/>
  <c r="N174" i="55"/>
  <c r="L179" i="55"/>
  <c r="J182" i="55"/>
  <c r="J198" i="55"/>
  <c r="K214" i="55"/>
  <c r="L214" i="55" s="1"/>
  <c r="J230" i="55"/>
  <c r="N231" i="55"/>
  <c r="Q231" i="55" s="1"/>
  <c r="K239" i="55"/>
  <c r="J262" i="55"/>
  <c r="N263" i="55"/>
  <c r="J278" i="55"/>
  <c r="K302" i="55"/>
  <c r="L302" i="55" s="1"/>
  <c r="L219" i="55"/>
  <c r="K3" i="55"/>
  <c r="N3" i="55" s="1"/>
  <c r="Q3" i="55" s="1"/>
  <c r="K13" i="55"/>
  <c r="N13" i="55" s="1"/>
  <c r="Q13" i="55" s="1"/>
  <c r="J26" i="55"/>
  <c r="J28" i="55"/>
  <c r="K50" i="55"/>
  <c r="N50" i="55" s="1"/>
  <c r="J52" i="55"/>
  <c r="K65" i="55"/>
  <c r="N65" i="55" s="1"/>
  <c r="K76" i="55"/>
  <c r="N76" i="55" s="1"/>
  <c r="J80" i="55"/>
  <c r="J82" i="55"/>
  <c r="L97" i="55"/>
  <c r="J106" i="55"/>
  <c r="K109" i="55"/>
  <c r="N109" i="55" s="1"/>
  <c r="L121" i="55"/>
  <c r="K124" i="55"/>
  <c r="N124" i="55" s="1"/>
  <c r="Q124" i="55" s="1"/>
  <c r="J128" i="55"/>
  <c r="J137" i="55"/>
  <c r="J144" i="55"/>
  <c r="K153" i="55"/>
  <c r="N153" i="55" s="1"/>
  <c r="K253" i="55"/>
  <c r="J268" i="55"/>
  <c r="K278" i="55"/>
  <c r="N278" i="55" s="1"/>
  <c r="P278" i="55" s="1"/>
  <c r="J5" i="55"/>
  <c r="K41" i="55"/>
  <c r="N41" i="55" s="1"/>
  <c r="L73" i="55"/>
  <c r="N97" i="55"/>
  <c r="N137" i="55"/>
  <c r="K149" i="55"/>
  <c r="N149" i="55" s="1"/>
  <c r="Q149" i="55" s="1"/>
  <c r="N179" i="55"/>
  <c r="K195" i="55"/>
  <c r="N195" i="55" s="1"/>
  <c r="K207" i="55"/>
  <c r="N207" i="55" s="1"/>
  <c r="K213" i="55"/>
  <c r="N214" i="55"/>
  <c r="K223" i="55"/>
  <c r="K227" i="55"/>
  <c r="N227" i="55" s="1"/>
  <c r="N242" i="55"/>
  <c r="P242" i="55" s="1"/>
  <c r="K247" i="55"/>
  <c r="K271" i="55"/>
  <c r="K287" i="55"/>
  <c r="N293" i="55"/>
  <c r="N302" i="55"/>
  <c r="P302" i="55" s="1"/>
  <c r="N311" i="55"/>
  <c r="L5" i="55"/>
  <c r="N5" i="55"/>
  <c r="Q5" i="55" s="1"/>
  <c r="K2" i="55"/>
  <c r="L2" i="55" s="1"/>
  <c r="K11" i="55"/>
  <c r="N11" i="55" s="1"/>
  <c r="K19" i="55"/>
  <c r="N19" i="55" s="1"/>
  <c r="K27" i="55"/>
  <c r="N27" i="55" s="1"/>
  <c r="L33" i="55"/>
  <c r="L46" i="55"/>
  <c r="N70" i="55"/>
  <c r="L70" i="55"/>
  <c r="P29" i="55"/>
  <c r="K43" i="55"/>
  <c r="N43" i="55" s="1"/>
  <c r="S43" i="55" s="1"/>
  <c r="J43" i="55"/>
  <c r="N102" i="55"/>
  <c r="Q102" i="55" s="1"/>
  <c r="L102" i="55"/>
  <c r="K6" i="55"/>
  <c r="N6" i="55" s="1"/>
  <c r="Q6" i="55" s="1"/>
  <c r="J6" i="55"/>
  <c r="K14" i="55"/>
  <c r="N14" i="55" s="1"/>
  <c r="J14" i="55"/>
  <c r="K22" i="55"/>
  <c r="N22" i="55" s="1"/>
  <c r="J22" i="55"/>
  <c r="N78" i="55"/>
  <c r="R78" i="55" s="1"/>
  <c r="L78" i="55"/>
  <c r="N126" i="55"/>
  <c r="Q126" i="55" s="1"/>
  <c r="L126" i="55"/>
  <c r="N142" i="55"/>
  <c r="Q142" i="55" s="1"/>
  <c r="L142" i="55"/>
  <c r="J9" i="55"/>
  <c r="L10" i="55"/>
  <c r="J17" i="55"/>
  <c r="L18" i="55"/>
  <c r="J25" i="55"/>
  <c r="L26" i="55"/>
  <c r="L30" i="55"/>
  <c r="K32" i="55"/>
  <c r="N32" i="55" s="1"/>
  <c r="L35" i="55"/>
  <c r="J35" i="55"/>
  <c r="L38" i="55"/>
  <c r="J47" i="55"/>
  <c r="K47" i="55"/>
  <c r="N47" i="55" s="1"/>
  <c r="L49" i="55"/>
  <c r="J37" i="40"/>
  <c r="L8" i="55"/>
  <c r="K9" i="55"/>
  <c r="N9" i="55" s="1"/>
  <c r="K17" i="55"/>
  <c r="N17" i="55" s="1"/>
  <c r="Q17" i="55" s="1"/>
  <c r="K25" i="55"/>
  <c r="N25" i="55" s="1"/>
  <c r="P25" i="55" s="1"/>
  <c r="N45" i="55"/>
  <c r="L45" i="55"/>
  <c r="N86" i="55"/>
  <c r="L86" i="55"/>
  <c r="N110" i="55"/>
  <c r="Q110" i="55" s="1"/>
  <c r="L110" i="55"/>
  <c r="J4" i="55"/>
  <c r="J8" i="55"/>
  <c r="J16" i="55"/>
  <c r="J24" i="55"/>
  <c r="K51" i="55"/>
  <c r="N51" i="55" s="1"/>
  <c r="J51" i="55"/>
  <c r="N150" i="55"/>
  <c r="Q150" i="55" s="1"/>
  <c r="L150" i="55"/>
  <c r="K16" i="55"/>
  <c r="N16" i="55" s="1"/>
  <c r="Q16" i="55" s="1"/>
  <c r="K24" i="55"/>
  <c r="N24" i="55" s="1"/>
  <c r="P24" i="55" s="1"/>
  <c r="S49" i="55"/>
  <c r="N62" i="55"/>
  <c r="L62" i="55"/>
  <c r="N134" i="55"/>
  <c r="L134" i="55"/>
  <c r="N158" i="55"/>
  <c r="P158" i="55" s="1"/>
  <c r="L158" i="55"/>
  <c r="K7" i="55"/>
  <c r="N7" i="55" s="1"/>
  <c r="Q7" i="55" s="1"/>
  <c r="K15" i="55"/>
  <c r="N15" i="55" s="1"/>
  <c r="K23" i="55"/>
  <c r="N23" i="55" s="1"/>
  <c r="J31" i="55"/>
  <c r="K31" i="55"/>
  <c r="N31" i="55" s="1"/>
  <c r="P31" i="55" s="1"/>
  <c r="J39" i="55"/>
  <c r="K39" i="55"/>
  <c r="N39" i="55" s="1"/>
  <c r="J55" i="55"/>
  <c r="K55" i="55"/>
  <c r="N55" i="55" s="1"/>
  <c r="N94" i="55"/>
  <c r="R94" i="55" s="1"/>
  <c r="L94" i="55"/>
  <c r="N118" i="55"/>
  <c r="Q118" i="55" s="1"/>
  <c r="L118" i="55"/>
  <c r="J30" i="55"/>
  <c r="J38" i="55"/>
  <c r="L40" i="55"/>
  <c r="J46" i="55"/>
  <c r="L48" i="55"/>
  <c r="S51" i="55"/>
  <c r="J54" i="55"/>
  <c r="L56" i="55"/>
  <c r="J62" i="55"/>
  <c r="K63" i="55"/>
  <c r="N63" i="55" s="1"/>
  <c r="S63" i="55" s="1"/>
  <c r="L64" i="55"/>
  <c r="J70" i="55"/>
  <c r="K71" i="55"/>
  <c r="N71" i="55" s="1"/>
  <c r="R71" i="55" s="1"/>
  <c r="L72" i="55"/>
  <c r="J78" i="55"/>
  <c r="K79" i="55"/>
  <c r="N79" i="55" s="1"/>
  <c r="R79" i="55" s="1"/>
  <c r="L80" i="55"/>
  <c r="J86" i="55"/>
  <c r="K87" i="55"/>
  <c r="N87" i="55" s="1"/>
  <c r="R87" i="55" s="1"/>
  <c r="L88" i="55"/>
  <c r="J94" i="55"/>
  <c r="K95" i="55"/>
  <c r="N95" i="55" s="1"/>
  <c r="L96" i="55"/>
  <c r="J102" i="55"/>
  <c r="K103" i="55"/>
  <c r="N103" i="55" s="1"/>
  <c r="L104" i="55"/>
  <c r="J110" i="55"/>
  <c r="K111" i="55"/>
  <c r="N111" i="55" s="1"/>
  <c r="L112" i="55"/>
  <c r="J118" i="55"/>
  <c r="K119" i="55"/>
  <c r="N119" i="55" s="1"/>
  <c r="Q119" i="55" s="1"/>
  <c r="L120" i="55"/>
  <c r="J126" i="55"/>
  <c r="K127" i="55"/>
  <c r="N127" i="55" s="1"/>
  <c r="L128" i="55"/>
  <c r="J134" i="55"/>
  <c r="K135" i="55"/>
  <c r="N135" i="55" s="1"/>
  <c r="L136" i="55"/>
  <c r="J142" i="55"/>
  <c r="K143" i="55"/>
  <c r="N143" i="55" s="1"/>
  <c r="L144" i="55"/>
  <c r="J150" i="55"/>
  <c r="K151" i="55"/>
  <c r="N151" i="55" s="1"/>
  <c r="Q151" i="55" s="1"/>
  <c r="L152" i="55"/>
  <c r="J158" i="55"/>
  <c r="K159" i="55"/>
  <c r="N159" i="55" s="1"/>
  <c r="L160" i="55"/>
  <c r="P34" i="55"/>
  <c r="L95" i="55"/>
  <c r="Q130" i="55"/>
  <c r="Q138" i="55"/>
  <c r="Q146" i="55"/>
  <c r="N161" i="55"/>
  <c r="S57" i="55"/>
  <c r="S65" i="55"/>
  <c r="K170" i="55"/>
  <c r="N170" i="55" s="1"/>
  <c r="P170" i="55" s="1"/>
  <c r="J170" i="55"/>
  <c r="N184" i="55"/>
  <c r="L184" i="55"/>
  <c r="N200" i="55"/>
  <c r="L200" i="55"/>
  <c r="N232" i="55"/>
  <c r="Q232" i="55" s="1"/>
  <c r="L232" i="55"/>
  <c r="J59" i="55"/>
  <c r="L61" i="55"/>
  <c r="J67" i="55"/>
  <c r="J75" i="55"/>
  <c r="R80" i="55"/>
  <c r="J83" i="55"/>
  <c r="L85" i="55"/>
  <c r="R88" i="55"/>
  <c r="J91" i="55"/>
  <c r="L93" i="55"/>
  <c r="J99" i="55"/>
  <c r="L101" i="55"/>
  <c r="J107" i="55"/>
  <c r="J115" i="55"/>
  <c r="J123" i="55"/>
  <c r="J131" i="55"/>
  <c r="L133" i="55"/>
  <c r="J139" i="55"/>
  <c r="L141" i="55"/>
  <c r="J147" i="55"/>
  <c r="J155" i="55"/>
  <c r="J163" i="55"/>
  <c r="L165" i="55"/>
  <c r="K59" i="55"/>
  <c r="N59" i="55" s="1"/>
  <c r="S59" i="55" s="1"/>
  <c r="K67" i="55"/>
  <c r="N67" i="55" s="1"/>
  <c r="S67" i="55" s="1"/>
  <c r="K75" i="55"/>
  <c r="N75" i="55" s="1"/>
  <c r="K83" i="55"/>
  <c r="N83" i="55" s="1"/>
  <c r="R83" i="55" s="1"/>
  <c r="K91" i="55"/>
  <c r="N91" i="55" s="1"/>
  <c r="R91" i="55" s="1"/>
  <c r="K99" i="55"/>
  <c r="N99" i="55" s="1"/>
  <c r="K107" i="55"/>
  <c r="N107" i="55" s="1"/>
  <c r="K115" i="55"/>
  <c r="N115" i="55" s="1"/>
  <c r="K123" i="55"/>
  <c r="N123" i="55" s="1"/>
  <c r="Q123" i="55" s="1"/>
  <c r="K131" i="55"/>
  <c r="N131" i="55" s="1"/>
  <c r="K139" i="55"/>
  <c r="N139" i="55" s="1"/>
  <c r="K147" i="55"/>
  <c r="N147" i="55" s="1"/>
  <c r="K155" i="55"/>
  <c r="N155" i="55" s="1"/>
  <c r="P155" i="55" s="1"/>
  <c r="K163" i="55"/>
  <c r="N163" i="55" s="1"/>
  <c r="L172" i="55"/>
  <c r="N172" i="55"/>
  <c r="P172" i="55" s="1"/>
  <c r="N240" i="55"/>
  <c r="P240" i="55" s="1"/>
  <c r="L240" i="55"/>
  <c r="J41" i="55"/>
  <c r="S46" i="55"/>
  <c r="J49" i="55"/>
  <c r="S54" i="55"/>
  <c r="J57" i="55"/>
  <c r="S62" i="55"/>
  <c r="J65" i="55"/>
  <c r="J73" i="55"/>
  <c r="J81" i="55"/>
  <c r="J97" i="55"/>
  <c r="Q134" i="55"/>
  <c r="N189" i="55"/>
  <c r="L189" i="55"/>
  <c r="P157" i="55"/>
  <c r="N208" i="55"/>
  <c r="P208" i="55" s="1"/>
  <c r="L208" i="55"/>
  <c r="N248" i="55"/>
  <c r="L248" i="55"/>
  <c r="S44" i="55"/>
  <c r="S52" i="55"/>
  <c r="N176" i="55"/>
  <c r="L176" i="55"/>
  <c r="P165" i="55"/>
  <c r="J168" i="55"/>
  <c r="K169" i="55"/>
  <c r="N169" i="55" s="1"/>
  <c r="J176" i="55"/>
  <c r="K177" i="55"/>
  <c r="N177" i="55" s="1"/>
  <c r="P177" i="55" s="1"/>
  <c r="L178" i="55"/>
  <c r="N180" i="55"/>
  <c r="P180" i="55" s="1"/>
  <c r="P181" i="55"/>
  <c r="J184" i="55"/>
  <c r="K185" i="55"/>
  <c r="N185" i="55" s="1"/>
  <c r="L186" i="55"/>
  <c r="N188" i="55"/>
  <c r="P189" i="55"/>
  <c r="K193" i="55"/>
  <c r="N193" i="55" s="1"/>
  <c r="P193" i="55" s="1"/>
  <c r="L194" i="55"/>
  <c r="N196" i="55"/>
  <c r="P197" i="55"/>
  <c r="K201" i="55"/>
  <c r="N201" i="55" s="1"/>
  <c r="L202" i="55"/>
  <c r="N204" i="55"/>
  <c r="J208" i="55"/>
  <c r="K209" i="55"/>
  <c r="N209" i="55" s="1"/>
  <c r="P209" i="55" s="1"/>
  <c r="L210" i="55"/>
  <c r="N212" i="55"/>
  <c r="J216" i="55"/>
  <c r="K217" i="55"/>
  <c r="N217" i="55" s="1"/>
  <c r="L218" i="55"/>
  <c r="J224" i="55"/>
  <c r="K225" i="55"/>
  <c r="N225" i="55" s="1"/>
  <c r="L226" i="55"/>
  <c r="N228" i="55"/>
  <c r="J232" i="55"/>
  <c r="K233" i="55"/>
  <c r="N233" i="55" s="1"/>
  <c r="L234" i="55"/>
  <c r="N236" i="55"/>
  <c r="J240" i="55"/>
  <c r="K241" i="55"/>
  <c r="N241" i="55" s="1"/>
  <c r="L242" i="55"/>
  <c r="N244" i="55"/>
  <c r="J248" i="55"/>
  <c r="K249" i="55"/>
  <c r="N249" i="55" s="1"/>
  <c r="L250" i="55"/>
  <c r="N252" i="55"/>
  <c r="P252" i="55" s="1"/>
  <c r="J256" i="55"/>
  <c r="K257" i="55"/>
  <c r="N257" i="55" s="1"/>
  <c r="L258" i="55"/>
  <c r="N260" i="55"/>
  <c r="P261" i="55"/>
  <c r="J264" i="55"/>
  <c r="K265" i="55"/>
  <c r="N265" i="55" s="1"/>
  <c r="L266" i="55"/>
  <c r="N268" i="55"/>
  <c r="P268" i="55" s="1"/>
  <c r="J272" i="55"/>
  <c r="K273" i="55"/>
  <c r="N273" i="55" s="1"/>
  <c r="L274" i="55"/>
  <c r="N276" i="55"/>
  <c r="J280" i="55"/>
  <c r="K281" i="55"/>
  <c r="N281" i="55" s="1"/>
  <c r="L282" i="55"/>
  <c r="N284" i="55"/>
  <c r="P284" i="55" s="1"/>
  <c r="J288" i="55"/>
  <c r="K289" i="55"/>
  <c r="N289" i="55" s="1"/>
  <c r="L290" i="55"/>
  <c r="N292" i="55"/>
  <c r="J296" i="55"/>
  <c r="K297" i="55"/>
  <c r="N297" i="55" s="1"/>
  <c r="P297" i="55" s="1"/>
  <c r="L298" i="55"/>
  <c r="N300" i="55"/>
  <c r="P300" i="55" s="1"/>
  <c r="J304" i="55"/>
  <c r="K305" i="55"/>
  <c r="N305" i="55" s="1"/>
  <c r="L306" i="55"/>
  <c r="J312" i="55"/>
  <c r="K313" i="55"/>
  <c r="N313" i="55" s="1"/>
  <c r="P313" i="55" s="1"/>
  <c r="L314" i="55"/>
  <c r="N316" i="55"/>
  <c r="P316" i="55" s="1"/>
  <c r="J320" i="55"/>
  <c r="K321" i="55"/>
  <c r="N321" i="55" s="1"/>
  <c r="J199" i="55"/>
  <c r="J207" i="55"/>
  <c r="K216" i="55"/>
  <c r="N216" i="55" s="1"/>
  <c r="K224" i="55"/>
  <c r="N224" i="55" s="1"/>
  <c r="P224" i="55" s="1"/>
  <c r="L233" i="55"/>
  <c r="K256" i="55"/>
  <c r="N256" i="55" s="1"/>
  <c r="K264" i="55"/>
  <c r="N264" i="55" s="1"/>
  <c r="P264" i="55" s="1"/>
  <c r="K272" i="55"/>
  <c r="N272" i="55" s="1"/>
  <c r="K280" i="55"/>
  <c r="N280" i="55" s="1"/>
  <c r="K288" i="55"/>
  <c r="N288" i="55" s="1"/>
  <c r="K296" i="55"/>
  <c r="N296" i="55" s="1"/>
  <c r="K320" i="55"/>
  <c r="N320" i="55" s="1"/>
  <c r="P320" i="55" s="1"/>
  <c r="P203" i="55"/>
  <c r="P211" i="55"/>
  <c r="P219" i="55"/>
  <c r="J189" i="55"/>
  <c r="P202" i="55"/>
  <c r="P218" i="55"/>
  <c r="P250" i="55"/>
  <c r="P266" i="55"/>
  <c r="P282" i="55"/>
  <c r="P306" i="55"/>
  <c r="P185" i="55"/>
  <c r="J291" i="55"/>
  <c r="L293" i="55"/>
  <c r="J299" i="55"/>
  <c r="L301" i="55"/>
  <c r="J307" i="55"/>
  <c r="L309" i="55"/>
  <c r="J315" i="55"/>
  <c r="J178" i="55"/>
  <c r="J186" i="55"/>
  <c r="J194" i="55"/>
  <c r="J202" i="55"/>
  <c r="J210" i="55"/>
  <c r="J218" i="55"/>
  <c r="J226" i="55"/>
  <c r="J234" i="55"/>
  <c r="K235" i="55"/>
  <c r="N235" i="55" s="1"/>
  <c r="P235" i="55" s="1"/>
  <c r="J242" i="55"/>
  <c r="K243" i="55"/>
  <c r="N243" i="55" s="1"/>
  <c r="P243" i="55" s="1"/>
  <c r="J250" i="55"/>
  <c r="K251" i="55"/>
  <c r="N251" i="55" s="1"/>
  <c r="P251" i="55" s="1"/>
  <c r="J258" i="55"/>
  <c r="K259" i="55"/>
  <c r="N259" i="55" s="1"/>
  <c r="P259" i="55" s="1"/>
  <c r="K267" i="55"/>
  <c r="N267" i="55" s="1"/>
  <c r="P267" i="55" s="1"/>
  <c r="J274" i="55"/>
  <c r="K275" i="55"/>
  <c r="N275" i="55" s="1"/>
  <c r="P275" i="55" s="1"/>
  <c r="J282" i="55"/>
  <c r="K283" i="55"/>
  <c r="N283" i="55" s="1"/>
  <c r="P283" i="55" s="1"/>
  <c r="J290" i="55"/>
  <c r="K291" i="55"/>
  <c r="N291" i="55" s="1"/>
  <c r="P291" i="55" s="1"/>
  <c r="J298" i="55"/>
  <c r="K299" i="55"/>
  <c r="N299" i="55" s="1"/>
  <c r="J306" i="55"/>
  <c r="K307" i="55"/>
  <c r="N307" i="55" s="1"/>
  <c r="J314" i="55"/>
  <c r="K315" i="55"/>
  <c r="N315" i="55" s="1"/>
  <c r="P310" i="55"/>
  <c r="R1" i="36"/>
  <c r="Q148" i="55"/>
  <c r="P108" i="55"/>
  <c r="P152" i="55"/>
  <c r="J33" i="40"/>
  <c r="R34" i="55"/>
  <c r="R177" i="55"/>
  <c r="Q235" i="55"/>
  <c r="Q24" i="55"/>
  <c r="Q96" i="55"/>
  <c r="Q105" i="55"/>
  <c r="Q253" i="55"/>
  <c r="P82" i="55"/>
  <c r="P88" i="55"/>
  <c r="P90" i="55"/>
  <c r="S71" i="55"/>
  <c r="P72" i="55"/>
  <c r="S82" i="55"/>
  <c r="Q83" i="55"/>
  <c r="S88" i="55"/>
  <c r="Q90" i="55"/>
  <c r="Q91" i="55"/>
  <c r="R120" i="55"/>
  <c r="Q121" i="55"/>
  <c r="Q85" i="55"/>
  <c r="S87" i="55"/>
  <c r="Q93" i="55"/>
  <c r="Q205" i="55"/>
  <c r="R240" i="55"/>
  <c r="P10" i="55"/>
  <c r="Q238" i="55"/>
  <c r="Q297" i="55"/>
  <c r="Q20" i="11"/>
  <c r="R20" i="11" s="1"/>
  <c r="J3" i="40"/>
  <c r="R24" i="55"/>
  <c r="Q26" i="55"/>
  <c r="R93" i="55"/>
  <c r="R235" i="55"/>
  <c r="R238" i="55"/>
  <c r="S240" i="55"/>
  <c r="R269" i="55"/>
  <c r="S24" i="55"/>
  <c r="S26" i="55"/>
  <c r="S93" i="55"/>
  <c r="S96" i="55"/>
  <c r="Q172" i="55"/>
  <c r="S235" i="55"/>
  <c r="Q267" i="55"/>
  <c r="Q14" i="11"/>
  <c r="S10" i="55"/>
  <c r="Q11" i="55"/>
  <c r="S34" i="55"/>
  <c r="S123" i="55"/>
  <c r="P124" i="55"/>
  <c r="R150" i="55"/>
  <c r="R213" i="55"/>
  <c r="P246" i="55"/>
  <c r="S213" i="55"/>
  <c r="Q246" i="55"/>
  <c r="Q156" i="55"/>
  <c r="R174" i="55"/>
  <c r="R176" i="55"/>
  <c r="Q177" i="55"/>
  <c r="Q213" i="55"/>
  <c r="S218" i="55"/>
  <c r="S253" i="55"/>
  <c r="Q293" i="55"/>
  <c r="Q294" i="55"/>
  <c r="S296" i="55"/>
  <c r="Q302" i="55"/>
  <c r="R320" i="55"/>
  <c r="J5" i="40"/>
  <c r="S15" i="55"/>
  <c r="P16" i="55"/>
  <c r="P83" i="55"/>
  <c r="S116" i="55"/>
  <c r="P118" i="55"/>
  <c r="R121" i="55"/>
  <c r="Q141" i="55"/>
  <c r="P142" i="55"/>
  <c r="S150" i="55"/>
  <c r="R152" i="55"/>
  <c r="R153" i="55"/>
  <c r="S156" i="55"/>
  <c r="Q157" i="55"/>
  <c r="S174" i="55"/>
  <c r="R294" i="55"/>
  <c r="R302" i="55"/>
  <c r="J17" i="40"/>
  <c r="S5" i="40" s="1"/>
  <c r="R13" i="55"/>
  <c r="Q37" i="55"/>
  <c r="R142" i="55"/>
  <c r="P144" i="55"/>
  <c r="R158" i="55"/>
  <c r="R197" i="55"/>
  <c r="Q237" i="55"/>
  <c r="R297" i="55"/>
  <c r="Q298" i="55"/>
  <c r="R299" i="55"/>
  <c r="J21" i="40"/>
  <c r="S142" i="55"/>
  <c r="Q144" i="55"/>
  <c r="P269" i="55"/>
  <c r="I26" i="40"/>
  <c r="P27" i="55"/>
  <c r="Q29" i="55"/>
  <c r="S31" i="55"/>
  <c r="P32" i="55"/>
  <c r="S48" i="55"/>
  <c r="P58" i="55"/>
  <c r="P184" i="55"/>
  <c r="S205" i="55"/>
  <c r="Q241" i="55"/>
  <c r="Q242" i="55"/>
  <c r="R267" i="55"/>
  <c r="Q269" i="55"/>
  <c r="R14" i="11"/>
  <c r="I1" i="40"/>
  <c r="Q27" i="55"/>
  <c r="R29" i="55"/>
  <c r="P43" i="55"/>
  <c r="Q45" i="55"/>
  <c r="R56" i="55"/>
  <c r="P98" i="55"/>
  <c r="Q164" i="55"/>
  <c r="R182" i="55"/>
  <c r="R184" i="55"/>
  <c r="R185" i="55"/>
  <c r="Q230" i="55"/>
  <c r="R242" i="55"/>
  <c r="R246" i="55"/>
  <c r="Q17" i="11"/>
  <c r="Q43" i="55"/>
  <c r="R45" i="55"/>
  <c r="Q75" i="55"/>
  <c r="S108" i="55"/>
  <c r="R109" i="55"/>
  <c r="S242" i="55"/>
  <c r="Q286" i="55"/>
  <c r="P150" i="55"/>
  <c r="P156" i="55"/>
  <c r="S173" i="55"/>
  <c r="P174" i="55"/>
  <c r="S211" i="55"/>
  <c r="P212" i="55"/>
  <c r="Q217" i="55"/>
  <c r="R218" i="55"/>
  <c r="R16" i="11"/>
  <c r="I44" i="40"/>
  <c r="P11" i="55"/>
  <c r="P35" i="55"/>
  <c r="Q56" i="55"/>
  <c r="P75" i="55"/>
  <c r="Q77" i="55"/>
  <c r="Q109" i="55"/>
  <c r="P112" i="55"/>
  <c r="P116" i="55"/>
  <c r="Q120" i="55"/>
  <c r="R145" i="55"/>
  <c r="R146" i="55"/>
  <c r="Q153" i="55"/>
  <c r="R161" i="55"/>
  <c r="R162" i="55"/>
  <c r="S163" i="55"/>
  <c r="P164" i="55"/>
  <c r="R168" i="55"/>
  <c r="Q169" i="55"/>
  <c r="P176" i="55"/>
  <c r="Q180" i="55"/>
  <c r="S182" i="55"/>
  <c r="Q185" i="55"/>
  <c r="Q197" i="55"/>
  <c r="P217" i="55"/>
  <c r="S318" i="55"/>
  <c r="S320" i="55"/>
  <c r="J4" i="40"/>
  <c r="J11" i="40"/>
  <c r="J23" i="40"/>
  <c r="S9" i="40" s="1"/>
  <c r="I28" i="40"/>
  <c r="J40" i="40"/>
  <c r="S13" i="55"/>
  <c r="S56" i="55"/>
  <c r="Q58" i="55"/>
  <c r="Q66" i="55"/>
  <c r="Q72" i="55"/>
  <c r="S98" i="55"/>
  <c r="P99" i="55"/>
  <c r="P100" i="55"/>
  <c r="S109" i="55"/>
  <c r="R112" i="55"/>
  <c r="Q129" i="55"/>
  <c r="S131" i="55"/>
  <c r="P132" i="55"/>
  <c r="Q136" i="55"/>
  <c r="R164" i="55"/>
  <c r="S185" i="55"/>
  <c r="R194" i="55"/>
  <c r="S197" i="55"/>
  <c r="P198" i="55"/>
  <c r="P200" i="55"/>
  <c r="R202" i="55"/>
  <c r="Q203" i="55"/>
  <c r="P214" i="55"/>
  <c r="S219" i="55"/>
  <c r="P221" i="55"/>
  <c r="R248" i="55"/>
  <c r="S250" i="55"/>
  <c r="Q251" i="55"/>
  <c r="Q261" i="55"/>
  <c r="Q274" i="55"/>
  <c r="S280" i="55"/>
  <c r="P281" i="55"/>
  <c r="Q310" i="55"/>
  <c r="Q313" i="55"/>
  <c r="R2" i="55"/>
  <c r="S16" i="55"/>
  <c r="P42" i="55"/>
  <c r="S58" i="55"/>
  <c r="P59" i="55"/>
  <c r="Q61" i="55"/>
  <c r="P64" i="55"/>
  <c r="R66" i="55"/>
  <c r="Q100" i="55"/>
  <c r="R124" i="55"/>
  <c r="R129" i="55"/>
  <c r="Q132" i="55"/>
  <c r="R198" i="55"/>
  <c r="R200" i="55"/>
  <c r="Q206" i="55"/>
  <c r="S221" i="55"/>
  <c r="R243" i="55"/>
  <c r="S248" i="55"/>
  <c r="Q254" i="55"/>
  <c r="S256" i="55"/>
  <c r="Q257" i="55"/>
  <c r="Q258" i="55"/>
  <c r="R259" i="55"/>
  <c r="R261" i="55"/>
  <c r="R264" i="55"/>
  <c r="R272" i="55"/>
  <c r="R274" i="55"/>
  <c r="S275" i="55"/>
  <c r="P276" i="55"/>
  <c r="P277" i="55"/>
  <c r="R307" i="55"/>
  <c r="R310" i="55"/>
  <c r="R313" i="55"/>
  <c r="J29" i="40"/>
  <c r="S2" i="55"/>
  <c r="P3" i="55"/>
  <c r="S42" i="55"/>
  <c r="Q59" i="55"/>
  <c r="R61" i="55"/>
  <c r="P67" i="55"/>
  <c r="R100" i="55"/>
  <c r="S125" i="55"/>
  <c r="P126" i="55"/>
  <c r="R132" i="55"/>
  <c r="R206" i="55"/>
  <c r="R208" i="55"/>
  <c r="Q222" i="55"/>
  <c r="R224" i="55"/>
  <c r="Q226" i="55"/>
  <c r="R227" i="55"/>
  <c r="Q229" i="55"/>
  <c r="Q234" i="55"/>
  <c r="R254" i="55"/>
  <c r="S261" i="55"/>
  <c r="Q262" i="55"/>
  <c r="Q270" i="55"/>
  <c r="S277" i="55"/>
  <c r="R298" i="55"/>
  <c r="S307" i="55"/>
  <c r="S310" i="55"/>
  <c r="S313" i="55"/>
  <c r="I42" i="40"/>
  <c r="P26" i="55"/>
  <c r="S47" i="55"/>
  <c r="P48" i="55"/>
  <c r="S208" i="55"/>
  <c r="Q209" i="55"/>
  <c r="P210" i="55"/>
  <c r="Q211" i="55"/>
  <c r="R222" i="55"/>
  <c r="S224" i="55"/>
  <c r="S227" i="55"/>
  <c r="R229" i="55"/>
  <c r="P232" i="55"/>
  <c r="R234" i="55"/>
  <c r="S299" i="55"/>
  <c r="P301" i="55"/>
  <c r="Q34" i="55"/>
  <c r="S45" i="55"/>
  <c r="Q48" i="55"/>
  <c r="R211" i="55"/>
  <c r="S229" i="55"/>
  <c r="S234" i="55"/>
  <c r="Q301" i="55"/>
  <c r="R286" i="55"/>
  <c r="U12" i="40"/>
  <c r="T12" i="40"/>
  <c r="S12" i="40"/>
  <c r="R12" i="40"/>
  <c r="Q12" i="40"/>
  <c r="R4" i="36"/>
  <c r="J7" i="40"/>
  <c r="J9" i="40"/>
  <c r="U4" i="40" s="1"/>
  <c r="J19" i="40"/>
  <c r="I32" i="40"/>
  <c r="I36" i="40"/>
  <c r="J45" i="40"/>
  <c r="S22" i="40" s="1"/>
  <c r="S8" i="55"/>
  <c r="S18" i="55"/>
  <c r="P19" i="55"/>
  <c r="Q21" i="55"/>
  <c r="S29" i="55"/>
  <c r="Q32" i="55"/>
  <c r="S40" i="55"/>
  <c r="Q42" i="55"/>
  <c r="S50" i="55"/>
  <c r="P51" i="55"/>
  <c r="Q53" i="55"/>
  <c r="S61" i="55"/>
  <c r="Q64" i="55"/>
  <c r="R72" i="55"/>
  <c r="P74" i="55"/>
  <c r="S80" i="55"/>
  <c r="Q82" i="55"/>
  <c r="R90" i="55"/>
  <c r="Q99" i="55"/>
  <c r="R105" i="55"/>
  <c r="R118" i="55"/>
  <c r="R126" i="55"/>
  <c r="P128" i="55"/>
  <c r="R136" i="55"/>
  <c r="Q137" i="55"/>
  <c r="P140" i="55"/>
  <c r="R148" i="55"/>
  <c r="P160" i="55"/>
  <c r="R169" i="55"/>
  <c r="R170" i="55"/>
  <c r="R180" i="55"/>
  <c r="S194" i="55"/>
  <c r="S195" i="55"/>
  <c r="P196" i="55"/>
  <c r="R203" i="55"/>
  <c r="Q210" i="55"/>
  <c r="Q214" i="55"/>
  <c r="P216" i="55"/>
  <c r="Q221" i="55"/>
  <c r="R226" i="55"/>
  <c r="R230" i="55"/>
  <c r="R232" i="55"/>
  <c r="R237" i="55"/>
  <c r="S243" i="55"/>
  <c r="P244" i="55"/>
  <c r="P245" i="55"/>
  <c r="R251" i="55"/>
  <c r="R258" i="55"/>
  <c r="R262" i="55"/>
  <c r="S264" i="55"/>
  <c r="Q265" i="55"/>
  <c r="Q266" i="55"/>
  <c r="R270" i="55"/>
  <c r="S272" i="55"/>
  <c r="P273" i="55"/>
  <c r="Q281" i="55"/>
  <c r="Q282" i="55"/>
  <c r="Q283" i="55"/>
  <c r="S305" i="55"/>
  <c r="Q306" i="55"/>
  <c r="Q16" i="11"/>
  <c r="I12" i="40"/>
  <c r="I13" i="40"/>
  <c r="J41" i="40"/>
  <c r="Q19" i="55"/>
  <c r="R21" i="55"/>
  <c r="S23" i="55"/>
  <c r="R32" i="55"/>
  <c r="Q51" i="55"/>
  <c r="R53" i="55"/>
  <c r="S55" i="55"/>
  <c r="R64" i="55"/>
  <c r="Q74" i="55"/>
  <c r="P91" i="55"/>
  <c r="R99" i="55"/>
  <c r="S105" i="55"/>
  <c r="S118" i="55"/>
  <c r="P120" i="55"/>
  <c r="S126" i="55"/>
  <c r="Q128" i="55"/>
  <c r="R137" i="55"/>
  <c r="Q140" i="55"/>
  <c r="S148" i="55"/>
  <c r="S158" i="55"/>
  <c r="R160" i="55"/>
  <c r="Q161" i="55"/>
  <c r="R172" i="55"/>
  <c r="Q173" i="55"/>
  <c r="S180" i="55"/>
  <c r="Q181" i="55"/>
  <c r="P182" i="55"/>
  <c r="S196" i="55"/>
  <c r="S203" i="55"/>
  <c r="P204" i="55"/>
  <c r="R210" i="55"/>
  <c r="R214" i="55"/>
  <c r="R216" i="55"/>
  <c r="S226" i="55"/>
  <c r="Q227" i="55"/>
  <c r="S232" i="55"/>
  <c r="Q233" i="55"/>
  <c r="S237" i="55"/>
  <c r="P238" i="55"/>
  <c r="Q245" i="55"/>
  <c r="S251" i="55"/>
  <c r="S258" i="55"/>
  <c r="Q259" i="55"/>
  <c r="R266" i="55"/>
  <c r="Q273" i="55"/>
  <c r="R283" i="55"/>
  <c r="R306" i="55"/>
  <c r="S21" i="55"/>
  <c r="R74" i="55"/>
  <c r="R128" i="55"/>
  <c r="S137" i="55"/>
  <c r="R140" i="55"/>
  <c r="S149" i="55"/>
  <c r="S216" i="55"/>
  <c r="S245" i="55"/>
  <c r="Q275" i="55"/>
  <c r="S283" i="55"/>
  <c r="P309" i="55"/>
  <c r="Q218" i="55"/>
  <c r="P228" i="55"/>
  <c r="P248" i="55"/>
  <c r="S259" i="55"/>
  <c r="P260" i="55"/>
  <c r="S267" i="55"/>
  <c r="R275" i="55"/>
  <c r="S285" i="55"/>
  <c r="S312" i="55"/>
  <c r="W25" i="40"/>
  <c r="I8" i="40"/>
  <c r="I15" i="40"/>
  <c r="I34" i="40"/>
  <c r="R5" i="55"/>
  <c r="S7" i="55"/>
  <c r="P8" i="55"/>
  <c r="P18" i="55"/>
  <c r="Q35" i="55"/>
  <c r="R37" i="55"/>
  <c r="S39" i="55"/>
  <c r="P40" i="55"/>
  <c r="P50" i="55"/>
  <c r="Q67" i="55"/>
  <c r="Q69" i="55"/>
  <c r="R75" i="55"/>
  <c r="R77" i="55"/>
  <c r="S79" i="55"/>
  <c r="P80" i="55"/>
  <c r="S85" i="55"/>
  <c r="Q88" i="55"/>
  <c r="Q98" i="55"/>
  <c r="Q101" i="55"/>
  <c r="P104" i="55"/>
  <c r="R113" i="55"/>
  <c r="Q116" i="55"/>
  <c r="Q133" i="55"/>
  <c r="P134" i="55"/>
  <c r="R154" i="55"/>
  <c r="Q165" i="55"/>
  <c r="R186" i="55"/>
  <c r="S187" i="55"/>
  <c r="P188" i="55"/>
  <c r="P192" i="55"/>
  <c r="Q193" i="55"/>
  <c r="P194" i="55"/>
  <c r="Q219" i="55"/>
  <c r="P225" i="55"/>
  <c r="Q249" i="55"/>
  <c r="Q250" i="55"/>
  <c r="P256" i="55"/>
  <c r="S288" i="55"/>
  <c r="P289" i="55"/>
  <c r="R291" i="55"/>
  <c r="S304" i="55"/>
  <c r="P305" i="55"/>
  <c r="R315" i="55"/>
  <c r="Q318" i="55"/>
  <c r="S5" i="55"/>
  <c r="Q8" i="55"/>
  <c r="Q18" i="55"/>
  <c r="S37" i="55"/>
  <c r="Q40" i="55"/>
  <c r="Q50" i="55"/>
  <c r="R67" i="55"/>
  <c r="S77" i="55"/>
  <c r="Q80" i="55"/>
  <c r="R101" i="55"/>
  <c r="Q104" i="55"/>
  <c r="S113" i="55"/>
  <c r="R134" i="55"/>
  <c r="P136" i="55"/>
  <c r="R144" i="55"/>
  <c r="Q145" i="55"/>
  <c r="R166" i="55"/>
  <c r="P168" i="55"/>
  <c r="S177" i="55"/>
  <c r="R178" i="55"/>
  <c r="S179" i="55"/>
  <c r="R188" i="55"/>
  <c r="Q189" i="55"/>
  <c r="R190" i="55"/>
  <c r="S200" i="55"/>
  <c r="Q201" i="55"/>
  <c r="Q202" i="55"/>
  <c r="R219" i="55"/>
  <c r="Q225" i="55"/>
  <c r="P230" i="55"/>
  <c r="P236" i="55"/>
  <c r="Q243" i="55"/>
  <c r="R250" i="55"/>
  <c r="R256" i="55"/>
  <c r="Q278" i="55"/>
  <c r="R280" i="55"/>
  <c r="Q289" i="55"/>
  <c r="S291" i="55"/>
  <c r="P292" i="55"/>
  <c r="P293" i="55"/>
  <c r="S302" i="55"/>
  <c r="Q305" i="55"/>
  <c r="S315" i="55"/>
  <c r="R318" i="55"/>
  <c r="Q320" i="55"/>
  <c r="S69" i="55"/>
  <c r="S101" i="55"/>
  <c r="R104" i="55"/>
  <c r="S134" i="55"/>
  <c r="S166" i="55"/>
  <c r="R278" i="55"/>
  <c r="U20" i="40"/>
  <c r="T20" i="40"/>
  <c r="R20" i="40"/>
  <c r="S20" i="40"/>
  <c r="Q20" i="40"/>
  <c r="U23" i="40"/>
  <c r="T23" i="40"/>
  <c r="S23" i="40"/>
  <c r="R23" i="40"/>
  <c r="Q23" i="40"/>
  <c r="S17" i="40"/>
  <c r="R17" i="40"/>
  <c r="Q17" i="40"/>
  <c r="U17" i="40"/>
  <c r="T17" i="40"/>
  <c r="K2" i="40"/>
  <c r="U8" i="40"/>
  <c r="T8" i="40"/>
  <c r="S8" i="40"/>
  <c r="Q8" i="40"/>
  <c r="R8" i="40"/>
  <c r="Q10" i="40"/>
  <c r="U10" i="40"/>
  <c r="T10" i="40"/>
  <c r="S10" i="40"/>
  <c r="R10" i="40"/>
  <c r="Q14" i="40"/>
  <c r="U14" i="40"/>
  <c r="T14" i="40"/>
  <c r="S14" i="40"/>
  <c r="R14" i="40"/>
  <c r="Q18" i="40"/>
  <c r="U18" i="40"/>
  <c r="T18" i="40"/>
  <c r="S18" i="40"/>
  <c r="R18" i="40"/>
  <c r="S21" i="40"/>
  <c r="R21" i="40"/>
  <c r="Q21" i="40"/>
  <c r="U21" i="40"/>
  <c r="T21" i="40"/>
  <c r="U11" i="40"/>
  <c r="S11" i="40"/>
  <c r="T11" i="40"/>
  <c r="R11" i="40"/>
  <c r="Q11" i="40"/>
  <c r="U15" i="40"/>
  <c r="T15" i="40"/>
  <c r="S15" i="40"/>
  <c r="R15" i="40"/>
  <c r="Q15" i="40"/>
  <c r="U16" i="40"/>
  <c r="T16" i="40"/>
  <c r="R16" i="40"/>
  <c r="S16" i="40"/>
  <c r="Q16" i="40"/>
  <c r="I16" i="40"/>
  <c r="I20" i="40"/>
  <c r="I24" i="40"/>
  <c r="I27" i="40"/>
  <c r="I35" i="40"/>
  <c r="I43" i="40"/>
  <c r="P6" i="55"/>
  <c r="P14" i="55"/>
  <c r="P22" i="55"/>
  <c r="P30" i="55"/>
  <c r="P38" i="55"/>
  <c r="P46" i="55"/>
  <c r="P54" i="55"/>
  <c r="P62" i="55"/>
  <c r="P70" i="55"/>
  <c r="P78" i="55"/>
  <c r="P86" i="55"/>
  <c r="P94" i="55"/>
  <c r="P102" i="55"/>
  <c r="P106" i="55"/>
  <c r="Q114" i="55"/>
  <c r="P114" i="55"/>
  <c r="S114" i="55"/>
  <c r="R115" i="55"/>
  <c r="Q115" i="55"/>
  <c r="P115" i="55"/>
  <c r="R17" i="11"/>
  <c r="I30" i="40"/>
  <c r="I38" i="40"/>
  <c r="I46" i="40"/>
  <c r="R3" i="55"/>
  <c r="P9" i="55"/>
  <c r="R11" i="55"/>
  <c r="Q14" i="55"/>
  <c r="P17" i="55"/>
  <c r="R19" i="55"/>
  <c r="Q22" i="55"/>
  <c r="R27" i="55"/>
  <c r="Q30" i="55"/>
  <c r="P33" i="55"/>
  <c r="R35" i="55"/>
  <c r="Q38" i="55"/>
  <c r="P41" i="55"/>
  <c r="R43" i="55"/>
  <c r="Q46" i="55"/>
  <c r="P49" i="55"/>
  <c r="R51" i="55"/>
  <c r="Q54" i="55"/>
  <c r="P57" i="55"/>
  <c r="R59" i="55"/>
  <c r="Q62" i="55"/>
  <c r="P65" i="55"/>
  <c r="Q70" i="55"/>
  <c r="P73" i="55"/>
  <c r="Q78" i="55"/>
  <c r="P81" i="55"/>
  <c r="Q86" i="55"/>
  <c r="P89" i="55"/>
  <c r="Q94" i="55"/>
  <c r="P97" i="55"/>
  <c r="R102" i="55"/>
  <c r="R106" i="55"/>
  <c r="P110" i="55"/>
  <c r="R114" i="55"/>
  <c r="S115" i="55"/>
  <c r="Q122" i="55"/>
  <c r="P122" i="55"/>
  <c r="S122" i="55"/>
  <c r="R122" i="55"/>
  <c r="P4" i="55"/>
  <c r="R6" i="55"/>
  <c r="Q9" i="55"/>
  <c r="P12" i="55"/>
  <c r="R14" i="55"/>
  <c r="R22" i="55"/>
  <c r="Q25" i="55"/>
  <c r="R30" i="55"/>
  <c r="Q33" i="55"/>
  <c r="P36" i="55"/>
  <c r="R38" i="55"/>
  <c r="Q41" i="55"/>
  <c r="P44" i="55"/>
  <c r="R46" i="55"/>
  <c r="Q49" i="55"/>
  <c r="P52" i="55"/>
  <c r="R54" i="55"/>
  <c r="Q57" i="55"/>
  <c r="P60" i="55"/>
  <c r="R62" i="55"/>
  <c r="Q65" i="55"/>
  <c r="P68" i="55"/>
  <c r="R70" i="55"/>
  <c r="Q73" i="55"/>
  <c r="P76" i="55"/>
  <c r="Q81" i="55"/>
  <c r="P84" i="55"/>
  <c r="R86" i="55"/>
  <c r="Q89" i="55"/>
  <c r="P92" i="55"/>
  <c r="Q97" i="55"/>
  <c r="S102" i="55"/>
  <c r="P103" i="55"/>
  <c r="S106" i="55"/>
  <c r="P107" i="55"/>
  <c r="R110" i="55"/>
  <c r="I25" i="40"/>
  <c r="Q4" i="55"/>
  <c r="P7" i="55"/>
  <c r="R9" i="55"/>
  <c r="Q12" i="55"/>
  <c r="P15" i="55"/>
  <c r="R17" i="55"/>
  <c r="Q20" i="55"/>
  <c r="P23" i="55"/>
  <c r="R25" i="55"/>
  <c r="Q28" i="55"/>
  <c r="R33" i="55"/>
  <c r="Q36" i="55"/>
  <c r="P39" i="55"/>
  <c r="R41" i="55"/>
  <c r="Q44" i="55"/>
  <c r="P47" i="55"/>
  <c r="R49" i="55"/>
  <c r="Q52" i="55"/>
  <c r="P55" i="55"/>
  <c r="R57" i="55"/>
  <c r="Q60" i="55"/>
  <c r="P63" i="55"/>
  <c r="R65" i="55"/>
  <c r="Q68" i="55"/>
  <c r="P71" i="55"/>
  <c r="R73" i="55"/>
  <c r="Q76" i="55"/>
  <c r="P79" i="55"/>
  <c r="Q84" i="55"/>
  <c r="P87" i="55"/>
  <c r="R89" i="55"/>
  <c r="Q92" i="55"/>
  <c r="P95" i="55"/>
  <c r="R97" i="55"/>
  <c r="Q103" i="55"/>
  <c r="Q107" i="55"/>
  <c r="S110" i="55"/>
  <c r="P111" i="55"/>
  <c r="Q15" i="11"/>
  <c r="I6" i="40"/>
  <c r="I10" i="40"/>
  <c r="I14" i="40"/>
  <c r="I18" i="40"/>
  <c r="I22" i="40"/>
  <c r="I31" i="40"/>
  <c r="I39" i="40"/>
  <c r="I47" i="40"/>
  <c r="R4" i="55"/>
  <c r="R12" i="55"/>
  <c r="Q15" i="55"/>
  <c r="R20" i="55"/>
  <c r="Q23" i="55"/>
  <c r="R28" i="55"/>
  <c r="Q31" i="55"/>
  <c r="R36" i="55"/>
  <c r="Q39" i="55"/>
  <c r="R44" i="55"/>
  <c r="Q47" i="55"/>
  <c r="R52" i="55"/>
  <c r="Q55" i="55"/>
  <c r="R60" i="55"/>
  <c r="Q63" i="55"/>
  <c r="R68" i="55"/>
  <c r="Q71" i="55"/>
  <c r="R76" i="55"/>
  <c r="Q79" i="55"/>
  <c r="R84" i="55"/>
  <c r="Q87" i="55"/>
  <c r="Q95" i="55"/>
  <c r="S103" i="55"/>
  <c r="S107" i="55"/>
  <c r="Q111" i="55"/>
  <c r="J1" i="40"/>
  <c r="R95" i="55"/>
  <c r="S111" i="55"/>
  <c r="R119" i="55"/>
  <c r="P119" i="55"/>
  <c r="S127" i="55"/>
  <c r="R130" i="55"/>
  <c r="S135" i="55"/>
  <c r="R138" i="55"/>
  <c r="S143" i="55"/>
  <c r="S151" i="55"/>
  <c r="S159" i="55"/>
  <c r="S167" i="55"/>
  <c r="S175" i="55"/>
  <c r="S183" i="55"/>
  <c r="S191" i="55"/>
  <c r="S199" i="55"/>
  <c r="S207" i="55"/>
  <c r="S215" i="55"/>
  <c r="S223" i="55"/>
  <c r="S231" i="55"/>
  <c r="S239" i="55"/>
  <c r="S247" i="55"/>
  <c r="S255" i="55"/>
  <c r="S263" i="55"/>
  <c r="S271" i="55"/>
  <c r="P272" i="55"/>
  <c r="Q277" i="55"/>
  <c r="S279" i="55"/>
  <c r="P280" i="55"/>
  <c r="R282" i="55"/>
  <c r="Q285" i="55"/>
  <c r="S287" i="55"/>
  <c r="P288" i="55"/>
  <c r="R290" i="55"/>
  <c r="S295" i="55"/>
  <c r="P296" i="55"/>
  <c r="S303" i="55"/>
  <c r="P304" i="55"/>
  <c r="Q309" i="55"/>
  <c r="S311" i="55"/>
  <c r="P312" i="55"/>
  <c r="R314" i="55"/>
  <c r="Q317" i="55"/>
  <c r="S319" i="55"/>
  <c r="R117" i="55"/>
  <c r="P123" i="55"/>
  <c r="R125" i="55"/>
  <c r="S130" i="55"/>
  <c r="P131" i="55"/>
  <c r="R133" i="55"/>
  <c r="S138" i="55"/>
  <c r="P139" i="55"/>
  <c r="R141" i="55"/>
  <c r="S146" i="55"/>
  <c r="P147" i="55"/>
  <c r="R149" i="55"/>
  <c r="Q152" i="55"/>
  <c r="S154" i="55"/>
  <c r="R157" i="55"/>
  <c r="Q160" i="55"/>
  <c r="S162" i="55"/>
  <c r="P163" i="55"/>
  <c r="R165" i="55"/>
  <c r="Q168" i="55"/>
  <c r="S170" i="55"/>
  <c r="P171" i="55"/>
  <c r="R173" i="55"/>
  <c r="Q176" i="55"/>
  <c r="S178" i="55"/>
  <c r="P179" i="55"/>
  <c r="R181" i="55"/>
  <c r="Q184" i="55"/>
  <c r="S186" i="55"/>
  <c r="P187" i="55"/>
  <c r="R189" i="55"/>
  <c r="Q192" i="55"/>
  <c r="P195" i="55"/>
  <c r="S202" i="55"/>
  <c r="S266" i="55"/>
  <c r="S274" i="55"/>
  <c r="S282" i="55"/>
  <c r="Q288" i="55"/>
  <c r="S290" i="55"/>
  <c r="R293" i="55"/>
  <c r="Q296" i="55"/>
  <c r="S298" i="55"/>
  <c r="P299" i="55"/>
  <c r="R301" i="55"/>
  <c r="Q304" i="55"/>
  <c r="S306" i="55"/>
  <c r="P307" i="55"/>
  <c r="R309" i="55"/>
  <c r="Q312" i="55"/>
  <c r="S314" i="55"/>
  <c r="P315" i="55"/>
  <c r="R317" i="55"/>
  <c r="S117" i="55"/>
  <c r="Q131" i="55"/>
  <c r="S133" i="55"/>
  <c r="Q139" i="55"/>
  <c r="S141" i="55"/>
  <c r="Q147" i="55"/>
  <c r="Q155" i="55"/>
  <c r="S157" i="55"/>
  <c r="Q163" i="55"/>
  <c r="S165" i="55"/>
  <c r="Q171" i="55"/>
  <c r="Q179" i="55"/>
  <c r="S181" i="55"/>
  <c r="Q187" i="55"/>
  <c r="S189" i="55"/>
  <c r="R192" i="55"/>
  <c r="Q195" i="55"/>
  <c r="S317" i="55"/>
  <c r="P121" i="55"/>
  <c r="P129" i="55"/>
  <c r="R139" i="55"/>
  <c r="P145" i="55"/>
  <c r="R147" i="55"/>
  <c r="P153" i="55"/>
  <c r="R155" i="55"/>
  <c r="P161" i="55"/>
  <c r="P169" i="55"/>
  <c r="R171" i="55"/>
  <c r="Q190" i="55"/>
  <c r="Q198" i="55"/>
  <c r="P201" i="55"/>
  <c r="P233" i="55"/>
  <c r="P241" i="55"/>
  <c r="P249" i="55"/>
  <c r="P257" i="55"/>
  <c r="P265" i="55"/>
  <c r="P321" i="55"/>
  <c r="Q321" i="55"/>
  <c r="P127" i="55"/>
  <c r="P135" i="55"/>
  <c r="P143" i="55"/>
  <c r="P151" i="55"/>
  <c r="P159" i="55"/>
  <c r="Q188" i="55"/>
  <c r="R193" i="55"/>
  <c r="Q196" i="55"/>
  <c r="P199" i="55"/>
  <c r="R201" i="55"/>
  <c r="Q204" i="55"/>
  <c r="P207" i="55"/>
  <c r="R209" i="55"/>
  <c r="Q212" i="55"/>
  <c r="P215" i="55"/>
  <c r="R217" i="55"/>
  <c r="Q220" i="55"/>
  <c r="R225" i="55"/>
  <c r="Q228" i="55"/>
  <c r="P231" i="55"/>
  <c r="R233" i="55"/>
  <c r="Q236" i="55"/>
  <c r="R241" i="55"/>
  <c r="Q244" i="55"/>
  <c r="R249" i="55"/>
  <c r="Q252" i="55"/>
  <c r="R257" i="55"/>
  <c r="Q260" i="55"/>
  <c r="P263" i="55"/>
  <c r="R265" i="55"/>
  <c r="Q268" i="55"/>
  <c r="R273" i="55"/>
  <c r="Q276" i="55"/>
  <c r="P279" i="55"/>
  <c r="R281" i="55"/>
  <c r="Q284" i="55"/>
  <c r="R289" i="55"/>
  <c r="Q292" i="55"/>
  <c r="P295" i="55"/>
  <c r="Q300" i="55"/>
  <c r="P303" i="55"/>
  <c r="Q308" i="55"/>
  <c r="P311" i="55"/>
  <c r="Q316" i="55"/>
  <c r="R321" i="55"/>
  <c r="Q127" i="55"/>
  <c r="P130" i="55"/>
  <c r="Q135" i="55"/>
  <c r="P138" i="55"/>
  <c r="Q143" i="55"/>
  <c r="P146" i="55"/>
  <c r="Q159" i="55"/>
  <c r="Q167" i="55"/>
  <c r="Q175" i="55"/>
  <c r="P178" i="55"/>
  <c r="Q183" i="55"/>
  <c r="P186" i="55"/>
  <c r="Q191" i="55"/>
  <c r="Q199" i="55"/>
  <c r="R204" i="55"/>
  <c r="Q207" i="55"/>
  <c r="R212" i="55"/>
  <c r="Q215" i="55"/>
  <c r="R220" i="55"/>
  <c r="Q223" i="55"/>
  <c r="R228" i="55"/>
  <c r="R236" i="55"/>
  <c r="Q239" i="55"/>
  <c r="R244" i="55"/>
  <c r="Q247" i="55"/>
  <c r="R252" i="55"/>
  <c r="Q255" i="55"/>
  <c r="R260" i="55"/>
  <c r="Q263" i="55"/>
  <c r="R268" i="55"/>
  <c r="Q271" i="55"/>
  <c r="R276" i="55"/>
  <c r="Q279" i="55"/>
  <c r="R284" i="55"/>
  <c r="Q287" i="55"/>
  <c r="R292" i="55"/>
  <c r="Q295" i="55"/>
  <c r="R300" i="55"/>
  <c r="Q303" i="55"/>
  <c r="R308" i="55"/>
  <c r="Q311" i="55"/>
  <c r="P314" i="55"/>
  <c r="R316" i="55"/>
  <c r="Q319" i="55"/>
  <c r="N20" i="55" l="1"/>
  <c r="P20" i="55" s="1"/>
  <c r="L109" i="55"/>
  <c r="N162" i="55"/>
  <c r="P162" i="55" s="1"/>
  <c r="N319" i="55"/>
  <c r="P319" i="55" s="1"/>
  <c r="L146" i="55"/>
  <c r="L111" i="55"/>
  <c r="N175" i="55"/>
  <c r="P175" i="55" s="1"/>
  <c r="L261" i="55"/>
  <c r="L114" i="55"/>
  <c r="N37" i="55"/>
  <c r="P37" i="55" s="1"/>
  <c r="L277" i="55"/>
  <c r="N220" i="55"/>
  <c r="P220" i="55" s="1"/>
  <c r="L201" i="55"/>
  <c r="L69" i="55"/>
  <c r="L185" i="55"/>
  <c r="L53" i="55"/>
  <c r="L241" i="55"/>
  <c r="L181" i="55"/>
  <c r="L63" i="55"/>
  <c r="L15" i="55"/>
  <c r="L77" i="55"/>
  <c r="L207" i="55"/>
  <c r="N222" i="55"/>
  <c r="P222" i="55" s="1"/>
  <c r="L157" i="55"/>
  <c r="L117" i="55"/>
  <c r="L135" i="55"/>
  <c r="L154" i="55"/>
  <c r="N262" i="55"/>
  <c r="P262" i="55" s="1"/>
  <c r="L119" i="55"/>
  <c r="N254" i="55"/>
  <c r="P254" i="55" s="1"/>
  <c r="L65" i="55"/>
  <c r="L74" i="55"/>
  <c r="N294" i="55"/>
  <c r="P294" i="55" s="1"/>
  <c r="L68" i="55"/>
  <c r="L216" i="55"/>
  <c r="N318" i="55"/>
  <c r="P318" i="55" s="1"/>
  <c r="L84" i="55"/>
  <c r="L317" i="55"/>
  <c r="N286" i="55"/>
  <c r="P286" i="55" s="1"/>
  <c r="L34" i="55"/>
  <c r="L225" i="55"/>
  <c r="N308" i="55"/>
  <c r="P308" i="55" s="1"/>
  <c r="L195" i="55"/>
  <c r="L148" i="55"/>
  <c r="L138" i="55"/>
  <c r="L92" i="55"/>
  <c r="L143" i="55"/>
  <c r="L79" i="55"/>
  <c r="L55" i="55"/>
  <c r="L13" i="55"/>
  <c r="N270" i="55"/>
  <c r="P270" i="55" s="1"/>
  <c r="L44" i="55"/>
  <c r="L237" i="55"/>
  <c r="L217" i="55"/>
  <c r="L149" i="55"/>
  <c r="L21" i="55"/>
  <c r="N206" i="55"/>
  <c r="P206" i="55" s="1"/>
  <c r="N190" i="55"/>
  <c r="P190" i="55" s="1"/>
  <c r="S3" i="40"/>
  <c r="L321" i="55"/>
  <c r="L249" i="55"/>
  <c r="L288" i="55"/>
  <c r="L22" i="55"/>
  <c r="L271" i="55"/>
  <c r="N271" i="55"/>
  <c r="P271" i="55" s="1"/>
  <c r="L153" i="55"/>
  <c r="L255" i="55"/>
  <c r="N255" i="55"/>
  <c r="P255" i="55" s="1"/>
  <c r="L66" i="55"/>
  <c r="L98" i="55"/>
  <c r="L113" i="55"/>
  <c r="L193" i="55"/>
  <c r="L125" i="55"/>
  <c r="L299" i="55"/>
  <c r="L31" i="55"/>
  <c r="L19" i="55"/>
  <c r="L17" i="55"/>
  <c r="L245" i="55"/>
  <c r="L215" i="55"/>
  <c r="L89" i="55"/>
  <c r="L100" i="55"/>
  <c r="L60" i="55"/>
  <c r="L50" i="55"/>
  <c r="L267" i="55"/>
  <c r="L11" i="55"/>
  <c r="L25" i="55"/>
  <c r="L239" i="55"/>
  <c r="N239" i="55"/>
  <c r="P239" i="55" s="1"/>
  <c r="L105" i="55"/>
  <c r="L192" i="55"/>
  <c r="L140" i="55"/>
  <c r="L159" i="55"/>
  <c r="L275" i="55"/>
  <c r="L91" i="55"/>
  <c r="L223" i="55"/>
  <c r="N223" i="55"/>
  <c r="P223" i="55" s="1"/>
  <c r="N253" i="55"/>
  <c r="P253" i="55" s="1"/>
  <c r="L253" i="55"/>
  <c r="N205" i="55"/>
  <c r="P205" i="55" s="1"/>
  <c r="L205" i="55"/>
  <c r="L199" i="55"/>
  <c r="L81" i="55"/>
  <c r="L278" i="55"/>
  <c r="L42" i="55"/>
  <c r="L124" i="55"/>
  <c r="L151" i="55"/>
  <c r="L147" i="55"/>
  <c r="L75" i="55"/>
  <c r="L99" i="55"/>
  <c r="L163" i="55"/>
  <c r="N173" i="55"/>
  <c r="P173" i="55" s="1"/>
  <c r="L173" i="55"/>
  <c r="L191" i="55"/>
  <c r="N191" i="55"/>
  <c r="P191" i="55" s="1"/>
  <c r="L3" i="55"/>
  <c r="L269" i="55"/>
  <c r="L76" i="55"/>
  <c r="N213" i="55"/>
  <c r="P213" i="55" s="1"/>
  <c r="L213" i="55"/>
  <c r="L41" i="55"/>
  <c r="L227" i="55"/>
  <c r="L167" i="55"/>
  <c r="N167" i="55"/>
  <c r="P167" i="55" s="1"/>
  <c r="L183" i="55"/>
  <c r="N183" i="55"/>
  <c r="P183" i="55" s="1"/>
  <c r="L122" i="55"/>
  <c r="L247" i="55"/>
  <c r="N247" i="55"/>
  <c r="P247" i="55" s="1"/>
  <c r="L87" i="55"/>
  <c r="L43" i="55"/>
  <c r="L59" i="55"/>
  <c r="L287" i="55"/>
  <c r="N287" i="55"/>
  <c r="P287" i="55" s="1"/>
  <c r="L203" i="55"/>
  <c r="L221" i="55"/>
  <c r="L90" i="55"/>
  <c r="L132" i="55"/>
  <c r="L289" i="55"/>
  <c r="L257" i="55"/>
  <c r="L177" i="55"/>
  <c r="L272" i="55"/>
  <c r="L259" i="55"/>
  <c r="L256" i="55"/>
  <c r="L155" i="55"/>
  <c r="L209" i="55"/>
  <c r="L169" i="55"/>
  <c r="L251" i="55"/>
  <c r="L307" i="55"/>
  <c r="L280" i="55"/>
  <c r="L127" i="55"/>
  <c r="L7" i="55"/>
  <c r="L51" i="55"/>
  <c r="L16" i="55"/>
  <c r="L47" i="55"/>
  <c r="L6" i="55"/>
  <c r="L67" i="55"/>
  <c r="L115" i="55"/>
  <c r="L281" i="55"/>
  <c r="L224" i="55"/>
  <c r="L283" i="55"/>
  <c r="L235" i="55"/>
  <c r="L264" i="55"/>
  <c r="L170" i="55"/>
  <c r="L71" i="55"/>
  <c r="L27" i="55"/>
  <c r="N2" i="55"/>
  <c r="R3" i="54"/>
  <c r="L313" i="55"/>
  <c r="L273" i="55"/>
  <c r="L131" i="55"/>
  <c r="L305" i="55"/>
  <c r="L320" i="55"/>
  <c r="L243" i="55"/>
  <c r="L103" i="55"/>
  <c r="L296" i="55"/>
  <c r="L39" i="55"/>
  <c r="L23" i="55"/>
  <c r="L139" i="55"/>
  <c r="L297" i="55"/>
  <c r="L265" i="55"/>
  <c r="L315" i="55"/>
  <c r="L291" i="55"/>
  <c r="L107" i="55"/>
  <c r="L123" i="55"/>
  <c r="L32" i="55"/>
  <c r="L14" i="55"/>
  <c r="L9" i="55"/>
  <c r="L83" i="55"/>
  <c r="L24" i="55"/>
  <c r="T9" i="40"/>
  <c r="U7" i="40"/>
  <c r="R3" i="40"/>
  <c r="U5" i="40"/>
  <c r="U6" i="40"/>
  <c r="Q4" i="40"/>
  <c r="R4" i="40"/>
  <c r="T4" i="40"/>
  <c r="S4" i="40"/>
  <c r="U3" i="40"/>
  <c r="Q7" i="40"/>
  <c r="T3" i="40"/>
  <c r="S7" i="40"/>
  <c r="Q3" i="40"/>
  <c r="R7" i="40"/>
  <c r="T5" i="40"/>
  <c r="Q5" i="40"/>
  <c r="R5" i="40"/>
  <c r="Q6" i="40"/>
  <c r="T7" i="40"/>
  <c r="U9" i="40"/>
  <c r="S6" i="40"/>
  <c r="Q9" i="40"/>
  <c r="T6" i="40"/>
  <c r="R6" i="40"/>
  <c r="R9" i="40"/>
  <c r="T19" i="40"/>
  <c r="S19" i="40"/>
  <c r="R19" i="40"/>
  <c r="Q19" i="40"/>
  <c r="U19" i="40"/>
  <c r="K4" i="40"/>
  <c r="V16" i="40"/>
  <c r="U13" i="40"/>
  <c r="T13" i="40"/>
  <c r="S13" i="40"/>
  <c r="R13" i="40"/>
  <c r="Q13" i="40"/>
  <c r="V12" i="40"/>
  <c r="U22" i="40"/>
  <c r="T22" i="40"/>
  <c r="R22" i="40"/>
  <c r="Q22" i="40"/>
  <c r="V23" i="40"/>
  <c r="V14" i="40"/>
  <c r="V8" i="40"/>
  <c r="V18" i="40"/>
  <c r="V11" i="40"/>
  <c r="V21" i="40"/>
  <c r="V17" i="40"/>
  <c r="V10" i="40"/>
  <c r="V20" i="40"/>
  <c r="V15" i="40"/>
  <c r="U3" i="54" l="1"/>
  <c r="Q2" i="55"/>
  <c r="V4" i="40"/>
  <c r="V3" i="40"/>
  <c r="V6" i="40"/>
  <c r="V5" i="40"/>
  <c r="V7" i="40"/>
  <c r="S25" i="40"/>
  <c r="Q25" i="40"/>
  <c r="U25" i="40"/>
  <c r="V9" i="40"/>
  <c r="T25" i="40"/>
  <c r="R25" i="40"/>
  <c r="V19" i="40"/>
  <c r="V22" i="40"/>
  <c r="V13"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<sst xmlns="http://schemas.openxmlformats.org/spreadsheetml/2006/main" count="64355" uniqueCount="18341">
  <si>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</si>
  <si>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</si>
  <si>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</si>
  <si>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</si>
  <si>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</si>
  <si>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</si>
  <si>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</si>
  <si>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</si>
  <si>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</si>
  <si>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</si>
  <si>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</si>
  <si>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</si>
  <si>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</si>
  <si>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</si>
  <si>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</si>
  <si>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</si>
  <si>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</si>
  <si>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</si>
  <si>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</si>
  <si>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</si>
  <si>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</si>
  <si>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</si>
  <si>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</si>
  <si>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</si>
  <si>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</si>
  <si>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</si>
  <si>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</si>
  <si>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</si>
  <si>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</si>
  <si>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</si>
  <si>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</si>
  <si>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</si>
  <si>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</si>
  <si>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</si>
  <si>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</si>
  <si>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</si>
  <si>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</si>
  <si>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</si>
  <si>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</si>
  <si>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</si>
  <si>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</si>
  <si>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</si>
  <si>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</si>
  <si>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</si>
  <si>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</si>
  <si>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</si>
  <si>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</si>
  <si>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</si>
  <si>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</si>
  <si>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</si>
  <si>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</si>
  <si>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</si>
  <si>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</si>
  <si>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</si>
  <si>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</si>
  <si>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</si>
  <si>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</si>
  <si>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</si>
  <si>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</si>
  <si>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</si>
  <si>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</si>
  <si>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</si>
  <si>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</si>
  <si>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</si>
  <si>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</si>
  <si>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</si>
  <si>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</si>
  <si>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</si>
  <si>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</si>
  <si>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</si>
  <si>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</si>
  <si>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</si>
  <si>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</si>
  <si>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</si>
  <si>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</si>
  <si>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</si>
  <si>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</si>
  <si>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</si>
  <si>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</si>
  <si>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</si>
  <si>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</si>
  <si>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</si>
  <si>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</si>
  <si>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</si>
  <si>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</si>
  <si>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</si>
  <si>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</si>
  <si>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</si>
  <si>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</si>
  <si>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</si>
  <si>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</si>
  <si>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</si>
  <si>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</si>
  <si>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</si>
  <si>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</si>
  <si>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</si>
  <si>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</si>
  <si>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</si>
  <si>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</si>
  <si>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</si>
  <si>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</si>
  <si>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</si>
  <si>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</si>
  <si>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</si>
  <si>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</si>
  <si>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</si>
  <si>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</si>
  <si>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</si>
  <si>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</si>
  <si>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</si>
  <si>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</si>
  <si>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</si>
  <si>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</si>
  <si>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</si>
  <si>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</si>
  <si>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</si>
  <si>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</si>
  <si>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</si>
  <si>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</si>
  <si>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</si>
  <si>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</si>
  <si>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</si>
  <si>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</si>
  <si>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</si>
  <si>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</si>
  <si>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</si>
  <si>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</si>
  <si>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</si>
  <si>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</si>
  <si>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</si>
  <si>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</si>
  <si>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</si>
  <si>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</si>
  <si>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</si>
  <si>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</si>
  <si>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</si>
  <si>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</si>
  <si>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</si>
  <si>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</si>
  <si>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</si>
  <si>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</si>
  <si>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</si>
  <si>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</si>
  <si>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</si>
  <si>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</si>
  <si>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</si>
  <si>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</si>
  <si>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</si>
  <si>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</si>
  <si>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</si>
  <si>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</si>
  <si>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</si>
  <si>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</si>
  <si>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</si>
  <si>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</si>
  <si>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</si>
  <si>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</si>
  <si>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</si>
  <si>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</si>
  <si>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</si>
  <si>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</si>
  <si>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</si>
  <si>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</si>
  <si>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</si>
  <si>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</si>
  <si>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</si>
  <si>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</si>
  <si>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</si>
  <si>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</si>
  <si>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</si>
  <si>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</si>
  <si>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</si>
  <si>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</si>
  <si>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</si>
  <si>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</si>
  <si>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</si>
  <si>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</si>
  <si>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</si>
  <si>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</si>
  <si>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</si>
  <si>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</si>
  <si>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</si>
  <si>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</si>
  <si>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</si>
  <si>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</si>
  <si>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</si>
  <si>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</si>
  <si>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</si>
  <si>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</si>
  <si>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</si>
  <si>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</si>
  <si>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</si>
  <si>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</si>
  <si>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</si>
  <si>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</si>
  <si>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</si>
  <si>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</si>
  <si>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</si>
  <si>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</si>
  <si>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</si>
  <si>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</si>
  <si>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</si>
  <si>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</si>
  <si>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</si>
  <si>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</si>
  <si>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</si>
  <si>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</si>
  <si>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</si>
  <si>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</si>
  <si>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</si>
  <si>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</si>
  <si>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</si>
  <si>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</si>
  <si>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</si>
  <si>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</si>
  <si>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</si>
  <si>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</si>
  <si>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</si>
  <si>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</si>
  <si>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</si>
  <si>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</si>
  <si>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</si>
  <si>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</si>
  <si>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</si>
  <si>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</si>
  <si>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</si>
  <si>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</si>
  <si>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</si>
  <si>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</si>
  <si>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</si>
  <si>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</si>
  <si>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</si>
  <si>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</si>
  <si>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</si>
  <si>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</si>
  <si>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</si>
  <si>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</si>
  <si>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</si>
  <si>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</si>
  <si>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</si>
  <si>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</si>
  <si>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</si>
  <si>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</si>
  <si>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</si>
  <si>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</si>
  <si>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</si>
  <si>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</si>
  <si>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</si>
  <si>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</si>
  <si>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</si>
  <si>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</si>
  <si>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</si>
  <si>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</si>
  <si>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</si>
  <si>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</si>
  <si>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</si>
  <si>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</si>
  <si>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</si>
  <si>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</si>
  <si>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</si>
  <si>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</si>
  <si>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</si>
  <si>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</si>
  <si>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</si>
  <si>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</si>
  <si>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</si>
  <si>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</si>
  <si>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</si>
  <si>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</si>
  <si>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</si>
  <si>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</si>
  <si>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</si>
  <si>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</si>
  <si>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</si>
  <si>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</si>
  <si>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</si>
  <si>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</si>
  <si>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</si>
  <si>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</si>
  <si>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</si>
  <si>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</si>
  <si>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</si>
  <si>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</si>
  <si>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</si>
  <si>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</si>
  <si>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</si>
  <si>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</si>
  <si>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</si>
  <si>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</si>
  <si>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</si>
  <si>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</si>
  <si>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</si>
  <si>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</si>
  <si>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</si>
  <si>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</si>
  <si>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</si>
  <si>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</si>
  <si>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</si>
  <si>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</si>
  <si>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</si>
  <si>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</si>
  <si>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</si>
  <si>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</si>
  <si>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</si>
  <si>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</si>
  <si>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</si>
  <si>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</si>
  <si>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</si>
  <si>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</si>
  <si>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</si>
  <si>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</si>
  <si>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</si>
  <si>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</si>
  <si>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</si>
  <si>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</si>
  <si>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</si>
  <si>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</si>
  <si>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</si>
  <si>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</si>
  <si>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</si>
  <si>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</si>
  <si>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</si>
  <si>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</si>
  <si>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</si>
  <si>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</si>
  <si>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</si>
  <si>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</si>
  <si>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</si>
  <si>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</si>
  <si>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</si>
  <si>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</si>
  <si>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</si>
  <si>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</si>
  <si>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</si>
  <si>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</si>
  <si>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</si>
  <si>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</si>
  <si>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</si>
  <si>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</si>
  <si>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</si>
  <si>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</si>
  <si>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</si>
  <si>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</si>
  <si>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</si>
  <si>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</si>
  <si>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</si>
  <si>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</si>
  <si>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</si>
  <si>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</si>
  <si>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</si>
  <si>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</si>
  <si>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</si>
  <si>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</si>
  <si>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</si>
  <si>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</si>
  <si>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</si>
  <si>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</si>
  <si>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</si>
  <si>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</si>
  <si>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</si>
  <si>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</si>
  <si>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</si>
  <si>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</si>
  <si>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</si>
  <si>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</si>
  <si>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</si>
  <si>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</si>
  <si>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</si>
  <si>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</si>
  <si>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</si>
  <si>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</si>
  <si>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</si>
  <si>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</si>
  <si>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</si>
  <si>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</si>
  <si>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</si>
  <si>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</si>
  <si>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</si>
  <si>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</si>
  <si>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</si>
  <si>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</si>
  <si>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</si>
  <si>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</si>
  <si>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</si>
  <si>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</si>
  <si>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</si>
  <si>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</si>
  <si>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</si>
  <si>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</si>
  <si>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</si>
  <si>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</si>
  <si>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</si>
  <si>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</si>
  <si>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</si>
  <si>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</si>
  <si>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</si>
  <si>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</si>
  <si>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</si>
  <si>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</si>
  <si>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</si>
  <si>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</si>
  <si>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</si>
  <si>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</si>
  <si>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</si>
  <si>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</si>
  <si>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</si>
  <si>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</si>
  <si>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</si>
  <si>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</si>
  <si>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</si>
  <si>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</si>
  <si>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</si>
  <si>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</si>
  <si>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</si>
  <si>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</si>
  <si>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</si>
  <si>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</si>
  <si>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</si>
  <si>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</si>
  <si>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</si>
  <si>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</si>
  <si>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</si>
  <si>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</si>
  <si>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</si>
  <si>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</si>
  <si>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</si>
  <si>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</si>
  <si>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</si>
  <si>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</si>
  <si>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</si>
  <si>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</si>
  <si>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</si>
  <si>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</si>
  <si>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</si>
  <si>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</si>
  <si>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</si>
  <si>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</si>
  <si>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</si>
  <si>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</si>
  <si>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</si>
  <si>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</si>
  <si>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</si>
  <si>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</si>
  <si>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</si>
  <si>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</si>
  <si>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</si>
  <si>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</si>
  <si>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</si>
  <si>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</si>
  <si>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</si>
  <si>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</si>
  <si>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</si>
  <si>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</si>
  <si>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</si>
  <si>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</si>
  <si>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</si>
  <si>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</si>
  <si>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</si>
  <si>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</si>
  <si>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</si>
  <si>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</si>
  <si>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</si>
  <si>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</si>
  <si>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</si>
  <si>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</si>
  <si>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</si>
  <si>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</si>
  <si>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</si>
  <si>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</si>
  <si>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</si>
  <si>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</si>
  <si>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</si>
  <si>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</si>
  <si>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</si>
  <si>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</si>
  <si>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</si>
  <si>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</si>
  <si>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</si>
  <si>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</si>
  <si>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</si>
  <si>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</si>
  <si>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</si>
  <si>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</si>
  <si>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</si>
  <si>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</si>
  <si>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</si>
  <si>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</si>
  <si>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</si>
  <si>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</si>
  <si>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</si>
  <si>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</si>
  <si>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</si>
  <si>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</si>
  <si>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</si>
  <si>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</si>
  <si>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</si>
  <si>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</si>
  <si>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</si>
  <si>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</si>
  <si>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</si>
  <si>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</si>
  <si>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</si>
  <si>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</si>
  <si>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</si>
  <si>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</si>
  <si>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</si>
  <si>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</si>
  <si>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</si>
  <si>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</si>
  <si>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</si>
  <si>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</si>
  <si>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</si>
  <si>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</si>
  <si>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</si>
  <si>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</si>
  <si>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</si>
  <si>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</si>
  <si>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</si>
  <si>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</si>
  <si>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</si>
  <si>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</si>
  <si>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</si>
  <si>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</si>
  <si>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</si>
  <si>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</si>
  <si>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</si>
  <si>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</si>
  <si>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</si>
  <si>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</si>
  <si>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</si>
  <si>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</si>
  <si>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</si>
  <si>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</si>
  <si>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</si>
  <si>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</si>
  <si>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</si>
  <si>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</si>
  <si>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</si>
  <si>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</si>
  <si>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</si>
  <si>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</si>
  <si>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</si>
  <si>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</si>
  <si>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</si>
  <si>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</si>
  <si>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</si>
  <si>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</si>
  <si>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</si>
  <si>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</si>
  <si>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</si>
  <si>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</si>
  <si>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</si>
  <si>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</si>
  <si>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</si>
  <si>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</si>
  <si>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</si>
  <si>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</si>
  <si>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</si>
  <si>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</si>
  <si>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</si>
  <si>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</si>
  <si>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</si>
  <si>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</si>
  <si>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</si>
  <si>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</si>
  <si>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</si>
  <si>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</si>
  <si>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</si>
  <si>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</si>
  <si>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</si>
  <si>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</si>
  <si>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</si>
  <si>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</si>
  <si>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</si>
  <si>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</si>
  <si>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</si>
  <si>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</si>
  <si>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</si>
  <si>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</si>
  <si>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</si>
  <si>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</si>
  <si>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</si>
  <si>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</si>
  <si>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</si>
  <si>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</si>
  <si>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</si>
  <si>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</si>
  <si>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</si>
  <si>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</si>
  <si>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</si>
  <si>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</si>
  <si>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</si>
  <si>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</si>
  <si>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</si>
  <si>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</si>
  <si>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</si>
  <si>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</si>
  <si>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</si>
  <si>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</si>
  <si>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</si>
  <si>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</si>
  <si>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</si>
  <si>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</si>
  <si>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</si>
  <si>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</si>
  <si>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</si>
  <si>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</si>
  <si>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</si>
  <si>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</si>
  <si>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</si>
  <si>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</si>
  <si>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</si>
  <si>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</si>
  <si>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</si>
  <si>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</si>
  <si>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</si>
  <si>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</si>
  <si>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</si>
  <si>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</si>
  <si>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</si>
  <si>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</si>
  <si>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</si>
  <si>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</si>
  <si>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</si>
  <si>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</si>
  <si>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</si>
  <si>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</si>
  <si>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</si>
  <si>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</si>
  <si>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</si>
  <si>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</si>
  <si>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</si>
  <si>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</si>
  <si>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</si>
  <si>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</si>
  <si>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</si>
  <si>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</si>
  <si>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</si>
  <si>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</si>
  <si>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</si>
  <si>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</si>
  <si>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</si>
  <si>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</si>
  <si>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</si>
  <si>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</si>
  <si>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</si>
  <si>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</si>
  <si>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</si>
  <si>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</si>
  <si>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</si>
  <si>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</si>
  <si>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</si>
  <si>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</si>
  <si>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</si>
  <si>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</si>
  <si>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</si>
  <si>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</si>
  <si>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</si>
  <si>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</si>
  <si>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</si>
  <si>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</si>
  <si>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</si>
  <si>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</si>
  <si>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</si>
  <si>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</si>
  <si>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</si>
  <si>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</si>
  <si>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</si>
  <si>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</si>
  <si>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</si>
  <si>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</si>
  <si>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</si>
  <si>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</si>
  <si>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</si>
  <si>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</si>
  <si>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</si>
  <si>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</si>
  <si>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</si>
  <si>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</si>
  <si>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</si>
  <si>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</si>
  <si>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</si>
  <si>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</si>
  <si>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</si>
  <si>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</si>
  <si>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</si>
  <si>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</si>
  <si>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</si>
  <si>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</si>
  <si>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</si>
  <si>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</si>
  <si>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</si>
  <si>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</si>
  <si>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</si>
  <si>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</si>
  <si>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</si>
  <si>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</si>
  <si>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</si>
  <si>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</si>
  <si>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</si>
  <si>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</si>
  <si>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</si>
  <si>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</si>
  <si>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</si>
  <si>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</si>
  <si>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</si>
  <si>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</si>
  <si>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</si>
  <si>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</si>
  <si>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</si>
  <si>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</si>
  <si>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</si>
  <si>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</si>
  <si>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</si>
  <si>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</si>
  <si>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</si>
  <si>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</si>
  <si>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</si>
  <si>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</si>
  <si>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</si>
  <si>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</si>
  <si>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</si>
  <si>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</si>
  <si>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</si>
  <si>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</si>
  <si>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</si>
  <si>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</si>
  <si>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</si>
  <si>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</si>
  <si>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</si>
  <si>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</si>
  <si>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</si>
  <si>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</si>
  <si>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</si>
  <si>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</si>
  <si>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</si>
  <si>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</si>
  <si>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</si>
  <si>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</si>
  <si>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</si>
  <si>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</si>
  <si>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</si>
  <si>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</si>
  <si>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</si>
  <si>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</si>
  <si>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</si>
  <si>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</si>
  <si>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</si>
  <si>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</si>
  <si>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</si>
  <si>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</si>
  <si>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</si>
  <si>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</si>
  <si>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</si>
  <si>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</si>
  <si>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</si>
  <si>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</si>
  <si>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</si>
  <si>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</si>
  <si>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</si>
  <si>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</si>
  <si>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</si>
  <si>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</si>
  <si>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</si>
  <si>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</si>
  <si>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</si>
  <si>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</si>
  <si>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</si>
  <si>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</si>
  <si>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</si>
  <si>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</si>
  <si>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</si>
  <si>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</si>
  <si>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</si>
  <si>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</si>
  <si>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</si>
  <si>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</si>
  <si>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</si>
  <si>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</si>
  <si>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</si>
  <si>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</si>
  <si>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</si>
  <si>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</si>
  <si>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</si>
  <si>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</si>
  <si>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</si>
  <si>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</si>
  <si>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</si>
  <si>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</si>
  <si>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</si>
  <si>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</si>
  <si>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</si>
  <si>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</si>
  <si>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</si>
  <si>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</si>
  <si>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</si>
  <si>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</si>
  <si>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</si>
  <si>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</si>
  <si>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</si>
  <si>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</si>
  <si>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</si>
  <si>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</si>
  <si>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</si>
  <si>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</si>
  <si>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</si>
  <si>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</si>
  <si>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</si>
  <si>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</si>
  <si>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</si>
  <si>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</si>
  <si>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</si>
  <si>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</si>
  <si>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</si>
  <si>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</si>
  <si>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</si>
  <si>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</si>
  <si>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</si>
  <si>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</si>
  <si>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</si>
  <si>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</si>
  <si>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</si>
  <si>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</si>
  <si>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</si>
  <si>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</si>
  <si>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</si>
  <si>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</si>
  <si>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</si>
  <si>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</si>
  <si>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</si>
  <si>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</si>
  <si>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</si>
  <si>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</si>
  <si>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</si>
  <si>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</si>
  <si>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</si>
  <si>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</si>
  <si>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</si>
  <si>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</si>
  <si>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</si>
  <si>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</si>
  <si>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</si>
  <si>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</si>
  <si>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</si>
  <si>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</si>
  <si>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</si>
  <si>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</si>
  <si>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</si>
  <si>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</si>
  <si>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</si>
  <si>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</si>
  <si>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</si>
  <si>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</si>
  <si>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</si>
  <si>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</si>
  <si>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</si>
  <si>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</si>
  <si>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</si>
  <si>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</si>
  <si>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</si>
  <si>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</si>
  <si>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</si>
  <si>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</si>
  <si>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</si>
  <si>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</si>
  <si>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</si>
  <si>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</si>
  <si>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</si>
  <si>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</si>
  <si>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</si>
  <si>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</si>
  <si>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</si>
  <si>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</si>
  <si>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</si>
  <si>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</si>
  <si>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</si>
  <si>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</si>
  <si>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</si>
  <si>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</si>
  <si>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</si>
  <si>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</si>
  <si>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</si>
  <si>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</si>
  <si>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</si>
  <si>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</si>
  <si>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</si>
  <si>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</si>
  <si>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</si>
  <si>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</si>
  <si>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</si>
  <si>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</si>
  <si>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</si>
  <si>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</si>
  <si>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</si>
  <si>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</si>
  <si>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</si>
  <si>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</si>
  <si>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</si>
  <si>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</si>
  <si>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</si>
  <si>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</si>
  <si>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</si>
  <si>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</si>
  <si>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</si>
  <si>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</si>
  <si>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</si>
  <si>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</si>
  <si>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</si>
  <si>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</si>
  <si>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</si>
  <si>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</si>
  <si>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</si>
  <si>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</si>
  <si>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</si>
  <si>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</si>
  <si>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</si>
  <si>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</si>
  <si>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</si>
  <si>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</si>
  <si>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</si>
  <si>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</si>
  <si>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</si>
  <si>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</si>
  <si>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</si>
  <si>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</si>
  <si>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</si>
  <si>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</si>
  <si>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</si>
  <si>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</si>
  <si>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</si>
  <si>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</si>
  <si>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</si>
  <si>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</si>
  <si>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</si>
  <si>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</si>
  <si>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</si>
  <si>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</si>
  <si>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</si>
  <si>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</si>
  <si>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</si>
  <si>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</si>
  <si>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</si>
  <si>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</si>
  <si>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</si>
  <si>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</si>
  <si>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</si>
  <si>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</si>
  <si>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</si>
  <si>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</si>
  <si>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</si>
  <si>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</si>
  <si>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</si>
  <si>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</si>
  <si>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</si>
  <si>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</si>
  <si>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</si>
  <si>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</si>
  <si>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</si>
  <si>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</si>
  <si>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</si>
  <si>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</si>
  <si>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</si>
  <si>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</si>
  <si>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</si>
  <si>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</si>
  <si>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</si>
  <si>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</si>
  <si>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</si>
  <si>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</si>
  <si>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</si>
  <si>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</si>
  <si>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</si>
  <si>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</si>
  <si>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</si>
  <si>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</si>
  <si>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</si>
  <si>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</si>
  <si>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</si>
  <si>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</si>
  <si>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</si>
  <si>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</si>
  <si>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</si>
  <si>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</si>
  <si>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</si>
  <si>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</si>
  <si>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</si>
  <si>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</si>
  <si>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</si>
  <si>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</si>
  <si>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</si>
  <si>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</si>
  <si>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</si>
  <si>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</si>
  <si>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</si>
  <si>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</si>
  <si>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</si>
  <si>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</si>
  <si>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</si>
  <si>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</si>
  <si>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</si>
  <si>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</si>
  <si>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</si>
  <si>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</si>
  <si>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</si>
  <si>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</si>
  <si>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</si>
  <si>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</si>
  <si>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</si>
  <si>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</si>
  <si>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</si>
  <si>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</si>
  <si>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</si>
  <si>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</si>
  <si>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</si>
  <si>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</si>
  <si>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</si>
  <si>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</si>
  <si>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</si>
  <si>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</si>
  <si>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</si>
  <si>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</si>
  <si>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</si>
  <si>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</si>
  <si>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</si>
  <si>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</si>
  <si>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</si>
  <si>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</si>
  <si>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</si>
  <si>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</si>
  <si>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</si>
  <si>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</si>
  <si>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</si>
  <si>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</si>
  <si>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</si>
  <si>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</si>
  <si>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</si>
  <si>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</si>
  <si>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</si>
  <si>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</si>
  <si>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</si>
  <si>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</si>
  <si>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</si>
  <si>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</si>
  <si>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</si>
  <si>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</si>
  <si>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</si>
  <si>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</si>
  <si>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</si>
  <si>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</si>
  <si>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</si>
  <si>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</si>
  <si>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</si>
  <si>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</si>
  <si>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</si>
  <si>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</si>
  <si>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</si>
  <si>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</si>
  <si>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</si>
  <si>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</si>
  <si>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</si>
  <si>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</si>
  <si>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</si>
  <si>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</si>
  <si>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</si>
  <si>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</si>
  <si>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</si>
  <si>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</si>
  <si>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</si>
  <si>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</si>
  <si>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</si>
  <si>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</si>
  <si>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</si>
  <si>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</si>
  <si>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</si>
  <si>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</si>
  <si>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</si>
  <si>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</si>
  <si>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</si>
  <si>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</si>
  <si>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</si>
  <si>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</si>
  <si>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</si>
  <si>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</si>
  <si>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</si>
  <si>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</si>
  <si>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</si>
  <si>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</si>
  <si>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</si>
  <si>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</si>
  <si>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</si>
  <si>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</si>
  <si>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</si>
  <si>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</si>
  <si>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</si>
  <si>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</si>
  <si>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</si>
  <si>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</si>
  <si>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</si>
  <si>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</si>
  <si>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</si>
  <si>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</si>
  <si>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</si>
  <si>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</si>
  <si>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</si>
  <si>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</si>
  <si>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</si>
  <si>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</si>
  <si>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</si>
  <si>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</si>
  <si>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</si>
  <si>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</si>
  <si>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</si>
  <si>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</si>
  <si>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</si>
  <si>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</si>
  <si>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</si>
  <si>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</si>
  <si>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</si>
  <si>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</si>
  <si>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</si>
  <si>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</si>
  <si>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</si>
  <si>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</si>
  <si>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</si>
  <si>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</si>
  <si>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</si>
  <si>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</si>
  <si>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</si>
  <si>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</si>
  <si>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</si>
  <si>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</si>
  <si>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</si>
  <si>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</si>
  <si>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</si>
  <si>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</si>
  <si>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</si>
  <si>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</si>
  <si>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</si>
  <si>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</si>
  <si>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</si>
  <si>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</si>
  <si>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</si>
  <si>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</si>
  <si>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</si>
  <si>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</si>
  <si>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</si>
  <si>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</si>
  <si>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</si>
  <si>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</si>
  <si>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</si>
  <si>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</si>
  <si>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</si>
  <si>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</si>
  <si>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</si>
  <si>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</si>
  <si>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</si>
  <si>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</si>
  <si>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</si>
  <si>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</si>
  <si>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</si>
  <si>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</si>
  <si>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</si>
  <si>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</si>
  <si>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</si>
  <si>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</si>
  <si>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</si>
  <si>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</si>
  <si>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</si>
  <si>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</si>
  <si>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</si>
  <si>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</si>
  <si>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</si>
  <si>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</si>
  <si>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</si>
  <si>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</si>
  <si>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</si>
  <si>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</si>
  <si>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</si>
  <si>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</si>
  <si>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</si>
  <si>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</si>
  <si>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</si>
  <si>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</si>
  <si>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</si>
  <si>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</si>
  <si>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</si>
  <si>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</si>
  <si>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</si>
  <si>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</si>
  <si>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</si>
  <si>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</si>
  <si>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</si>
  <si>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</si>
  <si>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</si>
  <si>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</si>
  <si>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</si>
  <si>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</si>
  <si>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</si>
  <si>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</si>
  <si>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</si>
  <si>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</si>
  <si>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</si>
  <si>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</si>
  <si>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</si>
  <si>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</si>
  <si>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</si>
  <si>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</si>
  <si>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</si>
  <si>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</si>
  <si>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</si>
  <si>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</si>
  <si>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</si>
  <si>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</si>
  <si>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</si>
  <si>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</si>
  <si>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</si>
  <si>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</si>
  <si>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</si>
  <si>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</si>
  <si>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</si>
  <si>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</si>
  <si>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</si>
  <si>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</si>
  <si>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</si>
  <si>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</si>
  <si>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</si>
  <si>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</si>
  <si>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</si>
  <si>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</si>
  <si>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</si>
  <si>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</si>
  <si>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</si>
  <si>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</si>
  <si>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</si>
  <si>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</si>
  <si>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</si>
  <si>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</si>
  <si>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</si>
  <si>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</si>
  <si>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</si>
  <si>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</si>
  <si>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</si>
  <si>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</si>
  <si>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</si>
  <si>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</si>
  <si>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</si>
  <si>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</si>
  <si>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</si>
  <si>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</si>
  <si>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</si>
  <si>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</si>
  <si>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</si>
  <si>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</si>
  <si>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</si>
  <si>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</si>
  <si>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</si>
  <si>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</si>
  <si>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</si>
  <si>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</si>
  <si>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</si>
  <si>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</si>
  <si>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</si>
  <si>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</si>
  <si>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</si>
  <si>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</si>
  <si>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</si>
  <si>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</si>
  <si>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</si>
  <si>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</si>
  <si>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</si>
  <si>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</si>
  <si>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</si>
  <si>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</si>
  <si>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</si>
  <si>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</si>
  <si>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</si>
  <si>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</si>
  <si>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</si>
  <si>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</si>
  <si>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</si>
  <si>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</si>
  <si>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</si>
  <si>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</si>
  <si>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</si>
  <si>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</si>
  <si>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</si>
  <si>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</si>
  <si>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</si>
  <si>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</si>
  <si>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</si>
  <si>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</si>
  <si>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</si>
  <si>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</si>
  <si>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</si>
  <si>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</si>
  <si>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</si>
  <si>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</si>
  <si>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</si>
  <si>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</si>
  <si>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</si>
  <si>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</si>
  <si>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</si>
  <si>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</si>
  <si>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</si>
  <si>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</si>
  <si>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</si>
  <si>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</si>
  <si>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</si>
  <si>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</si>
  <si>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</si>
  <si>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</si>
  <si>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</si>
  <si>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</si>
  <si>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</si>
  <si>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</si>
  <si>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</si>
  <si>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</si>
  <si>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</si>
  <si>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</si>
  <si>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</si>
  <si>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</si>
  <si>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</si>
  <si>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</si>
  <si>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</si>
  <si>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</si>
  <si>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</si>
  <si>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</si>
  <si>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</si>
  <si>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</si>
  <si>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</si>
  <si>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</si>
  <si>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</si>
  <si>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</si>
  <si>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</si>
  <si>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</si>
  <si>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</si>
  <si>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</si>
  <si>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</si>
  <si>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</si>
  <si>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</si>
  <si>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</si>
  <si>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</si>
  <si>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</si>
  <si>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</si>
  <si>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</si>
  <si>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</si>
  <si>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</si>
  <si>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</si>
  <si>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</si>
  <si>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</si>
  <si>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</si>
  <si>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</si>
  <si>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</si>
  <si>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</si>
  <si>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</si>
  <si>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</si>
  <si>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</si>
  <si>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</si>
  <si>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</si>
  <si>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</si>
  <si>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</si>
  <si>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</si>
  <si>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</si>
  <si>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</si>
  <si>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</si>
  <si>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</si>
  <si>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</si>
  <si>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</si>
  <si>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</si>
  <si>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</si>
  <si>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</si>
  <si>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</si>
  <si>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</si>
  <si>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</si>
  <si>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</si>
  <si>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</si>
  <si>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</si>
  <si>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</si>
  <si>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</si>
  <si>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</si>
  <si>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</si>
  <si>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</si>
  <si>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</si>
  <si>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</si>
  <si>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</si>
  <si>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</si>
  <si>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</si>
  <si>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</si>
  <si>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</si>
  <si>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</si>
  <si>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</si>
  <si>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</si>
  <si>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</si>
  <si>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</si>
  <si>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</si>
  <si>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</si>
  <si>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</si>
  <si>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</si>
  <si>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</si>
  <si>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</si>
  <si>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</si>
  <si>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</si>
  <si>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</si>
  <si>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</si>
  <si>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</si>
  <si>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</si>
  <si>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</si>
  <si>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</si>
  <si>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</si>
  <si>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</si>
  <si>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</si>
  <si>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</si>
  <si>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</si>
  <si>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</si>
  <si>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</si>
  <si>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</si>
  <si>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</si>
  <si>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</si>
  <si>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</si>
  <si>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</si>
  <si>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</si>
  <si>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</si>
  <si>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</si>
  <si>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</si>
  <si>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</si>
  <si>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</si>
  <si>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</si>
  <si>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</si>
  <si>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</si>
  <si>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</si>
  <si>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</si>
  <si>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</si>
  <si>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</si>
  <si>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</si>
  <si>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</si>
  <si>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</si>
  <si>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</si>
  <si>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</si>
  <si>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</si>
  <si>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</si>
  <si>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</si>
  <si>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</si>
  <si>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</si>
  <si>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</si>
  <si>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</si>
  <si>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</si>
  <si>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</si>
  <si>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</si>
  <si>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</si>
  <si>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</si>
  <si>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</si>
  <si>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</si>
  <si>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</si>
  <si>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</si>
  <si>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</si>
  <si>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</si>
  <si>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</si>
  <si>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</si>
  <si>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</si>
  <si>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</si>
  <si>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</si>
  <si>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</si>
  <si>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</si>
  <si>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</si>
  <si>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</si>
  <si>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</si>
  <si>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</si>
  <si>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</si>
  <si>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</si>
  <si>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</si>
  <si>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</si>
  <si>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</si>
  <si>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</si>
  <si>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</si>
  <si>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</si>
  <si>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</si>
  <si>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</si>
  <si>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</si>
  <si>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</si>
  <si>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</si>
  <si>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</si>
  <si>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</si>
  <si>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</si>
  <si>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</si>
  <si>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</si>
  <si>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</si>
  <si>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</si>
  <si>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</si>
  <si>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</si>
  <si>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</si>
  <si>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</si>
  <si>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</si>
  <si>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</si>
  <si>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</si>
  <si>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</si>
  <si>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</si>
  <si>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</si>
  <si>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</si>
  <si>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</si>
  <si>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</si>
  <si>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</si>
  <si>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</si>
  <si>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</si>
  <si>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</si>
  <si>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</si>
  <si>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</si>
  <si>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</si>
  <si>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</si>
  <si>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</si>
  <si>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</si>
  <si>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</si>
  <si>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</si>
  <si>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</si>
  <si>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</si>
  <si>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</si>
  <si>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</si>
  <si>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</si>
  <si>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</si>
  <si>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</si>
  <si>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</si>
  <si>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</si>
  <si>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</si>
  <si>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</si>
  <si>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</si>
  <si>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</si>
  <si>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</si>
  <si>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</si>
  <si>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</si>
  <si>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</si>
  <si>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</si>
  <si>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</si>
  <si>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</si>
  <si>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</si>
  <si>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</si>
  <si>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</si>
  <si>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</si>
  <si>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</si>
  <si>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</si>
  <si>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</si>
  <si>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</si>
  <si>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</si>
  <si>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</si>
  <si>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</si>
  <si>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</si>
  <si>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</si>
  <si>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</si>
  <si>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</si>
  <si>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</si>
  <si>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</si>
  <si>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</si>
  <si>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</si>
  <si>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</si>
  <si>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</si>
  <si>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</si>
  <si>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</si>
  <si>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</si>
  <si>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</si>
  <si>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</si>
  <si>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</si>
  <si>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</si>
  <si>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</si>
  <si>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</si>
  <si>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</si>
  <si>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</si>
  <si>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</si>
  <si>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</si>
  <si>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</si>
  <si>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</si>
  <si>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</si>
  <si>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</si>
  <si>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</si>
  <si>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</si>
  <si>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</si>
  <si>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</si>
  <si>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</si>
  <si>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</si>
  <si>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</si>
  <si>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</si>
  <si>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</si>
  <si>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</si>
  <si>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</si>
  <si>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</si>
  <si>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</si>
  <si>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</si>
  <si>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</si>
  <si>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</si>
  <si>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</si>
  <si>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</si>
  <si>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</si>
  <si>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</si>
  <si>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</si>
  <si>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</si>
  <si>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</si>
  <si>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</si>
  <si>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</si>
  <si>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</si>
  <si>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</si>
  <si>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</si>
  <si>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</si>
  <si>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</si>
  <si>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</si>
  <si>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</si>
  <si>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</si>
  <si>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</si>
  <si>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</si>
  <si>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</si>
  <si>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</si>
  <si>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</si>
  <si>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</si>
  <si>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</si>
  <si>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</si>
  <si>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</si>
  <si>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</si>
  <si>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</si>
  <si>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</si>
  <si>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</si>
  <si>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</si>
  <si>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</si>
  <si>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</si>
  <si>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</si>
  <si>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</si>
  <si>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</si>
  <si>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</si>
  <si>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</si>
  <si>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</si>
  <si>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</si>
  <si>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</si>
  <si>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</si>
  <si>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</si>
  <si>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</si>
  <si>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</si>
  <si>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</si>
  <si>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</si>
  <si>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</si>
  <si>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</si>
  <si>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</si>
  <si>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</si>
  <si>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</si>
  <si>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</si>
  <si>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</si>
  <si>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</si>
  <si>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</si>
  <si>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</si>
  <si>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</si>
  <si>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</si>
  <si>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</si>
  <si>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</si>
  <si>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</si>
  <si>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</si>
  <si>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</si>
  <si>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</si>
  <si>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</si>
  <si>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</si>
  <si>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</si>
  <si>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</si>
  <si>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</si>
  <si>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</si>
  <si>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</si>
  <si>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</si>
  <si>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</si>
  <si>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</si>
  <si>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</si>
  <si>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</si>
  <si>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</si>
  <si>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</si>
  <si>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</si>
  <si>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</si>
  <si>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</si>
  <si>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</si>
  <si>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</si>
  <si>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</si>
  <si>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</si>
  <si>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</si>
  <si>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</si>
  <si>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</si>
  <si>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</si>
  <si>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</si>
  <si>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</si>
  <si>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</si>
  <si>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</si>
  <si>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</si>
  <si>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</si>
  <si>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</si>
  <si>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</si>
  <si>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</si>
  <si>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</si>
  <si>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</si>
  <si>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</si>
  <si>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</si>
  <si>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</si>
  <si>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</si>
  <si>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</si>
  <si>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</si>
  <si>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</si>
  <si>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</si>
  <si>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</si>
  <si>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</si>
  <si>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</si>
  <si>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</si>
  <si>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</si>
  <si>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</si>
  <si>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</si>
  <si>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</si>
  <si>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</si>
  <si>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</si>
  <si>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</si>
  <si>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</si>
  <si>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</si>
  <si>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</si>
  <si>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</si>
  <si>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</si>
  <si>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</si>
  <si>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</si>
  <si>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</si>
  <si>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</si>
  <si>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</si>
  <si>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</si>
  <si>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</si>
  <si>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</si>
  <si>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</si>
  <si>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</si>
  <si>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</si>
  <si>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</si>
  <si>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</si>
  <si>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</si>
  <si>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</si>
  <si>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</si>
  <si>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</si>
  <si>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</si>
  <si>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</si>
  <si>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</si>
  <si>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</si>
  <si>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</si>
  <si>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</si>
  <si>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</si>
  <si>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</si>
  <si>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</si>
  <si>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</si>
  <si>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</si>
  <si>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</si>
  <si>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</si>
  <si>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</si>
  <si>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</si>
  <si>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</si>
  <si>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</si>
  <si>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</si>
  <si>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</si>
  <si>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</si>
  <si>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</si>
  <si>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</si>
  <si>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</si>
  <si>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</si>
  <si>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</si>
  <si>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</si>
  <si>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</si>
  <si>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</si>
  <si>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</si>
  <si>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</si>
  <si>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</si>
  <si>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</si>
  <si>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</si>
  <si>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</si>
  <si>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</si>
  <si>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</si>
  <si>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</si>
  <si>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</si>
  <si>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</si>
  <si>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</si>
  <si>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</si>
  <si>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</si>
  <si>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</si>
  <si>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</si>
  <si>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</si>
  <si>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</si>
  <si>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</si>
  <si>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</si>
  <si>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</si>
  <si>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</si>
  <si>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</si>
  <si>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</si>
  <si>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</si>
  <si>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</si>
  <si>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</si>
  <si>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</si>
  <si>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</si>
  <si>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</si>
  <si>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</si>
  <si>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</si>
  <si>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</si>
  <si>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</si>
  <si>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</si>
  <si>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</si>
  <si>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</si>
  <si>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</si>
  <si>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</si>
  <si>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</si>
  <si>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</si>
  <si>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</si>
  <si>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</si>
  <si>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</si>
  <si>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</si>
  <si>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</si>
  <si>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</si>
  <si>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</si>
  <si>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</si>
  <si>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</si>
  <si>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</si>
  <si>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</si>
  <si>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</si>
  <si>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</si>
  <si>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</si>
  <si>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</si>
  <si>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</si>
  <si>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</si>
  <si>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</si>
  <si>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</si>
  <si>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</si>
  <si>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</si>
  <si>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</si>
  <si>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</si>
  <si>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</si>
  <si>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</si>
  <si>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</si>
  <si>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</si>
  <si>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</si>
  <si>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</si>
  <si>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</si>
  <si>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</si>
  <si>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</si>
  <si>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</si>
  <si>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</si>
  <si>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</si>
  <si>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</si>
  <si>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</si>
  <si>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</si>
  <si>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</si>
  <si>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</si>
  <si>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</si>
  <si>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</si>
  <si>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</si>
  <si>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</si>
  <si>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</si>
  <si>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</si>
  <si>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</si>
  <si>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</si>
  <si>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</si>
  <si>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</si>
  <si>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</si>
  <si>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</si>
  <si>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</si>
  <si>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</si>
  <si>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</si>
  <si>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</si>
  <si>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</si>
  <si>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</si>
  <si>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</si>
  <si>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</si>
  <si>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</si>
  <si>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</si>
  <si>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</si>
  <si>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</si>
  <si>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</si>
  <si>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</si>
  <si>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</si>
  <si>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</si>
  <si>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</si>
  <si>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</si>
  <si>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</si>
  <si>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</si>
  <si>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</si>
  <si>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</si>
  <si>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</si>
  <si>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</si>
  <si>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</si>
  <si>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</si>
  <si>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</si>
  <si>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</si>
  <si>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</si>
  <si>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</si>
  <si>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</si>
  <si>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</si>
  <si>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</si>
  <si>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</si>
  <si>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</si>
  <si>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</si>
  <si>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</si>
  <si>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</si>
  <si>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</si>
  <si>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</si>
  <si>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</si>
  <si>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</si>
  <si>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</si>
  <si>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</si>
  <si>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</si>
  <si>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</si>
  <si>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</si>
  <si>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</si>
  <si>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</si>
  <si>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</si>
  <si>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</si>
  <si>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</si>
  <si>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</si>
  <si>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</si>
  <si>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</si>
  <si>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</si>
  <si>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</si>
  <si>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</si>
  <si>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</si>
  <si>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</si>
  <si>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</si>
  <si>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</si>
  <si>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</si>
  <si>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</si>
  <si>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</si>
  <si>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</si>
  <si>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</si>
  <si>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</si>
  <si>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</si>
  <si>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</si>
  <si>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</si>
  <si>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</si>
  <si>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</si>
  <si>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</si>
  <si>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</si>
  <si>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</si>
  <si>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</si>
  <si>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</si>
  <si>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</si>
  <si>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</si>
  <si>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</si>
  <si>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</si>
  <si>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</si>
  <si>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</si>
  <si>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</si>
  <si>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</si>
  <si>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</si>
  <si>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</si>
  <si>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</si>
  <si>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</si>
  <si>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</si>
  <si>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</si>
  <si>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</si>
  <si>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</si>
  <si>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</si>
  <si>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</si>
  <si>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</si>
  <si>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</si>
  <si>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</si>
  <si>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</si>
  <si>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</si>
  <si>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</si>
  <si>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</si>
  <si>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</si>
  <si>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</si>
  <si>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</si>
  <si>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</si>
  <si>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</si>
  <si>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</si>
  <si>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</si>
  <si>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</si>
  <si>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</si>
  <si>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</si>
  <si>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</si>
  <si>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</si>
  <si>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</si>
  <si>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</si>
  <si>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</si>
  <si>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</si>
  <si>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</si>
  <si>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</si>
  <si>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</si>
  <si>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</si>
  <si>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</si>
  <si>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</si>
  <si>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</si>
  <si>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</si>
  <si>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</si>
  <si>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</si>
  <si>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</si>
  <si>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</si>
  <si>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</si>
  <si>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</si>
  <si>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</si>
  <si>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</si>
  <si>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</si>
  <si>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</si>
  <si>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</si>
  <si>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</si>
  <si>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</si>
  <si>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</si>
  <si>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</si>
  <si>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</si>
  <si>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</si>
  <si>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</si>
  <si>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</si>
  <si>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</si>
  <si>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</si>
  <si>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</si>
  <si>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</si>
  <si>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</si>
  <si>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</si>
  <si>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</si>
  <si>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</si>
  <si>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</si>
  <si>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</si>
  <si>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</si>
  <si>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</si>
  <si>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</si>
  <si>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</si>
  <si>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</si>
  <si>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</si>
  <si>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</si>
  <si>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</si>
  <si>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</si>
  <si>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</si>
  <si>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</si>
  <si>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</si>
  <si>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</si>
  <si>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</si>
  <si>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</si>
  <si>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</si>
  <si>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</si>
  <si>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</si>
  <si>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</si>
  <si>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</si>
  <si>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</si>
  <si>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</si>
  <si>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</si>
  <si>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</si>
  <si>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</si>
  <si>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</si>
  <si>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</si>
  <si>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</si>
  <si>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</si>
  <si>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</si>
  <si>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</si>
  <si>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</si>
  <si>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</si>
  <si>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</si>
  <si>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</si>
  <si>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</si>
  <si>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</si>
  <si>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</si>
  <si>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</si>
  <si>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</si>
  <si>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</si>
  <si>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</si>
  <si>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</si>
  <si>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</si>
  <si>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</si>
  <si>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</si>
  <si>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</si>
  <si>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</si>
  <si>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</si>
  <si>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</si>
  <si>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</si>
  <si>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</si>
  <si>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</si>
  <si>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</si>
  <si>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</si>
  <si>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</si>
  <si>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</si>
  <si>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</si>
  <si>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</si>
  <si>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</si>
  <si>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</si>
  <si>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</si>
  <si>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</si>
  <si>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</si>
  <si>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</si>
  <si>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</si>
  <si>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</si>
  <si>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</si>
  <si>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</si>
  <si>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</si>
  <si>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</si>
  <si>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</si>
  <si>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</si>
  <si>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</si>
  <si>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</si>
  <si>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</si>
  <si>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</si>
  <si>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</si>
  <si>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</si>
  <si>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</si>
  <si>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</si>
  <si>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</si>
  <si>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</si>
  <si>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</si>
  <si>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</si>
  <si>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</si>
  <si>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</si>
  <si>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</si>
  <si>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</si>
  <si>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</si>
  <si>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</si>
  <si>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</si>
  <si>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</si>
  <si>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</si>
  <si>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</si>
  <si>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</si>
  <si>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</si>
  <si>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</si>
  <si>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</si>
  <si>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</si>
  <si>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</si>
  <si>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</si>
  <si>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</si>
  <si>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</si>
  <si>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</si>
  <si>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</si>
  <si>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</si>
  <si>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</si>
  <si>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</si>
  <si>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</si>
  <si>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</si>
  <si>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</si>
  <si>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</si>
  <si>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</si>
  <si>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</si>
  <si>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</si>
  <si>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</si>
  <si>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</si>
  <si>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</si>
  <si>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</si>
  <si>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</si>
  <si>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</si>
  <si>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</si>
  <si>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</si>
  <si>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</si>
  <si>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</si>
  <si>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</si>
  <si>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</si>
  <si>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</si>
  <si>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</si>
  <si>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</si>
  <si>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</si>
  <si>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</si>
  <si>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</si>
  <si>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</si>
  <si>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</si>
  <si>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</si>
  <si>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</si>
  <si>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</si>
  <si>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</si>
  <si>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</si>
  <si>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</si>
  <si>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</si>
  <si>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</si>
  <si>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</si>
  <si>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</si>
  <si>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</si>
  <si>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</si>
  <si>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</si>
  <si>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</si>
  <si>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</si>
  <si>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</si>
  <si>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</si>
  <si>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</si>
  <si>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</si>
  <si>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</si>
  <si>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</si>
  <si>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</si>
  <si>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</si>
  <si>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</si>
  <si>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</si>
  <si>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</si>
  <si>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</si>
  <si>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</si>
  <si>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</si>
  <si>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</si>
  <si>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</si>
  <si>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</si>
  <si>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</si>
  <si>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</si>
  <si>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</si>
  <si>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</si>
  <si>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</si>
  <si>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</si>
  <si>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</si>
  <si>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</si>
  <si>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</si>
  <si>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</si>
  <si>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</si>
  <si>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</si>
  <si>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</si>
  <si>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</si>
  <si>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</si>
  <si>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</si>
  <si>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</si>
  <si>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</si>
  <si>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</si>
  <si>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</si>
  <si>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</si>
  <si>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</si>
  <si>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</si>
  <si>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</si>
  <si>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</si>
  <si>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</si>
  <si>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</si>
  <si>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</si>
  <si>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</si>
  <si>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</si>
  <si>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</si>
  <si>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</si>
  <si>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</si>
  <si>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</si>
  <si>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</si>
  <si>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</si>
  <si>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</si>
  <si>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</si>
  <si>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</si>
  <si>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</si>
  <si>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</si>
  <si>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</si>
  <si>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</si>
  <si>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</si>
  <si>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</si>
  <si>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</si>
  <si>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</si>
  <si>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</si>
  <si>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</si>
  <si>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</si>
  <si>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</si>
  <si>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</si>
  <si>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</si>
  <si>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</si>
  <si>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</si>
  <si>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</si>
  <si>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</si>
  <si>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</si>
  <si>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</si>
  <si>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</si>
  <si>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</si>
  <si>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</si>
  <si>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</si>
  <si>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</si>
  <si>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</si>
  <si>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</si>
  <si>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</si>
  <si>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</si>
  <si>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</si>
  <si>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</si>
  <si>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</si>
  <si>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</si>
  <si>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</si>
  <si>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</si>
  <si>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</si>
  <si>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</si>
  <si>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</si>
  <si>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</si>
  <si>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</si>
  <si>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</si>
  <si>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</si>
  <si>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</si>
  <si>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</si>
  <si>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</si>
  <si>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</si>
  <si>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</si>
  <si>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</si>
  <si>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</si>
  <si>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</si>
  <si>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</si>
  <si>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</si>
  <si>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</si>
  <si>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</si>
  <si>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</si>
  <si>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</si>
  <si>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</si>
  <si>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</si>
  <si>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</si>
  <si>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</si>
  <si>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</si>
  <si>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</si>
  <si>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</si>
  <si>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</si>
  <si>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</si>
  <si>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</si>
  <si>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</si>
  <si>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</si>
  <si>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</si>
  <si>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</si>
  <si>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</si>
  <si>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</si>
  <si>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</si>
  <si>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</si>
  <si>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</si>
  <si>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</si>
  <si>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</si>
  <si>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</si>
  <si>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</si>
  <si>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</si>
  <si>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</si>
  <si>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</si>
  <si>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</si>
  <si>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</si>
  <si>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</si>
  <si>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</si>
  <si>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</si>
  <si>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</si>
  <si>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</si>
  <si>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</si>
  <si>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</si>
  <si>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</si>
  <si>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</si>
  <si>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</si>
  <si>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</si>
  <si>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</si>
  <si>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</si>
  <si>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</si>
  <si>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</si>
  <si>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</si>
  <si>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</si>
  <si>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</si>
  <si>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</si>
  <si>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</si>
  <si>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</si>
  <si>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</si>
  <si>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</si>
  <si>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</si>
  <si>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</si>
  <si>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</si>
  <si>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</si>
  <si>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</si>
  <si>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</si>
  <si>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</si>
  <si>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</si>
  <si>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</si>
  <si>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</si>
  <si>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</si>
  <si>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</si>
  <si>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</si>
  <si>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</si>
  <si>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</si>
  <si>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</si>
  <si>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</si>
  <si>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</si>
  <si>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</si>
  <si>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</si>
  <si>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</si>
  <si>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</si>
  <si>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</si>
  <si>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</si>
  <si>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</si>
  <si>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</si>
  <si>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</si>
  <si>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</si>
  <si>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</si>
  <si>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</si>
  <si>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</si>
  <si>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</si>
  <si>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</si>
  <si>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</si>
  <si>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</si>
  <si>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</si>
  <si>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</si>
  <si>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</si>
  <si>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</si>
  <si>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</si>
  <si>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</si>
  <si>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</si>
  <si>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</si>
  <si>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</si>
  <si>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</si>
  <si>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</si>
  <si>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</si>
  <si>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</si>
  <si>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</si>
  <si>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</si>
  <si>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</si>
  <si>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</si>
  <si>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</si>
  <si>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</si>
  <si>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</si>
  <si>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</si>
  <si>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</si>
  <si>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</si>
  <si>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</si>
  <si>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</si>
  <si>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</si>
  <si>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</si>
  <si>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</si>
  <si>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</si>
  <si>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</si>
  <si>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</si>
  <si>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</si>
  <si>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</si>
  <si>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</si>
  <si>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</si>
  <si>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</si>
  <si>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</si>
  <si>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</si>
  <si>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</si>
  <si>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</si>
  <si>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</si>
  <si>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</si>
  <si>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</si>
  <si>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</si>
  <si>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</si>
  <si>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</si>
  <si>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</si>
  <si>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</si>
  <si>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</si>
  <si>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</si>
  <si>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</si>
  <si>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</si>
  <si>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</si>
  <si>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</si>
  <si>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</si>
  <si>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</si>
  <si>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</si>
  <si>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</si>
  <si>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</si>
  <si>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</si>
  <si>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</si>
  <si>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</si>
  <si>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</si>
  <si>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</si>
  <si>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</si>
  <si>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</si>
  <si>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</si>
  <si>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</si>
  <si>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</si>
  <si>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</si>
  <si>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</si>
  <si>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</si>
  <si>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</si>
  <si>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</si>
  <si>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</si>
  <si>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</si>
  <si>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</si>
  <si>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</si>
  <si>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</si>
  <si>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</si>
  <si>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</si>
  <si>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</si>
  <si>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</si>
  <si>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</si>
  <si>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</si>
  <si>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</si>
  <si>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</si>
  <si>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</si>
  <si>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</si>
  <si>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</si>
  <si>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</si>
  <si>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</si>
  <si>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</si>
  <si>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</si>
  <si>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</si>
  <si>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</si>
  <si>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</si>
  <si>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</si>
  <si>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</si>
  <si>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</si>
  <si>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</si>
  <si>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</si>
  <si>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</si>
  <si>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</si>
  <si>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</si>
  <si>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</si>
  <si>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</si>
  <si>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</si>
  <si>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</si>
  <si>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</si>
  <si>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</si>
  <si>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</si>
  <si>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</si>
  <si>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</si>
  <si>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</si>
  <si>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</si>
  <si>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</si>
  <si>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</si>
  <si>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</si>
  <si>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</si>
  <si>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</si>
  <si>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</si>
  <si>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</si>
  <si>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</si>
  <si>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</si>
  <si>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</si>
  <si>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</si>
  <si>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</si>
  <si>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</si>
  <si>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</si>
  <si>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</si>
  <si>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</si>
  <si>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</si>
  <si>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</si>
  <si>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</si>
  <si>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</si>
  <si>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</si>
  <si>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</si>
  <si>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</si>
  <si>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</si>
  <si>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</si>
  <si>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</si>
  <si>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</si>
  <si>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</si>
  <si>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</si>
  <si>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</si>
  <si>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</si>
  <si>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</si>
  <si>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</si>
  <si>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</si>
  <si>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</si>
  <si>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</si>
  <si>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</si>
  <si>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</si>
  <si>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</si>
  <si>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</si>
  <si>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</si>
  <si>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</si>
  <si>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</si>
  <si>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</si>
  <si>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</si>
  <si>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</si>
  <si>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</si>
  <si>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</si>
  <si>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</si>
  <si>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</si>
  <si>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</si>
  <si>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</si>
  <si>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</si>
  <si>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</si>
  <si>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</si>
  <si>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</si>
  <si>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</si>
  <si>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</si>
  <si>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</si>
  <si>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</si>
  <si>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</si>
  <si>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</si>
  <si>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</si>
  <si>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</si>
  <si>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</si>
  <si>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</si>
  <si>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</si>
  <si>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</si>
  <si>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</si>
  <si>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</si>
  <si>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</si>
  <si>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</si>
  <si>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</si>
  <si>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</si>
  <si>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</si>
  <si>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</si>
  <si>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</si>
  <si>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</si>
  <si>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</si>
  <si>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</si>
  <si>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</si>
  <si>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</si>
  <si>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</si>
  <si>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</si>
  <si>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</si>
  <si>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</si>
  <si>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</si>
  <si>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</si>
  <si>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</si>
  <si>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</si>
  <si>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</si>
  <si>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</si>
  <si>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</si>
  <si>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</si>
  <si>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</si>
  <si>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</si>
  <si>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</si>
  <si>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</si>
  <si>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</si>
  <si>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</si>
  <si>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</si>
  <si>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</si>
  <si>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</si>
  <si>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</si>
  <si>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</si>
  <si>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</si>
  <si>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</si>
  <si>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</si>
  <si>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</si>
  <si>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</si>
  <si>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</si>
  <si>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</si>
  <si>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</si>
  <si>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</si>
  <si>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</si>
  <si>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</si>
  <si>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</si>
  <si>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</si>
  <si>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</si>
  <si>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</si>
  <si>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</si>
  <si>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</si>
  <si>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</si>
  <si>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</si>
  <si>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</si>
  <si>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</si>
  <si>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</si>
  <si>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</si>
  <si>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</si>
  <si>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</si>
  <si>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</si>
  <si>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</si>
  <si>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</si>
  <si>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</si>
  <si>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</si>
  <si>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</si>
  <si>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</si>
  <si>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</si>
  <si>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</si>
  <si>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</si>
  <si>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</si>
  <si>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</si>
  <si>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</si>
  <si>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</si>
  <si>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</si>
  <si>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</si>
  <si>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</si>
  <si>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</si>
  <si>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</si>
  <si>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</si>
  <si>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</si>
  <si>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</si>
  <si>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</si>
  <si>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</si>
  <si>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</si>
  <si>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</si>
  <si>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</si>
  <si>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</si>
  <si>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</si>
  <si>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</si>
  <si>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</si>
  <si>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</si>
  <si>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</si>
  <si>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</si>
  <si>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</si>
  <si>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</si>
  <si>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</si>
  <si>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</si>
  <si>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</si>
  <si>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</si>
  <si>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</si>
  <si>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</si>
  <si>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</si>
  <si>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</si>
  <si>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</si>
  <si>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</si>
  <si>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</si>
  <si>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</si>
  <si>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</si>
  <si>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</si>
  <si>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</si>
  <si>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</si>
  <si>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</si>
  <si>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</si>
  <si>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</si>
  <si>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</si>
  <si>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</si>
  <si>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</si>
  <si>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</si>
  <si>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</si>
  <si>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</si>
  <si>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</si>
  <si>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</si>
  <si>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</si>
  <si>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</si>
  <si>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</si>
  <si>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</si>
  <si>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</si>
  <si>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</si>
  <si>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</si>
  <si>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</si>
  <si>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</si>
  <si>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</si>
  <si>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</si>
  <si>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</si>
  <si>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</si>
  <si>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</si>
  <si>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</si>
  <si>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</si>
  <si>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</si>
  <si>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</si>
  <si>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</si>
  <si>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</si>
  <si>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</si>
  <si>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</si>
  <si>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</si>
  <si>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</si>
  <si>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</si>
  <si>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</si>
  <si>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</si>
  <si>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</si>
  <si>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</si>
  <si>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</si>
  <si>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</si>
  <si>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</si>
  <si>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</si>
  <si>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</si>
  <si>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</si>
  <si>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</si>
  <si>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</si>
  <si>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</si>
  <si>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</si>
  <si>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</si>
  <si>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</si>
  <si>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</si>
  <si>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</si>
  <si>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</si>
  <si>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</si>
  <si>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</si>
  <si>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</si>
  <si>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</si>
  <si>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</si>
  <si>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</si>
  <si>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</si>
  <si>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</si>
  <si>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</si>
  <si>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</si>
  <si>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</si>
  <si>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</si>
  <si>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</si>
  <si>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</si>
  <si>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</si>
  <si>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</si>
  <si>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</si>
  <si>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</si>
  <si>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</si>
  <si>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</si>
  <si>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</si>
  <si>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</si>
  <si>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</si>
  <si>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</si>
  <si>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</si>
  <si>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</si>
  <si>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</si>
  <si>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</si>
  <si>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</si>
  <si>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</si>
  <si>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</si>
  <si>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</si>
  <si>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</si>
  <si>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</si>
  <si>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</si>
  <si>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</si>
  <si>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</si>
  <si>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</si>
  <si>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</si>
  <si>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</si>
  <si>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</si>
  <si>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</si>
  <si>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</si>
  <si>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</si>
  <si>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</si>
  <si>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</si>
  <si>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</si>
  <si>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</si>
  <si>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</si>
  <si>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</si>
  <si>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</si>
  <si>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</si>
  <si>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</si>
  <si>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</si>
  <si>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</si>
  <si>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</si>
  <si>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</si>
  <si>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</si>
  <si>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</si>
  <si>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</si>
  <si>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</si>
  <si>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</si>
  <si>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</si>
  <si>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</si>
  <si>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</si>
  <si>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</si>
  <si>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</si>
  <si>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</si>
  <si>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</si>
  <si>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</si>
  <si>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</si>
  <si>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</si>
  <si>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</si>
  <si>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</si>
  <si>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</si>
  <si>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</si>
  <si>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</si>
  <si>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</si>
  <si>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</si>
  <si>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</si>
  <si>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</si>
  <si>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</si>
  <si>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</si>
  <si>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</si>
  <si>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</si>
  <si>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</si>
  <si>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</si>
  <si>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</si>
  <si>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</si>
  <si>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</si>
  <si>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</si>
  <si>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</si>
  <si>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</si>
  <si>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</si>
  <si>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</si>
  <si>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</si>
  <si>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</si>
  <si>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</si>
  <si>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</si>
  <si>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</si>
  <si>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</si>
  <si>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</si>
  <si>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</si>
  <si>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</si>
  <si>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</si>
  <si>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</si>
  <si>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</si>
  <si>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</si>
  <si>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</si>
  <si>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</si>
  <si>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</si>
  <si>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</si>
  <si>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</si>
  <si>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</si>
  <si>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</si>
  <si>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</si>
  <si>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</si>
  <si>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</si>
  <si>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</si>
  <si>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</si>
  <si>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</si>
  <si>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</si>
  <si>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</si>
  <si>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</si>
  <si>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</si>
  <si>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</si>
  <si>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</si>
  <si>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</si>
  <si>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</si>
  <si>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</si>
  <si>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</si>
  <si>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</si>
  <si>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</si>
  <si>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</si>
  <si>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</si>
  <si>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</si>
  <si>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</si>
  <si>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</si>
  <si>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</si>
  <si>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</si>
  <si>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</si>
  <si>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</si>
  <si>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</si>
  <si>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</si>
  <si>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</si>
  <si>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</si>
  <si>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</si>
  <si>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</si>
  <si>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</si>
  <si>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</si>
  <si>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</si>
  <si>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</si>
  <si>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</si>
  <si>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</si>
  <si>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</si>
  <si>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</si>
  <si>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</si>
  <si>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</si>
  <si>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</si>
  <si>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</si>
  <si>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</si>
  <si>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</si>
  <si>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</si>
  <si>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</si>
  <si>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</si>
  <si>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</si>
  <si>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</si>
  <si>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</si>
  <si>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</si>
  <si>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</si>
  <si>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</si>
  <si>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</si>
  <si>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</si>
  <si>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</si>
  <si>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</si>
  <si>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</si>
  <si>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</si>
  <si>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</si>
  <si>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</si>
  <si>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</si>
  <si>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</si>
  <si>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</si>
  <si>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</si>
  <si>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</si>
  <si>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</si>
  <si>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</si>
  <si>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</si>
  <si>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</si>
  <si>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</si>
  <si>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</si>
  <si>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</si>
  <si>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</si>
  <si>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</si>
  <si>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</si>
  <si>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</si>
  <si>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</si>
  <si>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</si>
  <si>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</si>
  <si>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</si>
  <si>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</si>
  <si>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</si>
  <si>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</si>
  <si>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</si>
  <si>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</si>
  <si>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</si>
  <si>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</si>
  <si>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</si>
  <si>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</si>
  <si>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</si>
  <si>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</si>
  <si>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</si>
  <si>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</si>
  <si>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</si>
  <si>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</si>
  <si>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</si>
  <si>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</si>
  <si>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</si>
  <si>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</si>
  <si>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</si>
  <si>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</si>
  <si>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</si>
  <si>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</si>
  <si>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</si>
  <si>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</si>
  <si>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</si>
  <si>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</si>
  <si>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</si>
  <si>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</si>
  <si>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</si>
  <si>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</si>
  <si>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</si>
  <si>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</si>
  <si>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</si>
  <si>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</si>
  <si>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</si>
  <si>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</si>
  <si>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</si>
  <si>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</si>
  <si>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</si>
  <si>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</si>
  <si>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</si>
  <si>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</si>
  <si>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</si>
  <si>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</si>
  <si>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</si>
  <si>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</si>
  <si>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</si>
  <si>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</si>
  <si>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</si>
  <si>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</si>
  <si>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</si>
  <si>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</si>
  <si>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</si>
  <si>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</si>
  <si>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</si>
  <si>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</si>
  <si>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</si>
  <si>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</si>
  <si>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</si>
  <si>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</si>
  <si>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</si>
  <si>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</si>
  <si>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</si>
  <si>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</si>
  <si>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</si>
  <si>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</si>
  <si>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</si>
  <si>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</si>
  <si>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</si>
  <si>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</si>
  <si>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</si>
  <si>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</si>
  <si>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</si>
  <si>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</si>
  <si>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</si>
  <si>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</si>
  <si>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</si>
  <si>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</si>
  <si>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</si>
  <si>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</si>
  <si>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</si>
  <si>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</si>
  <si>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</si>
  <si>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</si>
  <si>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</si>
  <si>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</si>
  <si>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</si>
  <si>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</si>
  <si>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</si>
  <si>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</si>
  <si>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</si>
  <si>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</si>
  <si>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</si>
  <si>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</si>
  <si>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</si>
  <si>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</si>
  <si>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</si>
  <si>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</si>
  <si>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</si>
  <si>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</si>
  <si>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</si>
  <si>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</si>
  <si>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</si>
  <si>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</si>
  <si>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</si>
  <si>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</si>
  <si>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</si>
  <si>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</si>
  <si>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</si>
  <si>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</si>
  <si>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</si>
  <si>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</si>
  <si>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</si>
  <si>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</si>
  <si>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</si>
  <si>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</si>
  <si>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</si>
  <si>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</si>
  <si>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</si>
  <si>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</si>
  <si>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</si>
  <si>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</si>
  <si>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</si>
  <si>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</si>
  <si>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</si>
  <si>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</si>
  <si>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</si>
  <si>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</si>
  <si>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</si>
  <si>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</si>
  <si>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</si>
  <si>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</si>
  <si>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</si>
  <si>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</si>
  <si>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</si>
  <si>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</si>
  <si>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</si>
  <si>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</si>
  <si>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</si>
  <si>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</si>
  <si>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</si>
  <si>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</si>
  <si>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</si>
  <si>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</si>
  <si>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</si>
  <si>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</si>
  <si>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</si>
  <si>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</si>
  <si>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</si>
  <si>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</si>
  <si>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</si>
  <si>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</si>
  <si>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</si>
  <si>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</si>
  <si>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</si>
  <si>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</si>
  <si>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</si>
  <si>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</si>
  <si>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</si>
  <si>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</si>
  <si>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</si>
  <si>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</si>
  <si>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</si>
  <si>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</si>
  <si>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</si>
  <si>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</si>
  <si>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</si>
  <si>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</si>
  <si>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</si>
  <si>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</si>
  <si>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</si>
  <si>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</si>
  <si>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</si>
  <si>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</si>
  <si>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</si>
  <si>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</si>
  <si>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</si>
  <si>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</si>
  <si>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</si>
  <si>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</si>
  <si>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</si>
  <si>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</si>
  <si>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</si>
  <si>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</si>
  <si>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</si>
  <si>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</si>
  <si>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</si>
  <si>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</si>
  <si>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</si>
  <si>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</si>
  <si>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</si>
  <si>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</si>
  <si>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</si>
  <si>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</si>
  <si>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</si>
  <si>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</si>
  <si>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</si>
  <si>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</si>
  <si>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</si>
  <si>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</si>
  <si>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</si>
  <si>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</si>
  <si>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</si>
  <si>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</si>
  <si>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</si>
  <si>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</si>
  <si>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</si>
  <si>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</si>
  <si>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</si>
  <si>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</si>
  <si>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</si>
  <si>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</si>
  <si>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</si>
  <si>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</si>
  <si>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</si>
  <si>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</si>
  <si>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</si>
  <si>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</si>
  <si>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</si>
  <si>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</si>
  <si>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</si>
  <si>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</si>
  <si>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</si>
  <si>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</si>
  <si>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</si>
  <si>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</si>
  <si>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</si>
  <si>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</si>
  <si>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</si>
  <si>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</si>
  <si>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</si>
  <si>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</si>
  <si>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</si>
  <si>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</si>
  <si>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</si>
  <si>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</si>
  <si>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</si>
  <si>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</si>
  <si>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</si>
  <si>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</si>
  <si>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</si>
  <si>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</si>
  <si>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</si>
  <si>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</si>
  <si>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</si>
  <si>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</si>
  <si>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</si>
  <si>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</si>
  <si>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</si>
  <si>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</si>
  <si>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</si>
  <si>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</si>
  <si>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</si>
  <si>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</si>
  <si>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</si>
  <si>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</si>
  <si>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</si>
  <si>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</si>
  <si>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</si>
  <si>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</si>
  <si>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</si>
  <si>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</si>
  <si>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</si>
  <si>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</si>
  <si>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</si>
  <si>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</si>
  <si>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</si>
  <si>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</si>
  <si>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</si>
  <si>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</si>
  <si>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</si>
  <si>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</si>
  <si>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</si>
  <si>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</si>
  <si>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</si>
  <si>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</si>
  <si>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</si>
  <si>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</si>
  <si>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</si>
  <si>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</si>
  <si>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</si>
  <si>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</si>
  <si>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</si>
  <si>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</si>
  <si>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</si>
  <si>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</si>
  <si>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</si>
  <si>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</si>
  <si>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</si>
  <si>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</si>
  <si>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</si>
  <si>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</si>
  <si>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</si>
  <si>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</si>
  <si>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</si>
  <si>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</si>
  <si>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</si>
  <si>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</si>
  <si>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</si>
  <si>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</si>
  <si>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</si>
  <si>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</si>
  <si>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</si>
  <si>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</si>
  <si>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</si>
  <si>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</si>
  <si>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</si>
  <si>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</si>
  <si>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</si>
  <si>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</si>
  <si>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</si>
  <si>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</si>
  <si>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</si>
  <si>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</si>
  <si>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</si>
  <si>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</si>
  <si>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</si>
  <si>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</si>
  <si>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</si>
  <si>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</si>
  <si>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</si>
  <si>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</si>
  <si>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</si>
  <si>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</si>
  <si>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</si>
  <si>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</si>
  <si>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</si>
  <si>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</si>
  <si>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</si>
  <si>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</si>
  <si>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</si>
  <si>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</si>
  <si>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</si>
  <si>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</si>
  <si>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</si>
  <si>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</si>
  <si>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</si>
  <si>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</si>
  <si>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</si>
  <si>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</si>
  <si>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</si>
  <si>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</si>
  <si>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</si>
  <si>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</si>
  <si>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</si>
  <si>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</si>
  <si>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</si>
  <si>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</si>
  <si>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</si>
  <si>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</si>
  <si>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</si>
  <si>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</si>
  <si>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</si>
  <si>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</si>
  <si>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</si>
  <si>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</si>
  <si>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</si>
  <si>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</si>
  <si>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</si>
  <si>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</si>
  <si>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</si>
  <si>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</si>
  <si>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</si>
  <si>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</si>
  <si>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</si>
  <si>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</si>
  <si>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</si>
  <si>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</si>
  <si>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</si>
  <si>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</si>
  <si>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</si>
  <si>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</si>
  <si>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</si>
  <si>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</si>
  <si>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</si>
  <si>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</si>
  <si>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</si>
  <si>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</si>
  <si>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</si>
  <si>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</si>
  <si>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</si>
  <si>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</si>
  <si>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</si>
  <si>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</si>
  <si>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</si>
  <si>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</si>
  <si>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</si>
  <si>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</si>
  <si>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</si>
  <si>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</si>
  <si>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</si>
  <si>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</si>
  <si>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</si>
  <si>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</si>
  <si>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</si>
  <si>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</si>
  <si>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</si>
  <si>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</si>
  <si>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</si>
  <si>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</si>
  <si>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</si>
  <si>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</si>
  <si>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</si>
  <si>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</si>
  <si>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</si>
  <si>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</si>
  <si>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</si>
  <si>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</si>
  <si>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</si>
  <si>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</si>
  <si>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</si>
  <si>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</si>
  <si>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</si>
  <si>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</si>
  <si>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</si>
  <si>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</si>
  <si>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</si>
  <si>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</si>
  <si>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</si>
  <si>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</si>
  <si>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</si>
  <si>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</si>
  <si>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</si>
  <si>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</si>
  <si>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</si>
  <si>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</si>
  <si>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</si>
  <si>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</si>
  <si>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</si>
  <si>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</si>
  <si>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</si>
  <si>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</si>
  <si>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</si>
  <si>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</si>
  <si>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</si>
  <si>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</si>
  <si>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</si>
  <si>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</si>
  <si>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</si>
  <si>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</si>
  <si>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</si>
  <si>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</si>
  <si>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</si>
  <si>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</si>
  <si>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</si>
  <si>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</si>
  <si>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</si>
  <si>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</si>
  <si>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</si>
  <si>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</si>
  <si>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</si>
  <si>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</si>
  <si>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</si>
  <si>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</si>
  <si>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</si>
  <si>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</si>
  <si>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</si>
  <si>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</si>
  <si>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</si>
  <si>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</si>
  <si>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</si>
  <si>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</si>
  <si>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</si>
  <si>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</si>
  <si>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</si>
  <si>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</si>
  <si>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</si>
  <si>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</si>
  <si>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</si>
  <si>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</si>
  <si>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</si>
  <si>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</si>
  <si>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</si>
  <si>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</si>
  <si>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</si>
  <si>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</si>
  <si>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</si>
  <si>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</si>
  <si>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</si>
  <si>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</si>
  <si>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</si>
  <si>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</si>
  <si>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</si>
  <si>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</si>
  <si>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</si>
  <si>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</si>
  <si>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</si>
  <si>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</si>
  <si>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</si>
  <si>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</si>
  <si>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</si>
  <si>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</si>
  <si>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</si>
  <si>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</si>
  <si>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</si>
  <si>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</si>
  <si>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</si>
  <si>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</si>
  <si>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</si>
  <si>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</si>
  <si>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</si>
  <si>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</si>
  <si>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</si>
  <si>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</si>
  <si>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</si>
  <si>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</si>
  <si>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</si>
  <si>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</si>
  <si>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</si>
  <si>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</si>
  <si>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</si>
  <si>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</si>
  <si>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</si>
  <si>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</si>
  <si>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</si>
  <si>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</si>
  <si>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</si>
  <si>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</si>
  <si>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</si>
  <si>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</si>
  <si>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</si>
  <si>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</si>
  <si>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</si>
  <si>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</si>
  <si>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</si>
  <si>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</si>
  <si>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</si>
  <si>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</si>
  <si>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</si>
  <si>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</si>
  <si>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</si>
  <si>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</si>
  <si>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</si>
  <si>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</si>
  <si>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</si>
  <si>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</si>
  <si>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</si>
  <si>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</si>
  <si>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</si>
  <si>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</si>
  <si>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</si>
  <si>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</si>
  <si>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</si>
  <si>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</si>
  <si>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</si>
  <si>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</si>
  <si>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</si>
  <si>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</si>
  <si>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</si>
  <si>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</si>
  <si>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</si>
  <si>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</si>
  <si>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</si>
  <si>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</si>
  <si>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</si>
  <si>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</si>
  <si>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</si>
  <si>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</si>
  <si>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</si>
  <si>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</si>
  <si>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</si>
  <si>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</si>
  <si>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</si>
  <si>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</si>
  <si>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</si>
  <si>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</si>
  <si>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</si>
  <si>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</si>
  <si>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</si>
  <si>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</si>
  <si>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</si>
  <si>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</si>
  <si>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</si>
  <si>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</si>
  <si>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</si>
  <si>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</si>
  <si>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</si>
  <si>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</si>
  <si>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</si>
  <si>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</si>
  <si>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</si>
  <si>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</si>
  <si>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</si>
  <si>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</si>
  <si>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</si>
  <si>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</si>
  <si>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</si>
  <si>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</si>
  <si>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</si>
  <si>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</si>
  <si>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</si>
  <si>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</si>
  <si>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</si>
  <si>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</si>
  <si>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</si>
  <si>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</si>
  <si>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</si>
  <si>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</si>
  <si>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</si>
  <si>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</si>
  <si>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</si>
  <si>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</si>
  <si>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</si>
  <si>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</si>
  <si>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</si>
  <si>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</si>
  <si>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</si>
  <si>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</si>
  <si>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</si>
  <si>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</si>
  <si>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</si>
  <si>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</si>
  <si>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</si>
  <si>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</si>
  <si>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</si>
  <si>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</si>
  <si>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</si>
  <si>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</si>
  <si>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</si>
  <si>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</si>
  <si>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</si>
  <si>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</si>
  <si>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</si>
  <si>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</si>
  <si>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</si>
  <si>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</si>
  <si>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</si>
  <si>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</si>
  <si>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</si>
  <si>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</si>
  <si>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</si>
  <si>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</si>
  <si>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</si>
  <si>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</si>
  <si>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</si>
  <si>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</si>
  <si>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</si>
  <si>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</si>
  <si>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</si>
  <si>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</si>
  <si>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</si>
  <si>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</si>
  <si>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</si>
  <si>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</si>
  <si>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</si>
  <si>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</si>
  <si>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</si>
  <si>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</si>
  <si>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</si>
  <si>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</si>
  <si>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</si>
  <si>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</si>
  <si>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</si>
  <si>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</si>
  <si>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</si>
  <si>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</si>
  <si>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</si>
  <si>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</si>
  <si>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</si>
  <si>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</si>
  <si>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</si>
  <si>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</si>
  <si>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</si>
  <si>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</si>
  <si>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</si>
  <si>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</si>
  <si>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</si>
  <si>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</si>
  <si>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</si>
  <si>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</si>
  <si>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</si>
  <si>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</si>
  <si>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</si>
  <si>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</si>
  <si>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</si>
  <si>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</si>
  <si>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</si>
  <si>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</si>
  <si>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</si>
  <si>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</si>
  <si>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</si>
  <si>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</si>
  <si>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</si>
  <si>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</si>
  <si>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</si>
  <si>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</si>
  <si>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</si>
  <si>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</si>
  <si>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</si>
  <si>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</si>
  <si>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</si>
  <si>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</si>
  <si>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</si>
  <si>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</si>
  <si>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</si>
  <si>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</si>
  <si>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</si>
  <si>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</si>
  <si>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</si>
  <si>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</si>
  <si>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</si>
  <si>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</si>
  <si>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</si>
  <si>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</si>
  <si>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</si>
  <si>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</si>
  <si>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</si>
  <si>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</si>
  <si>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</si>
  <si>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</si>
  <si>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</si>
  <si>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</si>
  <si>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</si>
  <si>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</si>
  <si>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</si>
  <si>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</si>
  <si>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</si>
  <si>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</si>
  <si>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</si>
  <si>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</si>
  <si>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</si>
  <si>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</si>
  <si>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</si>
  <si>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</si>
  <si>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</si>
  <si>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</si>
  <si>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</si>
  <si>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</si>
  <si>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</si>
  <si>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</si>
  <si>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</si>
  <si>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</si>
  <si>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</si>
  <si>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</si>
  <si>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</si>
  <si>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</si>
  <si>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</si>
  <si>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</si>
  <si>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</si>
  <si>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</si>
  <si>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</si>
  <si>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</si>
  <si>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</si>
  <si>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</si>
  <si>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</si>
  <si>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</si>
  <si>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</si>
  <si>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</si>
  <si>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</si>
  <si>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</si>
  <si>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</si>
  <si>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</si>
  <si>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</si>
  <si>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</si>
  <si>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</si>
  <si>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</si>
  <si>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</si>
  <si>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</si>
  <si>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</si>
  <si>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</si>
  <si>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</si>
  <si>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</si>
  <si>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</si>
  <si>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</si>
  <si>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</si>
  <si>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</si>
  <si>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</si>
  <si>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</si>
  <si>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</si>
  <si>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</si>
  <si>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</si>
  <si>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</si>
  <si>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</si>
  <si>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</si>
  <si>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</si>
  <si>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</si>
  <si>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</si>
  <si>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</si>
  <si>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</si>
  <si>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</si>
  <si>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</si>
  <si>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</si>
  <si>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</si>
  <si>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</si>
  <si>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</si>
  <si>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</si>
  <si>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</si>
  <si>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</si>
  <si>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</si>
  <si>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</si>
  <si>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</si>
  <si>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</si>
  <si>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</si>
  <si>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</si>
  <si>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</si>
  <si>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</si>
  <si>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</si>
  <si>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</si>
  <si>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</si>
  <si>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</si>
  <si>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</si>
  <si>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</si>
  <si>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</si>
  <si>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</si>
  <si>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</si>
  <si>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</si>
  <si>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</si>
  <si>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</si>
  <si>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</si>
  <si>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</si>
  <si>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</si>
  <si>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</si>
  <si>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</si>
  <si>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</si>
  <si>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</si>
  <si>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</si>
  <si>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</si>
  <si>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</si>
  <si>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</si>
  <si>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</si>
  <si>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</si>
  <si>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</si>
  <si>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</si>
  <si>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</si>
  <si>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</si>
  <si>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</si>
  <si>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</si>
  <si>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</si>
  <si>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</si>
  <si>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</si>
  <si>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</si>
  <si>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</si>
  <si>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</si>
  <si>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</si>
  <si>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</si>
  <si>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</si>
  <si>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</si>
  <si>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</si>
  <si>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</si>
  <si>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</si>
  <si>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</si>
  <si>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</si>
  <si>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</si>
  <si>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</si>
  <si>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</si>
  <si>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</si>
  <si>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</si>
  <si>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</si>
  <si>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</si>
  <si>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</si>
  <si>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</si>
  <si>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</si>
  <si>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</si>
  <si>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</si>
  <si>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</si>
  <si>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</si>
  <si>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</si>
  <si>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</si>
  <si>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</si>
  <si>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</si>
  <si>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</si>
  <si>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</si>
  <si>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</si>
  <si>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</si>
  <si>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</si>
  <si>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</si>
  <si>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</si>
  <si>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</si>
  <si>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</si>
  <si>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</si>
  <si>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</si>
  <si>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</si>
  <si>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</si>
  <si>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</si>
  <si>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</si>
  <si>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</si>
  <si>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</si>
  <si>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</si>
  <si>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</si>
  <si>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</si>
  <si>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</si>
  <si>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</si>
  <si>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</si>
  <si>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</si>
  <si>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</si>
  <si>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</si>
  <si>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</si>
  <si>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</si>
  <si>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</si>
  <si>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</si>
  <si>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</si>
  <si>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</si>
  <si>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</si>
  <si>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</si>
  <si>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</si>
  <si>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</si>
  <si>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</si>
  <si>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</si>
  <si>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</si>
  <si>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</si>
  <si>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</si>
  <si>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</si>
  <si>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</si>
  <si>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</si>
  <si>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</si>
  <si>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</si>
  <si>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</si>
  <si>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</si>
  <si>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</si>
  <si>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</si>
  <si>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</si>
  <si>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</si>
  <si>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</si>
  <si>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</si>
  <si>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</si>
  <si>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</si>
  <si>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</si>
  <si>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</si>
  <si>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</si>
  <si>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</si>
  <si>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</si>
  <si>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</si>
  <si>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</si>
  <si>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</si>
  <si>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</si>
  <si>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</si>
  <si>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</si>
  <si>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</si>
  <si>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</si>
  <si>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</si>
  <si>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</si>
  <si>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</si>
  <si>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</si>
  <si>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</si>
  <si>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</si>
  <si>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</si>
  <si>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</si>
  <si>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</si>
  <si>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</si>
  <si>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</si>
  <si>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</si>
  <si>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</si>
  <si>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</si>
  <si>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</si>
  <si>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</si>
  <si>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</si>
  <si>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</si>
  <si>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</si>
  <si>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</si>
  <si>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</si>
  <si>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</si>
  <si>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</si>
  <si>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</si>
  <si>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</si>
  <si>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</si>
  <si>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</si>
  <si>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</si>
  <si>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</si>
  <si>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</si>
  <si>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</si>
  <si>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</si>
  <si>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</si>
  <si>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</si>
  <si>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</si>
  <si>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</si>
  <si>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</si>
  <si>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</si>
  <si>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</si>
  <si>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</si>
  <si>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</si>
  <si>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</si>
  <si>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</si>
  <si>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</si>
  <si>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</si>
  <si>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</si>
  <si>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</si>
  <si>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</si>
  <si>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</si>
  <si>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</si>
  <si>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</si>
  <si>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</si>
  <si>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</si>
  <si>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</si>
  <si>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</si>
  <si>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</si>
  <si>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</si>
  <si>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</si>
  <si>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</si>
  <si>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</si>
  <si>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</si>
  <si>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</si>
  <si>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</si>
  <si>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</si>
  <si>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</si>
  <si>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</si>
  <si>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</si>
  <si>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</si>
  <si>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</si>
  <si>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</si>
  <si>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</si>
  <si>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</si>
  <si>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</si>
  <si>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</si>
  <si>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</si>
  <si>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</si>
  <si>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</si>
  <si>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</si>
  <si>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</si>
  <si>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</si>
  <si>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</si>
  <si>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</si>
  <si>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</si>
  <si>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</si>
  <si>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</si>
  <si>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</si>
  <si>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</si>
  <si>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</si>
  <si>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</si>
  <si>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</si>
  <si>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</si>
  <si>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</si>
  <si>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</si>
  <si>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</si>
  <si>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</si>
  <si>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</si>
  <si>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</si>
  <si>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</si>
  <si>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</si>
  <si>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</si>
  <si>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</si>
  <si>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</si>
  <si>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</si>
  <si>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</si>
  <si>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</si>
  <si>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</si>
  <si>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</si>
  <si>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</si>
  <si>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</si>
  <si>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</si>
  <si>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</si>
  <si>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</si>
  <si>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</si>
  <si>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</si>
  <si>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</si>
  <si>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</si>
  <si>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</si>
  <si>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</si>
  <si>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</si>
  <si>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</si>
  <si>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</si>
  <si>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</si>
  <si>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</si>
  <si>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</si>
  <si>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</si>
  <si>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</si>
  <si>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</si>
  <si>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</si>
  <si>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</si>
  <si>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</si>
  <si>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</si>
  <si>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</si>
  <si>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</si>
  <si>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</si>
  <si>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</si>
  <si>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</si>
  <si>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</si>
  <si>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</si>
  <si>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</si>
  <si>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</si>
  <si>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</si>
  <si>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</si>
  <si>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</si>
  <si>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</si>
  <si>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</si>
  <si>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</si>
  <si>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</si>
  <si>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</si>
  <si>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</si>
  <si>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</si>
  <si>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</si>
  <si>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</si>
  <si>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</si>
  <si>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</si>
  <si>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</si>
  <si>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</si>
  <si>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</si>
  <si>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</si>
  <si>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</si>
  <si>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</si>
  <si>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</si>
  <si>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</si>
  <si>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</si>
  <si>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</si>
  <si>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</si>
  <si>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</si>
  <si>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</si>
  <si>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</si>
  <si>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</si>
  <si>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</si>
  <si>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</si>
  <si>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</si>
  <si>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</si>
  <si>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</si>
  <si>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</si>
  <si>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</si>
  <si>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</si>
  <si>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</si>
  <si>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</si>
  <si>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</si>
  <si>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</si>
  <si>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</si>
  <si>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</si>
  <si>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</si>
  <si>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</si>
  <si>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</si>
  <si>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</si>
  <si>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</si>
  <si>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</si>
  <si>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</si>
  <si>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</si>
  <si>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</si>
  <si>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</si>
  <si>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</si>
  <si>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</si>
  <si>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</si>
  <si>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</si>
  <si>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</si>
  <si>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</si>
  <si>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</si>
  <si>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</si>
  <si>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</si>
  <si>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</si>
  <si>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</si>
  <si>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</si>
  <si>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</si>
  <si>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</si>
  <si>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</si>
  <si>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</si>
  <si>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</si>
  <si>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</si>
  <si>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</si>
  <si>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</si>
  <si>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</si>
  <si>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</si>
  <si>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</si>
  <si>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</si>
  <si>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</si>
  <si>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</si>
  <si>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</si>
  <si>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</si>
  <si>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</si>
  <si>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</si>
  <si>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</si>
  <si>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</si>
  <si>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</si>
  <si>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</si>
  <si>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</si>
  <si>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</si>
  <si>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</si>
  <si>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</si>
  <si>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</si>
  <si>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</si>
  <si>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</si>
  <si>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</si>
  <si>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</si>
  <si>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</si>
  <si>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</si>
  <si>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</si>
  <si>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</si>
  <si>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</si>
  <si>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</si>
  <si>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</si>
  <si>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</si>
  <si>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</si>
  <si>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</si>
  <si>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</si>
  <si>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</si>
  <si>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</si>
  <si>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</si>
  <si>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</si>
  <si>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</si>
  <si>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</si>
  <si>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</si>
  <si>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</si>
  <si>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</si>
  <si>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</si>
  <si>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</si>
  <si>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</si>
  <si>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</si>
  <si>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</si>
  <si>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</si>
  <si>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</si>
  <si>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</si>
  <si>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</si>
  <si>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</si>
  <si>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</si>
  <si>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</si>
  <si>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</si>
  <si>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</si>
  <si>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</si>
  <si>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</si>
  <si>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</si>
  <si>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</si>
  <si>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</si>
  <si>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</si>
  <si>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</si>
  <si>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</si>
  <si>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</si>
  <si>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</si>
  <si>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</si>
  <si>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</si>
  <si>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</si>
  <si>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</si>
  <si>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</si>
  <si>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</si>
  <si>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</si>
  <si>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</si>
  <si>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</si>
  <si>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</si>
  <si>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</si>
  <si>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</si>
  <si>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</si>
  <si>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</si>
  <si>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</si>
  <si>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</si>
  <si>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</si>
  <si>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</si>
  <si>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</si>
  <si>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</si>
  <si>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</si>
  <si>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</si>
  <si>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</si>
  <si>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</si>
  <si>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</si>
  <si>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</si>
  <si>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</si>
  <si>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</si>
  <si>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</si>
  <si>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</si>
  <si>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</si>
  <si>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</si>
  <si>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</si>
  <si>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</si>
  <si>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</si>
  <si>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</si>
  <si>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</si>
  <si>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</si>
  <si>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</si>
  <si>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</si>
  <si>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</si>
  <si>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</si>
  <si>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</si>
  <si>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</si>
  <si>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</si>
  <si>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</si>
  <si>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</si>
  <si>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</si>
  <si>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</si>
  <si>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</si>
  <si>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</si>
  <si>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</si>
  <si>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</si>
  <si>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</si>
  <si>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</si>
  <si>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</si>
  <si>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</si>
  <si>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</si>
  <si>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</si>
  <si>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</si>
  <si>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</si>
  <si>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</si>
  <si>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</si>
  <si>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</si>
  <si>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</si>
  <si>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</si>
  <si>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</si>
  <si>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</si>
  <si>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</si>
  <si>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</si>
  <si>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</si>
  <si>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</si>
  <si>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</si>
  <si>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</si>
  <si>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</si>
  <si>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</si>
  <si>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</si>
  <si>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</si>
  <si>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</si>
  <si>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</si>
  <si>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</si>
  <si>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</si>
  <si>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</si>
  <si>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</si>
  <si>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</si>
  <si>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</si>
  <si>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</si>
  <si>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</si>
  <si>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</si>
  <si>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</si>
  <si>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</si>
  <si>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</si>
  <si>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</si>
  <si>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</si>
  <si>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</si>
  <si>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</si>
  <si>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</si>
  <si>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</si>
  <si>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</si>
  <si>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</si>
  <si>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</si>
  <si>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</si>
  <si>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</si>
  <si>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</si>
  <si>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</si>
  <si>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</si>
  <si>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</si>
  <si>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</si>
  <si>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</si>
  <si>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</si>
  <si>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</si>
  <si>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</si>
  <si>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</si>
  <si>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</si>
  <si>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</si>
  <si>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</si>
  <si>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</si>
  <si>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</si>
  <si>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</si>
  <si>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</si>
  <si>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</si>
  <si>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</si>
  <si>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</si>
  <si>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</si>
  <si>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</si>
  <si>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</si>
  <si>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</si>
  <si>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</si>
  <si>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</si>
  <si>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</si>
  <si>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</si>
  <si>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</si>
  <si>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</si>
  <si>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</si>
  <si>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</si>
  <si>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</si>
  <si>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</si>
  <si>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</si>
  <si>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</si>
  <si>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</si>
  <si>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</si>
  <si>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</si>
  <si>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</si>
  <si>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</si>
  <si>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</si>
  <si>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</si>
  <si>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</si>
  <si>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</si>
  <si>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</si>
  <si>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</si>
  <si>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</si>
  <si>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</si>
  <si>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</si>
  <si>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</si>
  <si>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</si>
  <si>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</si>
  <si>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</si>
  <si>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</si>
  <si>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</si>
  <si>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</si>
  <si>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</si>
  <si>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</si>
  <si>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</si>
  <si>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</si>
  <si>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</si>
  <si>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</si>
  <si>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</si>
  <si>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</si>
  <si>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</si>
  <si>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</si>
  <si>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</si>
  <si>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</si>
  <si>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</si>
  <si>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</si>
  <si>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</si>
  <si>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</si>
  <si>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</si>
  <si>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</si>
  <si>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</si>
  <si>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</si>
  <si>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</si>
  <si>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</si>
  <si>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</si>
  <si>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</si>
  <si>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</si>
  <si>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</si>
  <si>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</si>
  <si>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</si>
  <si>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</si>
  <si>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</si>
  <si>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</si>
  <si>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</si>
  <si>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</si>
  <si>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</si>
  <si>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</si>
  <si>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</si>
  <si>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</si>
  <si>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</si>
  <si>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</si>
  <si>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</si>
  <si>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</si>
  <si>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</si>
  <si>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</si>
  <si>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</si>
  <si>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</si>
  <si>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</si>
  <si>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</si>
  <si>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</si>
  <si>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</si>
  <si>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</si>
  <si>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</si>
  <si>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</si>
  <si>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</si>
  <si>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</si>
  <si>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</si>
  <si>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</si>
  <si>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</si>
  <si>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</si>
  <si>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</si>
  <si>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</si>
  <si>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</si>
  <si>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</si>
  <si>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</si>
  <si>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</si>
  <si>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</si>
  <si>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</si>
  <si>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</si>
  <si>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</si>
  <si>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</si>
  <si>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</si>
  <si>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</si>
  <si>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</si>
  <si>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</si>
  <si>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</si>
  <si>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</si>
  <si>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</si>
  <si>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</si>
  <si>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</si>
  <si>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</si>
  <si>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</si>
  <si>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</si>
  <si>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</si>
  <si>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</si>
  <si>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</si>
  <si>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</si>
  <si>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</si>
  <si>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</si>
  <si>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</si>
  <si>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</si>
  <si>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</si>
  <si>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</si>
  <si>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</si>
  <si>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</si>
  <si>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</si>
  <si>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</si>
  <si>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</si>
  <si>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</si>
  <si>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</si>
  <si>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</si>
  <si>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</si>
  <si>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</si>
  <si>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</si>
  <si>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</si>
  <si>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</si>
  <si>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</si>
  <si>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</si>
  <si>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</si>
  <si>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</si>
  <si>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</si>
  <si>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</si>
  <si>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</si>
  <si>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</si>
  <si>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</si>
  <si>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</si>
  <si>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</si>
  <si>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</si>
  <si>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</si>
  <si>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</si>
  <si>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</si>
  <si>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</si>
  <si>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</si>
  <si>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</si>
  <si>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</si>
  <si>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</si>
  <si>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</si>
  <si>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</si>
  <si>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</si>
  <si>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</si>
  <si>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</si>
  <si>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</si>
  <si>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</si>
  <si>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</si>
  <si>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</si>
  <si>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</si>
  <si>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</si>
  <si>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</si>
  <si>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</si>
  <si>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</si>
  <si>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</si>
  <si>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</si>
  <si>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</si>
  <si>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</si>
  <si>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</si>
  <si>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</si>
  <si>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</si>
  <si>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</si>
  <si>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</si>
  <si>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</si>
  <si>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</si>
  <si>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</si>
  <si>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</si>
  <si>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</si>
  <si>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</si>
  <si>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</si>
  <si>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</si>
  <si>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</si>
  <si>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</si>
  <si>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</si>
  <si>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</si>
  <si>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</si>
  <si>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</si>
  <si>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</si>
  <si>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</si>
  <si>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</si>
  <si>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</si>
  <si>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</si>
  <si>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</si>
  <si>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</si>
  <si>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</si>
  <si>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</si>
  <si>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</si>
  <si>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</si>
  <si>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</si>
  <si>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</si>
  <si>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</si>
  <si>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</si>
  <si>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</si>
  <si>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</si>
  <si>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</si>
  <si>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</si>
  <si>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</si>
  <si>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</si>
  <si>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</si>
  <si>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</si>
  <si>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</si>
  <si>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</si>
  <si>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</si>
  <si>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</si>
  <si>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</si>
  <si>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</si>
  <si>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</si>
  <si>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</si>
  <si>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</si>
  <si>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</si>
  <si>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</si>
  <si>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</si>
  <si>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</si>
  <si>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</si>
  <si>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</si>
  <si>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</si>
  <si>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</si>
  <si>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</si>
  <si>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</si>
  <si>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</si>
  <si>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</si>
  <si>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</si>
  <si>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</si>
  <si>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</si>
  <si>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</si>
  <si>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</si>
  <si>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</si>
  <si>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</si>
  <si>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</si>
  <si>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</si>
  <si>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</si>
  <si>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</si>
  <si>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</si>
  <si>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</si>
  <si>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</si>
  <si>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</si>
  <si>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</si>
  <si>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</si>
  <si>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</si>
  <si>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</si>
  <si>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</si>
  <si>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</si>
  <si>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</si>
  <si>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</si>
  <si>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</si>
  <si>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</si>
  <si>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</si>
  <si>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</si>
  <si>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</si>
  <si>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</si>
  <si>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</si>
  <si>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</si>
  <si>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</si>
  <si>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</si>
  <si>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</si>
  <si>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</si>
  <si>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</si>
  <si>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</si>
  <si>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</si>
  <si>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</si>
  <si>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</si>
  <si>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</si>
  <si>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</si>
  <si>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</si>
  <si>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</si>
  <si>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</si>
  <si>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</si>
  <si>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</si>
  <si>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</si>
  <si>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</si>
  <si>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</si>
  <si>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</si>
  <si>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</si>
  <si>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</si>
  <si>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</si>
  <si>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</si>
  <si>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</si>
  <si>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</si>
  <si>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</si>
  <si>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</si>
  <si>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</si>
  <si>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</si>
  <si>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</si>
  <si>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</si>
  <si>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</si>
  <si>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</si>
  <si>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</si>
  <si>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</si>
  <si>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</si>
  <si>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</si>
  <si>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</si>
  <si>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</si>
  <si>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</si>
  <si>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</si>
  <si>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</si>
  <si>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</si>
  <si>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</si>
  <si>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</si>
  <si>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</si>
  <si>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</si>
  <si>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</si>
  <si>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</si>
  <si>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</si>
  <si>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</si>
  <si>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</si>
  <si>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</si>
  <si>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</si>
  <si>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</si>
  <si>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</si>
  <si>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</si>
  <si>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</si>
  <si>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</si>
  <si>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</si>
  <si>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</si>
  <si>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</si>
  <si>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</si>
  <si>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</si>
  <si>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</si>
  <si>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</si>
  <si>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</si>
  <si>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</si>
  <si>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</si>
  <si>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</si>
  <si>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</si>
  <si>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</si>
  <si>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</si>
  <si>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</si>
  <si>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</si>
  <si>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</si>
  <si>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</si>
  <si>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</si>
  <si>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</si>
  <si>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</si>
  <si>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</si>
  <si>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</si>
  <si>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</si>
  <si>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</si>
  <si>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</si>
  <si>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</si>
  <si>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</si>
  <si>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</si>
  <si>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</si>
  <si>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</si>
  <si>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</si>
  <si>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</si>
  <si>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</si>
  <si>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</si>
  <si>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</si>
  <si>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</si>
  <si>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</si>
  <si>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</si>
  <si>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</si>
  <si>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</si>
  <si>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</si>
  <si>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</si>
  <si>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</si>
  <si>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</si>
  <si>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</si>
  <si>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</si>
  <si>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</si>
  <si>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</si>
  <si>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</si>
  <si>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</si>
  <si>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</si>
  <si>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</si>
  <si>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</si>
  <si>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</si>
  <si>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</si>
  <si>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</si>
  <si>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</si>
  <si>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</si>
  <si>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</si>
  <si>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</si>
  <si>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</si>
  <si>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</si>
  <si>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</si>
  <si>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</si>
  <si>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</si>
  <si>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</si>
  <si>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</si>
  <si>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</si>
  <si>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</si>
  <si>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</si>
  <si>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</si>
  <si>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</si>
  <si>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</si>
  <si>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</si>
  <si>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</si>
  <si>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</si>
  <si>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</si>
  <si>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</si>
  <si>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</si>
  <si>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</si>
  <si>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</si>
  <si>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</si>
  <si>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</si>
  <si>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</si>
  <si>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</si>
  <si>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</si>
  <si>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</si>
  <si>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</si>
  <si>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</si>
  <si>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</si>
  <si>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</si>
  <si>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</si>
  <si>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</si>
  <si>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</si>
  <si>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</si>
  <si>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</si>
  <si>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</si>
  <si>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</si>
  <si>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</si>
  <si>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</si>
  <si>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</si>
  <si>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</si>
  <si>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</si>
  <si>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</si>
  <si>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</si>
  <si>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</si>
  <si>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</si>
  <si>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</si>
  <si>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</si>
  <si>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</si>
  <si>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</si>
  <si>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</si>
  <si>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</si>
  <si>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</si>
  <si>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</si>
  <si>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</si>
  <si>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</si>
  <si>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</si>
  <si>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</si>
  <si>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</si>
  <si>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</si>
  <si>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</si>
  <si>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</si>
  <si>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</si>
  <si>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</si>
  <si>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</si>
  <si>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</si>
  <si>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</si>
  <si>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</si>
  <si>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</si>
  <si>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</si>
  <si>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</si>
  <si>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</si>
  <si>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</si>
  <si>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</si>
  <si>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</si>
  <si>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</si>
  <si>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</si>
  <si>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</si>
  <si>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</si>
  <si>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</si>
  <si>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</si>
  <si>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</si>
  <si>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</si>
  <si>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</si>
  <si>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</si>
  <si>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</si>
  <si>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</si>
  <si>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</si>
  <si>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</si>
  <si>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</si>
  <si>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</si>
  <si>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</si>
  <si>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</si>
  <si>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</si>
  <si>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</si>
  <si>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</si>
  <si>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</si>
  <si>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</si>
  <si>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</si>
  <si>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</si>
  <si>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</si>
  <si>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</si>
  <si>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</si>
  <si>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</si>
  <si>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</si>
  <si>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</si>
  <si>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</si>
  <si>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</si>
  <si>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</si>
  <si>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</si>
  <si>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</si>
  <si>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</si>
  <si>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</si>
  <si>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</si>
  <si>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</si>
  <si>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</si>
  <si>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</si>
  <si>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</si>
  <si>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</si>
  <si>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</si>
  <si>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</si>
  <si>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</si>
  <si>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</si>
  <si>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</si>
  <si>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</si>
  <si>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</si>
  <si>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</si>
  <si>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</si>
  <si>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</si>
  <si>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</si>
  <si>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</si>
  <si>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</si>
  <si>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</si>
  <si>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</si>
  <si>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</si>
  <si>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</si>
  <si>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</si>
  <si>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</si>
  <si>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</si>
  <si>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</si>
  <si>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</si>
  <si>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</si>
  <si>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</si>
  <si>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</si>
  <si>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</si>
  <si>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</si>
  <si>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</si>
  <si>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</si>
  <si>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</si>
  <si>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</si>
  <si>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</si>
  <si>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</si>
  <si>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</si>
  <si>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</si>
  <si>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</si>
  <si>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</si>
  <si>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</si>
  <si>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</si>
  <si>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</si>
  <si>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</si>
  <si>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</si>
  <si>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</si>
  <si>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</si>
  <si>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</si>
  <si>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</si>
  <si>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</si>
  <si>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</si>
  <si>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</si>
  <si>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</si>
  <si>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</si>
  <si>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</si>
  <si>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</si>
  <si>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</si>
  <si>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</si>
  <si>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</si>
  <si>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</si>
  <si>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</si>
  <si>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</si>
  <si>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</si>
  <si>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</si>
  <si>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</si>
  <si>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</si>
  <si>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</si>
  <si>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</si>
  <si>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</si>
  <si>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</si>
  <si>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</si>
  <si>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</si>
  <si>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</si>
  <si>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</si>
  <si>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</si>
  <si>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</si>
  <si>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</si>
  <si>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</si>
  <si>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</si>
  <si>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</si>
  <si>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</si>
  <si>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</si>
  <si>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</si>
  <si>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</si>
  <si>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</si>
  <si>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</si>
  <si>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</si>
  <si>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</si>
  <si>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</si>
  <si>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</si>
  <si>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</si>
  <si>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</si>
  <si>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</si>
  <si>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</si>
  <si>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</si>
  <si>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</si>
  <si>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</si>
  <si>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</si>
  <si>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</si>
  <si>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</si>
  <si>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</si>
  <si>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</si>
  <si>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</si>
  <si>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</si>
  <si>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</si>
  <si>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</si>
  <si>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</si>
  <si>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</si>
  <si>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</si>
  <si>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</si>
  <si>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</si>
  <si>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</si>
  <si>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</si>
  <si>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</si>
  <si>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</si>
  <si>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</si>
  <si>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</si>
  <si>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</si>
  <si>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</si>
  <si>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</si>
  <si>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</si>
  <si>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</si>
  <si>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</si>
  <si>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</si>
  <si>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</si>
  <si>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</si>
  <si>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</si>
  <si>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</si>
  <si>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</si>
  <si>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</si>
  <si>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</si>
  <si>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</si>
  <si>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</si>
  <si>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</si>
  <si>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</si>
  <si>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</si>
  <si>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</si>
  <si>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</si>
  <si>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</si>
  <si>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</si>
  <si>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</si>
  <si>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</si>
  <si>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</si>
  <si>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</si>
  <si>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</si>
  <si>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</si>
  <si>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</si>
  <si>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</si>
  <si>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</si>
  <si>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</si>
  <si>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</si>
  <si>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</si>
  <si>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</si>
  <si>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</si>
  <si>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</si>
  <si>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</si>
  <si>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</si>
  <si>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</si>
  <si>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</si>
  <si>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</si>
  <si>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</si>
  <si>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</si>
  <si>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</si>
  <si>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</si>
  <si>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</si>
  <si>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</si>
  <si>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</si>
  <si>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</si>
  <si>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</si>
  <si>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</si>
  <si>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</si>
  <si>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</si>
  <si>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</si>
  <si>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</si>
  <si>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</si>
  <si>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</si>
  <si>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</si>
  <si>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</si>
  <si>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</si>
  <si>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</si>
  <si>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</si>
  <si>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</si>
  <si>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</si>
  <si>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</si>
  <si>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</si>
  <si>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</si>
  <si>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</si>
  <si>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</si>
  <si>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</si>
  <si>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</si>
  <si>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</si>
  <si>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</si>
  <si>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</si>
  <si>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</si>
  <si>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</si>
  <si>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</si>
  <si>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</si>
  <si>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</si>
  <si>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</si>
  <si>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</si>
  <si>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</si>
  <si>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</si>
  <si>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</si>
  <si>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</si>
  <si>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</si>
  <si>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</si>
  <si>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</si>
  <si>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</si>
  <si>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</si>
  <si>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</si>
  <si>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</si>
  <si>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</si>
  <si>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</si>
  <si>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</si>
  <si>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</si>
  <si>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</si>
  <si>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</si>
  <si>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</si>
  <si>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</si>
  <si>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</si>
  <si>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</si>
  <si>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</si>
  <si>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</si>
  <si>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</si>
  <si>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</si>
  <si>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</si>
  <si>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</si>
  <si>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</si>
  <si>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</si>
  <si>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</si>
  <si>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</si>
  <si>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</si>
  <si>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</si>
  <si>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</si>
  <si>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</si>
  <si>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</si>
  <si>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</si>
  <si>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</si>
  <si>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</si>
  <si>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</si>
  <si>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</si>
  <si>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</si>
  <si>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</si>
  <si>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</si>
  <si>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</si>
  <si>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</si>
  <si>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</si>
  <si>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</si>
  <si>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</si>
  <si>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</si>
  <si>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</si>
  <si>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</si>
  <si>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</si>
  <si>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</si>
  <si>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</si>
  <si>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</si>
  <si>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</si>
  <si>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</si>
  <si>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</si>
  <si>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</si>
  <si>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</si>
  <si>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</si>
  <si>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</si>
  <si>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</si>
  <si>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</si>
  <si>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</si>
  <si>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</si>
  <si>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</si>
  <si>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</si>
  <si>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</si>
  <si>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</si>
  <si>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</si>
  <si>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</si>
  <si>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</si>
  <si>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</si>
  <si>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</si>
  <si>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</si>
  <si>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</si>
  <si>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</si>
  <si>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</si>
  <si>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</si>
  <si>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</si>
  <si>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</si>
  <si>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</si>
  <si>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</si>
  <si>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</si>
  <si>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</si>
  <si>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</si>
  <si>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</si>
  <si>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</si>
  <si>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</si>
  <si>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</si>
  <si>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</si>
  <si>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</si>
  <si>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</si>
  <si>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</si>
  <si>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</si>
  <si>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</si>
  <si>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</si>
  <si>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</si>
  <si>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</si>
  <si>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</si>
  <si>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</si>
  <si>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</si>
  <si>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</si>
  <si>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</si>
  <si>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</si>
  <si>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</si>
  <si>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</si>
  <si>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</si>
  <si>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</si>
  <si>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</si>
  <si>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</si>
  <si>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</si>
  <si>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</si>
  <si>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</si>
  <si>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</si>
  <si>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</si>
  <si>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</si>
  <si>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</si>
  <si>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</si>
  <si>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</si>
  <si>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</si>
  <si>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</si>
  <si>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</si>
  <si>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</si>
  <si>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</si>
  <si>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</si>
  <si>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</si>
  <si>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</si>
  <si>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</si>
  <si>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</si>
  <si>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</si>
  <si>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</si>
  <si>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</si>
  <si>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</si>
  <si>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</si>
  <si>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</si>
  <si>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</si>
  <si>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</si>
  <si>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</si>
  <si>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</si>
  <si>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</si>
  <si>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</si>
  <si>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</si>
  <si>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</si>
  <si>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</si>
  <si>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</si>
  <si>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</si>
  <si>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</si>
  <si>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</si>
  <si>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</si>
  <si>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</si>
  <si>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</si>
  <si>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</si>
  <si>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</si>
  <si>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</si>
  <si>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</si>
  <si>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</si>
  <si>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</si>
  <si>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</si>
  <si>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</si>
  <si>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</si>
  <si>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</si>
  <si>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</si>
  <si>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</si>
  <si>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</si>
  <si>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</si>
  <si>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</si>
  <si>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</si>
  <si>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</si>
  <si>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</si>
  <si>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</si>
  <si>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</si>
  <si>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</si>
  <si>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</si>
  <si>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</si>
  <si>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</si>
  <si>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</si>
  <si>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</si>
  <si>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</si>
  <si>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</si>
  <si>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</si>
  <si>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</si>
  <si>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</si>
  <si>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</si>
  <si>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</si>
  <si>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</si>
  <si>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</si>
  <si>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</si>
  <si>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</si>
  <si>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</si>
  <si>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</si>
  <si>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</si>
  <si>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</si>
  <si>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</si>
  <si>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</si>
  <si>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</si>
  <si>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</si>
  <si>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</si>
  <si>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</si>
  <si>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</si>
  <si>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</si>
  <si>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</si>
  <si>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</si>
  <si>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</si>
  <si>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</si>
  <si>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</si>
  <si>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</si>
  <si>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</si>
  <si>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</si>
  <si>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</si>
  <si>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</si>
  <si>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</si>
  <si>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</si>
  <si>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</si>
  <si>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</si>
  <si>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</si>
  <si>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</si>
  <si>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</si>
  <si>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</si>
  <si>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</si>
  <si>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</si>
  <si>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</si>
  <si>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</si>
  <si>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</si>
  <si>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</si>
  <si>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</si>
  <si>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</si>
  <si>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</si>
  <si>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</si>
  <si>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</si>
  <si>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</si>
  <si>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</si>
  <si>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</si>
  <si>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</si>
  <si>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</si>
  <si>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</si>
  <si>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</si>
  <si>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</si>
  <si>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</si>
  <si>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</si>
  <si>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</si>
  <si>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</si>
  <si>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</si>
  <si>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</si>
  <si>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</si>
  <si>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</si>
  <si>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</si>
  <si>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</si>
  <si>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</si>
  <si>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</si>
  <si>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</si>
  <si>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</si>
  <si>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</si>
  <si>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</si>
  <si>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</si>
  <si>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</si>
  <si>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</si>
  <si>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</si>
  <si>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</si>
  <si>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</si>
  <si>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</si>
  <si>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</si>
  <si>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</si>
  <si>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</si>
  <si>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</si>
  <si>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</si>
  <si>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</si>
  <si>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</si>
  <si>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</si>
  <si>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</si>
  <si>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</si>
  <si>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</si>
  <si>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</si>
  <si>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</si>
  <si>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</si>
  <si>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</si>
  <si>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</si>
  <si>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</si>
  <si>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</si>
  <si>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</si>
  <si>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</si>
  <si>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</si>
  <si>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</si>
  <si>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</si>
  <si>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</si>
  <si>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</si>
  <si>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</si>
  <si>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</si>
  <si>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</si>
  <si>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</si>
  <si>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</si>
  <si>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</si>
  <si>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</si>
  <si>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</si>
  <si>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</si>
  <si>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</si>
  <si>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</si>
  <si>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</si>
  <si>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</si>
  <si>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</si>
  <si>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</si>
  <si>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</si>
  <si>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</si>
  <si>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</si>
  <si>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</si>
  <si>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</si>
  <si>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</si>
  <si>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</si>
  <si>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</si>
  <si>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</si>
  <si>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</si>
  <si>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</si>
  <si>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</si>
  <si>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</si>
  <si>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</si>
  <si>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</si>
  <si>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</si>
  <si>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</si>
  <si>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</si>
  <si>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</si>
  <si>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</si>
  <si>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</si>
  <si>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</si>
  <si>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</si>
  <si>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</si>
  <si>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</si>
  <si>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</si>
  <si>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</si>
  <si>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</si>
  <si>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</si>
  <si>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</si>
  <si>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</si>
  <si>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</si>
  <si>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</si>
  <si>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</si>
  <si>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</si>
  <si>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</si>
  <si>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</si>
  <si>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</si>
  <si>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</si>
  <si>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</si>
  <si>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</si>
  <si>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</si>
  <si>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</si>
  <si>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</si>
  <si>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</si>
  <si>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</si>
  <si>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</si>
  <si>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</si>
  <si>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</si>
  <si>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</si>
  <si>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</si>
  <si>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</si>
  <si>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</si>
  <si>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</si>
  <si>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</si>
  <si>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</si>
  <si>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</si>
  <si>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</si>
  <si>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</si>
  <si>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</si>
  <si>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</si>
  <si>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</si>
  <si>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</si>
  <si>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</si>
  <si>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</si>
  <si>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</si>
  <si>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</si>
  <si>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</si>
  <si>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</si>
  <si>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</si>
  <si>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</si>
  <si>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</si>
  <si>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</si>
  <si>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</si>
  <si>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</si>
  <si>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</si>
  <si>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</si>
  <si>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</si>
  <si>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</si>
  <si>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</si>
  <si>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</si>
  <si>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</si>
  <si>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</si>
  <si>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</si>
  <si>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</si>
  <si>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</si>
  <si>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</si>
  <si>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</si>
  <si>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</si>
  <si>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</si>
  <si>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</si>
  <si>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</si>
  <si>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</si>
  <si>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</si>
  <si>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</si>
  <si>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</si>
  <si>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</si>
  <si>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</si>
  <si>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</si>
  <si>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</si>
  <si>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</si>
  <si>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</si>
  <si>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</si>
  <si>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</si>
  <si>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</si>
  <si>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</si>
  <si>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</si>
  <si>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</si>
  <si>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</si>
  <si>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</si>
  <si>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</si>
  <si>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</si>
  <si>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</si>
  <si>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</si>
  <si>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</si>
  <si>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</si>
  <si>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</si>
  <si>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</si>
  <si>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</si>
  <si>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</si>
  <si>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</si>
  <si>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</si>
  <si>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</si>
  <si>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</si>
  <si>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</si>
  <si>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</si>
  <si>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</si>
  <si>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</si>
  <si>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</si>
  <si>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</si>
  <si>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</si>
  <si>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</si>
  <si>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</si>
  <si>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</si>
  <si>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</si>
  <si>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</si>
  <si>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</si>
  <si>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</si>
  <si>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</si>
  <si>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</si>
  <si>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</si>
  <si>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</si>
  <si>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</si>
  <si>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</si>
  <si>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</si>
  <si>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</si>
  <si>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</si>
  <si>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</si>
  <si>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</si>
  <si>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</si>
  <si>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</si>
  <si>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</si>
  <si>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</si>
  <si>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</si>
  <si>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</si>
  <si>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</si>
  <si>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</si>
  <si>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</si>
  <si>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</si>
  <si>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</si>
  <si>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</si>
  <si>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</si>
  <si>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</si>
  <si>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</si>
  <si>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</si>
  <si>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</si>
  <si>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</si>
  <si>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</si>
  <si>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</si>
  <si>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</si>
  <si>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</si>
  <si>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</si>
  <si>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</si>
  <si>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</si>
  <si>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</si>
  <si>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</si>
  <si>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</si>
  <si>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</si>
  <si>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</si>
  <si>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</si>
  <si>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</si>
  <si>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</si>
  <si>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</si>
  <si>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</si>
  <si>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</si>
  <si>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</si>
  <si>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</si>
  <si>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</si>
  <si>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</si>
  <si>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</si>
  <si>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</si>
  <si>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</si>
  <si>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</si>
  <si>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</si>
  <si>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</si>
  <si>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</si>
  <si>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</si>
  <si>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</si>
  <si>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</si>
  <si>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</si>
  <si>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</si>
  <si>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</si>
  <si>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</si>
  <si>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</si>
  <si>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</si>
  <si>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</si>
  <si>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</si>
  <si>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</si>
  <si>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</si>
  <si>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</si>
  <si>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</si>
  <si>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</si>
  <si>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</si>
  <si>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</si>
  <si>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</si>
  <si>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</si>
  <si>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</si>
  <si>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</si>
  <si>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</si>
  <si>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</si>
  <si>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</si>
  <si>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</si>
  <si>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</si>
  <si>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</si>
  <si>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</si>
  <si>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</si>
  <si>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</si>
  <si>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</si>
  <si>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</si>
  <si>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</si>
  <si>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</si>
  <si>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</si>
  <si>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</si>
  <si>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</si>
  <si>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</si>
  <si>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</si>
  <si>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</si>
  <si>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</si>
  <si>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</si>
  <si>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</si>
  <si>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</si>
  <si>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</si>
  <si>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</si>
  <si>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</si>
  <si>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</si>
  <si>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</si>
  <si>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</si>
  <si>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</si>
  <si>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</si>
  <si>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</si>
  <si>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</si>
  <si>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</si>
  <si>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</si>
  <si>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</si>
  <si>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</si>
  <si>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</si>
  <si>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</si>
  <si>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</si>
  <si>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</si>
  <si>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</si>
  <si>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</si>
  <si>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</si>
  <si>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</si>
  <si>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</si>
  <si>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</si>
  <si>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</si>
  <si>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</si>
  <si>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</si>
  <si>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</si>
  <si>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</si>
  <si>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</si>
  <si>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</si>
  <si>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</si>
  <si>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</si>
  <si>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</si>
  <si>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</si>
  <si>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</si>
  <si>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</si>
  <si>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</si>
  <si>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</si>
  <si>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</si>
  <si>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</si>
  <si>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</si>
  <si>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</si>
  <si>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</si>
  <si>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</si>
  <si>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</si>
  <si>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</si>
  <si>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</si>
  <si>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</si>
  <si>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</si>
  <si>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</si>
  <si>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</si>
  <si>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</si>
  <si>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</si>
  <si>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</si>
  <si>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</si>
  <si>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</si>
  <si>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</si>
  <si>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</si>
  <si>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</si>
  <si>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</si>
  <si>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</si>
  <si>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</si>
  <si>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</si>
  <si>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</si>
  <si>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</si>
  <si>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</si>
  <si>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</si>
  <si>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</si>
  <si>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</si>
  <si>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</si>
  <si>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</si>
  <si>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</si>
  <si>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</si>
  <si>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</si>
  <si>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</si>
  <si>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</si>
  <si>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</si>
  <si>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</si>
  <si>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</si>
  <si>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</si>
  <si>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</si>
  <si>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</si>
  <si>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</si>
  <si>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</si>
  <si>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</si>
  <si>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</si>
  <si>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</si>
  <si>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</si>
  <si>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</si>
  <si>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</si>
  <si>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</si>
  <si>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</si>
  <si>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</si>
  <si>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</si>
  <si>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</si>
  <si>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</si>
  <si>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</si>
  <si>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</si>
  <si>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</si>
  <si>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</si>
  <si>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</si>
  <si>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</si>
  <si>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</si>
  <si>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</si>
  <si>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</si>
  <si>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</si>
  <si>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</si>
  <si>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</si>
  <si>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</si>
  <si>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</si>
  <si>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</si>
  <si>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</si>
  <si>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</si>
  <si>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</si>
  <si>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</si>
  <si>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</si>
  <si>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</si>
  <si>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</si>
  <si>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</si>
  <si>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</si>
  <si>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</si>
  <si>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</si>
  <si>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</si>
  <si>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</si>
  <si>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</si>
  <si>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</si>
  <si>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</si>
  <si>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</si>
  <si>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</si>
  <si>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</si>
  <si>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</si>
  <si>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</si>
  <si>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</si>
  <si>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</si>
  <si>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</si>
  <si>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</si>
  <si>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</si>
  <si>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</si>
  <si>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</si>
  <si>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</si>
  <si>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</si>
  <si>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</si>
  <si>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</si>
  <si>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</si>
  <si>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</si>
  <si>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</si>
  <si>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</si>
  <si>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</si>
  <si>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</si>
  <si>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</si>
  <si>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</si>
  <si>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</si>
  <si>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</si>
  <si>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</si>
  <si>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</si>
  <si>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</si>
  <si>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</si>
  <si>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</si>
  <si>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</si>
  <si>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</si>
  <si>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</si>
  <si>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</si>
  <si>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</si>
  <si>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</si>
  <si>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</si>
  <si>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</si>
  <si>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</si>
  <si>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</si>
  <si>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</si>
  <si>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</si>
  <si>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</si>
  <si>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</si>
  <si>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</si>
  <si>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</si>
  <si>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</si>
  <si>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</si>
  <si>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</si>
  <si>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</si>
  <si>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</si>
  <si>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</si>
  <si>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</si>
  <si>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</si>
  <si>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</si>
  <si>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</si>
  <si>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</si>
  <si>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</si>
  <si>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</si>
  <si>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</si>
  <si>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</si>
  <si>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</si>
  <si>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</si>
  <si>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</si>
  <si>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</si>
  <si>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</si>
  <si>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</si>
  <si>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</si>
  <si>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</si>
  <si>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</si>
  <si>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</si>
  <si>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</si>
  <si>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</si>
  <si>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</si>
  <si>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</si>
  <si>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</si>
  <si>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</si>
  <si>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</si>
  <si>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</si>
  <si>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</si>
  <si>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</si>
  <si>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</si>
  <si>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</si>
  <si>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</si>
  <si>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</si>
  <si>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</si>
  <si>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</si>
  <si>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</si>
  <si>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</si>
  <si>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</si>
  <si>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</si>
  <si>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</si>
  <si>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</si>
  <si>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</si>
  <si>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</si>
  <si>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</si>
  <si>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</si>
  <si>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</si>
  <si>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</si>
  <si>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</si>
  <si>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</si>
  <si>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</si>
  <si>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</si>
  <si>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</si>
  <si>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</si>
  <si>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</si>
  <si>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</si>
  <si>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</si>
  <si>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</si>
  <si>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</si>
  <si>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</si>
  <si>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</si>
  <si>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</si>
  <si>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</si>
  <si>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</si>
  <si>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</si>
  <si>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</si>
  <si>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</si>
  <si>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</si>
  <si>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</si>
  <si>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</si>
  <si>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</si>
  <si>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</si>
  <si>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</si>
  <si>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</si>
  <si>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</si>
  <si>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</si>
  <si>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</si>
  <si>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</si>
  <si>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</si>
  <si>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</si>
  <si>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</si>
  <si>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</si>
  <si>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</si>
  <si>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</si>
  <si>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</si>
  <si>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</si>
  <si>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</si>
  <si>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</si>
  <si>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</si>
  <si>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</si>
  <si>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</si>
  <si>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</si>
  <si>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</si>
  <si>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</si>
  <si>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</si>
  <si>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</si>
  <si>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</si>
  <si>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</si>
  <si>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</si>
  <si>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</si>
  <si>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</si>
  <si>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</si>
  <si>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</si>
  <si>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</si>
  <si>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</si>
  <si>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</si>
  <si>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</si>
  <si>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</si>
  <si>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</si>
  <si>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</si>
  <si>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</si>
  <si>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</si>
  <si>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</si>
  <si>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</si>
  <si>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</si>
  <si>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</si>
  <si>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</si>
  <si>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</si>
  <si>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</si>
  <si>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</si>
  <si>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</si>
  <si>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</si>
  <si>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</si>
  <si>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</si>
  <si>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</si>
  <si>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</si>
  <si>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</si>
  <si>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</si>
  <si>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</si>
  <si>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</si>
  <si>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</si>
  <si>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</si>
  <si>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</si>
  <si>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</si>
  <si>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</si>
  <si>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</si>
  <si>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</si>
  <si>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</si>
  <si>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</si>
  <si>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</si>
  <si>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</si>
  <si>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</si>
  <si>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</si>
  <si>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</si>
  <si>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</si>
  <si>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</si>
  <si>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</si>
  <si>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</si>
  <si>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</si>
  <si>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</si>
  <si>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</si>
  <si>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</si>
  <si>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</si>
  <si>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</si>
  <si>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</si>
  <si>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</si>
  <si>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</si>
  <si>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</si>
  <si>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</si>
  <si>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</si>
  <si>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</si>
  <si>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</si>
  <si>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</si>
  <si>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</si>
  <si>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</si>
  <si>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</si>
  <si>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</si>
  <si>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</si>
  <si>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</si>
  <si>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</si>
  <si>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</si>
  <si>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</si>
  <si>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</si>
  <si>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</si>
  <si>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</si>
  <si>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</si>
  <si>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</si>
  <si>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</si>
  <si>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</si>
  <si>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</si>
  <si>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</si>
  <si>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</si>
  <si>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</si>
  <si>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</si>
  <si>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</si>
  <si>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</si>
  <si>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</si>
  <si>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</si>
  <si>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</si>
  <si>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</si>
  <si>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</si>
  <si>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</si>
  <si>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</si>
  <si>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</si>
  <si>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</si>
  <si>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</si>
  <si>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</si>
  <si>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</si>
  <si>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</si>
  <si>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</si>
  <si>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</si>
  <si>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</si>
  <si>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</si>
  <si>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</si>
  <si>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</si>
  <si>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</si>
  <si>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</si>
  <si>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</si>
  <si>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</si>
  <si>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</si>
  <si>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</si>
  <si>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</si>
  <si>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</si>
  <si>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</si>
  <si>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</si>
  <si>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</si>
  <si>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</si>
  <si>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</si>
  <si>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</si>
  <si>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</si>
  <si>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</si>
  <si>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</si>
  <si>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</si>
  <si>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</si>
  <si>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</si>
  <si>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</si>
  <si>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</si>
  <si>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</si>
  <si>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</si>
  <si>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</si>
  <si>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</si>
  <si>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</si>
  <si>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</si>
  <si>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</si>
  <si>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</si>
  <si>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</si>
  <si>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</si>
  <si>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</si>
  <si>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</si>
  <si>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</si>
  <si>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</si>
  <si>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</si>
  <si>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</si>
  <si>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</si>
  <si>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</si>
  <si>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</si>
  <si>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</si>
  <si>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</si>
  <si>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</si>
  <si>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</si>
  <si>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</si>
  <si>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</si>
  <si>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</si>
  <si>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</si>
  <si>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</si>
  <si>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</si>
  <si>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</si>
  <si>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</si>
  <si>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</si>
  <si>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</si>
  <si>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</si>
  <si>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</si>
  <si>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</si>
  <si>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</si>
  <si>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</si>
  <si>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</si>
  <si>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</si>
  <si>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</si>
  <si>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</si>
  <si>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</si>
  <si>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</si>
  <si>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</si>
  <si>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</si>
  <si>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</si>
  <si>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</si>
  <si>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</si>
  <si>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</si>
  <si>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</si>
  <si>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</si>
  <si>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</si>
  <si>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</si>
  <si>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</si>
  <si>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</si>
  <si>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</si>
  <si>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</si>
  <si>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</si>
  <si>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</si>
  <si>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</si>
  <si>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</si>
  <si>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</si>
  <si>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</si>
  <si>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</si>
  <si>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</si>
  <si>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</si>
  <si>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</si>
  <si>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</si>
  <si>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</si>
  <si>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</si>
  <si>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</si>
  <si>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</si>
  <si>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</si>
  <si>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</si>
  <si>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</si>
  <si>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</si>
  <si>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</si>
  <si>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</si>
  <si>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</si>
  <si>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</si>
  <si>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</si>
  <si>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</si>
  <si>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</si>
  <si>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</si>
  <si>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</si>
  <si>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</si>
  <si>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</si>
  <si>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</si>
  <si>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</si>
  <si>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</si>
  <si>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</si>
  <si>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</si>
  <si>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</si>
  <si>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</si>
  <si>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</si>
  <si>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</si>
  <si>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</si>
  <si>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</si>
  <si>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</si>
  <si>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</si>
  <si>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</si>
  <si>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</si>
  <si>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</si>
  <si>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</si>
  <si>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</si>
  <si>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</si>
  <si>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</si>
  <si>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</si>
  <si>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</si>
  <si>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</si>
  <si>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</si>
  <si>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</si>
  <si>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</si>
  <si>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</si>
  <si>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</si>
  <si>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</si>
  <si>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</si>
  <si>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</si>
  <si>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</si>
  <si>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</si>
  <si>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</si>
  <si>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</si>
  <si>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</si>
  <si>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</si>
  <si>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</si>
  <si>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</si>
  <si>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</si>
  <si>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</si>
  <si>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</si>
  <si>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</si>
  <si>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</si>
  <si>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</si>
  <si>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</si>
  <si>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</si>
  <si>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</si>
  <si>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</si>
  <si>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</si>
  <si>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</si>
  <si>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</si>
  <si>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</si>
  <si>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</si>
  <si>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</si>
  <si>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</si>
  <si>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</si>
  <si>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</si>
  <si>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</si>
  <si>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</si>
  <si>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</si>
  <si>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</si>
  <si>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</si>
  <si>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</si>
  <si>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</si>
  <si>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</si>
  <si>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</si>
  <si>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</si>
  <si>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</si>
  <si>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</si>
  <si>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</si>
  <si>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</si>
  <si>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</si>
  <si>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</si>
  <si>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</si>
  <si>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</si>
  <si>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</si>
  <si>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</si>
  <si>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</si>
  <si>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</si>
  <si>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</si>
  <si>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</si>
  <si>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</si>
  <si>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</si>
  <si>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</si>
  <si>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</si>
  <si>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</si>
  <si>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</si>
  <si>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</si>
  <si>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</si>
  <si>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</si>
  <si>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</si>
  <si>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</si>
  <si>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</si>
  <si>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</si>
  <si>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</si>
  <si>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</si>
  <si>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</si>
  <si>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</si>
  <si>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</si>
  <si>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</si>
  <si>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</si>
  <si>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</si>
  <si>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</si>
  <si>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</si>
  <si>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</si>
  <si>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</si>
  <si>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</si>
  <si>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</si>
  <si>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</si>
  <si>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</si>
  <si>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</si>
  <si>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</si>
  <si>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</si>
  <si>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</si>
  <si>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</si>
  <si>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</si>
  <si>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</si>
  <si>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</si>
  <si>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</si>
  <si>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</si>
  <si>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</si>
  <si>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</si>
  <si>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</si>
  <si>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</si>
  <si>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</si>
  <si>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</si>
  <si>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</si>
  <si>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</si>
  <si>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</si>
  <si>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</si>
  <si>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</si>
  <si>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</si>
  <si>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</si>
  <si>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</si>
  <si>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</si>
  <si>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</si>
  <si>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</si>
  <si>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</si>
  <si>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</si>
  <si>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</si>
  <si>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</si>
  <si>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</si>
  <si>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</si>
  <si>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</si>
  <si>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</si>
  <si>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</si>
  <si>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</si>
  <si>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</si>
  <si>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</si>
  <si>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</si>
  <si>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</si>
  <si>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</si>
  <si>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</si>
  <si>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</si>
  <si>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</si>
  <si>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</si>
  <si>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</si>
  <si>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</si>
  <si>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</si>
  <si>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</si>
  <si>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</si>
  <si>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</si>
  <si>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</si>
  <si>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</si>
  <si>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</si>
  <si>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</si>
  <si>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</si>
  <si>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</si>
  <si>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</si>
  <si>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</si>
  <si>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</si>
  <si>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</si>
  <si>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</si>
  <si>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</si>
  <si>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</si>
  <si>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</si>
  <si>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</si>
  <si>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</si>
  <si>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</si>
  <si>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</si>
  <si>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</si>
  <si>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</si>
  <si>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</si>
  <si>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</si>
  <si>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</si>
  <si>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</si>
  <si>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</si>
  <si>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</si>
  <si>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</si>
  <si>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</si>
  <si>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</si>
  <si>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</si>
  <si>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</si>
  <si>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</si>
  <si>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</si>
  <si>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</si>
  <si>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</si>
  <si>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</si>
  <si>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</si>
  <si>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</si>
  <si>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</si>
  <si>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</si>
  <si>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</si>
  <si>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</si>
  <si>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</si>
  <si>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</si>
  <si>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</si>
  <si>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</si>
  <si>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</si>
  <si>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</si>
  <si>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</si>
  <si>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</si>
  <si>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</si>
  <si>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</si>
  <si>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</si>
  <si>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</si>
  <si>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</si>
  <si>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</si>
  <si>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</si>
  <si>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</si>
  <si>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</si>
  <si>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</si>
  <si>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</si>
  <si>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</si>
  <si>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</si>
  <si>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</si>
  <si>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</si>
  <si>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</si>
  <si>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</si>
  <si>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</si>
  <si>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</si>
  <si>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</si>
  <si>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</si>
  <si>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</si>
  <si>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</si>
  <si>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</si>
  <si>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</si>
  <si>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</si>
  <si>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</si>
  <si>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</si>
  <si>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</si>
  <si>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</si>
  <si>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</si>
  <si>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</si>
  <si>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</si>
  <si>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</si>
  <si>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</si>
  <si>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</si>
  <si>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</si>
  <si>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</si>
  <si>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</si>
  <si>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</si>
  <si>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</si>
  <si>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</si>
  <si>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</si>
  <si>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</si>
  <si>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</si>
  <si>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</si>
  <si>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</si>
  <si>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</si>
  <si>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</si>
  <si>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</si>
  <si>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</si>
  <si>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</si>
  <si>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</si>
  <si>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</si>
  <si>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</si>
  <si>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</si>
  <si>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</si>
  <si>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</si>
  <si>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</si>
  <si>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</si>
  <si>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</si>
  <si>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</si>
  <si>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</si>
  <si>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</si>
  <si>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</si>
  <si>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</si>
  <si>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</si>
  <si>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</si>
  <si>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</si>
  <si>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</si>
  <si>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</si>
  <si>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</si>
  <si>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</si>
  <si>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</si>
  <si>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</si>
  <si>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</si>
  <si>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</si>
  <si>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</si>
  <si>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</si>
  <si>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</si>
  <si>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</si>
  <si>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</si>
  <si>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</si>
  <si>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</si>
  <si>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</si>
  <si>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</si>
  <si>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</si>
  <si>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</si>
  <si>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</si>
  <si>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</si>
  <si>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</si>
  <si>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</si>
  <si>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</si>
  <si>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</si>
  <si>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</si>
  <si>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</si>
  <si>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</si>
  <si>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</si>
  <si>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</si>
  <si>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</si>
  <si>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</si>
  <si>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</si>
  <si>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</si>
  <si>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</si>
  <si>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</si>
  <si>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</si>
  <si>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</si>
  <si>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</si>
  <si>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</si>
  <si>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</si>
  <si>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</si>
  <si>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</si>
  <si>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</si>
  <si>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</si>
  <si>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</si>
  <si>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</si>
  <si>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</si>
  <si>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</si>
  <si>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</si>
  <si>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</si>
  <si>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</si>
  <si>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</si>
  <si>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</si>
  <si>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</si>
  <si>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</si>
  <si>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</si>
  <si>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</si>
  <si>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</si>
  <si>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</si>
  <si>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</si>
  <si>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</si>
  <si>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</si>
  <si>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</si>
  <si>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</si>
  <si>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</si>
  <si>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</si>
  <si>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</si>
  <si>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</si>
  <si>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</si>
  <si>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</si>
  <si>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</si>
  <si>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</si>
  <si>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</si>
  <si>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</si>
  <si>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</si>
  <si>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</si>
  <si>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</si>
  <si>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</si>
  <si>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</si>
  <si>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</si>
  <si>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</si>
  <si>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</si>
  <si>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</si>
  <si>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</si>
  <si>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</si>
  <si>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</si>
  <si>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</si>
  <si>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</si>
  <si>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</si>
  <si>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</si>
  <si>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</si>
  <si>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</si>
  <si>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</si>
  <si>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</si>
  <si>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</si>
  <si>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</si>
  <si>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</si>
  <si>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</si>
  <si>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</si>
  <si>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</si>
  <si>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</si>
  <si>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</si>
  <si>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</si>
  <si>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</si>
  <si>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</si>
  <si>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</si>
  <si>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</si>
  <si>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</si>
  <si>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</si>
  <si>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</si>
  <si>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</si>
  <si>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</si>
  <si>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</si>
  <si>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</si>
  <si>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</si>
  <si>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</si>
  <si>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</si>
  <si>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</si>
  <si>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</si>
  <si>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</si>
  <si>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</si>
  <si>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</si>
  <si>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</si>
  <si>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</si>
  <si>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</si>
  <si>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</si>
  <si>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</si>
  <si>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</si>
  <si>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</si>
  <si>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</si>
  <si>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</si>
  <si>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</si>
  <si>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</si>
  <si>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</si>
  <si>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</si>
  <si>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</si>
  <si>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</si>
  <si>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</si>
  <si>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</si>
  <si>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</si>
  <si>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</si>
  <si>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</si>
  <si>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</si>
  <si>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</si>
  <si>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</si>
  <si>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</si>
  <si>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</si>
  <si>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</si>
  <si>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</si>
  <si>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</si>
  <si>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</si>
  <si>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</si>
  <si>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</si>
  <si>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</si>
  <si>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</si>
  <si>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</si>
  <si>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</si>
  <si>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</si>
  <si>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</si>
  <si>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</si>
  <si>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</si>
  <si>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</si>
  <si>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</si>
  <si>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</si>
  <si>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</si>
  <si>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</si>
  <si>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</si>
  <si>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</si>
  <si>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</si>
  <si>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</si>
  <si>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</si>
  <si>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</si>
  <si>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</si>
  <si>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</si>
  <si>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</si>
  <si>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</si>
  <si>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</si>
  <si>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</si>
  <si>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</si>
  <si>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</si>
  <si>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</si>
  <si>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</si>
  <si>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</si>
  <si>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</si>
  <si>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</si>
  <si>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</si>
  <si>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</si>
  <si>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</si>
  <si>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</si>
  <si>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</si>
  <si>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</si>
  <si>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</si>
  <si>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</si>
  <si>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</si>
  <si>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</si>
  <si>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</si>
  <si>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</si>
  <si>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</si>
  <si>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</si>
  <si>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</si>
  <si>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</si>
  <si>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</si>
  <si>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</si>
  <si>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</si>
  <si>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</si>
  <si>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</si>
  <si>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</si>
  <si>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</si>
  <si>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</si>
  <si>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</si>
  <si>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</si>
  <si>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</si>
  <si>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</si>
  <si>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</si>
  <si>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</si>
  <si>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</si>
  <si>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</si>
  <si>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</si>
  <si>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</si>
  <si>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</si>
  <si>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</si>
  <si>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</si>
  <si>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</si>
  <si>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</si>
  <si>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</si>
  <si>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</si>
  <si>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</si>
  <si>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</si>
  <si>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</si>
  <si>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</si>
  <si>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</si>
  <si>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</si>
  <si>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</si>
  <si>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</si>
  <si>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</si>
  <si>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</si>
  <si>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</si>
  <si>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</si>
  <si>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</si>
  <si>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</si>
  <si>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</si>
  <si>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</si>
  <si>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</si>
  <si>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</si>
  <si>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</si>
  <si>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</si>
  <si>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</si>
  <si>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</si>
  <si>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</si>
  <si>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</si>
  <si>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</si>
  <si>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</si>
  <si>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</si>
  <si>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</si>
  <si>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</si>
  <si>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</si>
  <si>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</si>
  <si>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</si>
  <si>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</si>
  <si>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</si>
  <si>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</si>
  <si>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</si>
  <si>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</si>
  <si>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</si>
  <si>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</si>
  <si>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</si>
  <si>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</si>
  <si>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</si>
  <si>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</si>
  <si>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</si>
  <si>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</si>
  <si>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</si>
  <si>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</si>
  <si>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</si>
  <si>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</si>
  <si>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</si>
  <si>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</si>
  <si>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</si>
  <si>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</si>
  <si>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</si>
  <si>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</si>
  <si>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</si>
  <si>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</si>
  <si>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</si>
  <si>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</si>
  <si>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</si>
  <si>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</si>
  <si>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</si>
  <si>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</si>
  <si>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</si>
  <si>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</si>
  <si>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</si>
  <si>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</si>
  <si>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</si>
  <si>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</si>
  <si>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</si>
  <si>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</si>
  <si>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</si>
  <si>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</si>
  <si>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</si>
  <si>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</si>
  <si>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</si>
  <si>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</si>
  <si>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</si>
  <si>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</si>
  <si>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</si>
  <si>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</si>
  <si>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</si>
  <si>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</si>
  <si>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</si>
  <si>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</si>
  <si>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</si>
  <si>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</si>
  <si>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</si>
  <si>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</si>
  <si>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</si>
  <si>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</si>
  <si>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</si>
  <si>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</si>
  <si>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</si>
  <si>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</si>
  <si>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</si>
  <si>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</si>
  <si>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</si>
  <si>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</si>
  <si>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</si>
  <si>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</si>
  <si>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</si>
  <si>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</si>
  <si>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</si>
  <si>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</si>
  <si>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</si>
  <si>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</si>
  <si>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</si>
  <si>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</si>
  <si>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</si>
  <si>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</si>
  <si>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</si>
  <si>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</si>
  <si>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</si>
  <si>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</si>
  <si>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</si>
  <si>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</si>
  <si>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</si>
  <si>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</si>
  <si>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</si>
  <si>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</si>
  <si>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</si>
  <si>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</si>
  <si>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</si>
  <si>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</si>
  <si>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</si>
  <si>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</si>
  <si>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</si>
  <si>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</si>
  <si>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</si>
  <si>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</si>
  <si>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</si>
  <si>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</si>
  <si>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</si>
  <si>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</si>
  <si>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</si>
  <si>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</si>
  <si>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</si>
  <si>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</si>
  <si>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</si>
  <si>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</si>
  <si>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</si>
  <si>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</si>
  <si>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</si>
  <si>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</si>
  <si>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</si>
  <si>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</si>
  <si>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</si>
  <si>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</si>
  <si>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</si>
  <si>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</si>
  <si>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</si>
  <si>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</si>
  <si>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</si>
  <si>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</si>
  <si>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</si>
  <si>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</si>
  <si>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</si>
  <si>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</si>
  <si>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</si>
  <si>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</si>
  <si>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</si>
  <si>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</si>
  <si>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</si>
  <si>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</si>
  <si>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</si>
  <si>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</si>
  <si>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</si>
  <si>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</si>
  <si>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</si>
  <si>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</si>
  <si>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</si>
  <si>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</si>
  <si>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</si>
  <si>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</si>
  <si>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</si>
  <si>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</si>
  <si>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</si>
  <si>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</si>
  <si>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</si>
  <si>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</si>
  <si>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</si>
  <si>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</si>
  <si>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</si>
  <si>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</si>
  <si>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</si>
  <si>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</si>
  <si>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</si>
  <si>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</si>
  <si>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</si>
  <si>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</si>
  <si>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</si>
  <si>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</si>
  <si>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</si>
  <si>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</si>
  <si>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</si>
  <si>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</si>
  <si>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</si>
  <si>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</si>
  <si>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</si>
  <si>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</si>
  <si>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</si>
  <si>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</si>
  <si>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</si>
  <si>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</si>
  <si>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</si>
  <si>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</si>
  <si>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</si>
  <si>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</si>
  <si>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</si>
  <si>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</si>
  <si>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</si>
  <si>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</si>
  <si>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</si>
  <si>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</si>
  <si>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</si>
  <si>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</si>
  <si>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</si>
  <si>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</si>
  <si>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</si>
  <si>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</si>
  <si>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</si>
  <si>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</si>
  <si>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</si>
  <si>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</si>
  <si>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</si>
  <si>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</si>
  <si>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</si>
  <si>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</si>
  <si>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</si>
  <si>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</si>
  <si>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</si>
  <si>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</si>
  <si>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</si>
  <si>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</si>
  <si>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</si>
  <si>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</si>
  <si>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</si>
  <si>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</si>
  <si>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</si>
  <si>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</si>
  <si>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</si>
  <si>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</si>
  <si>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</si>
  <si>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</si>
  <si>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</si>
  <si>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</si>
  <si>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</si>
  <si>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</si>
  <si>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</si>
  <si>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</si>
  <si>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</si>
  <si>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</si>
  <si>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</si>
  <si>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</si>
  <si>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</si>
  <si>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</si>
  <si>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</si>
  <si>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</si>
  <si>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</si>
  <si>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</si>
  <si>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</si>
  <si>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</si>
  <si>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</si>
  <si>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</si>
  <si>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</si>
  <si>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</si>
  <si>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</si>
  <si>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</si>
  <si>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</si>
  <si>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</si>
  <si>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</si>
  <si>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</si>
  <si>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</si>
  <si>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</si>
  <si>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</si>
  <si>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</si>
  <si>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</si>
  <si>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</si>
  <si>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</si>
  <si>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</si>
  <si>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</si>
  <si>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</si>
  <si>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</si>
  <si>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</si>
  <si>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</si>
  <si>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</si>
  <si>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</si>
  <si>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</si>
  <si>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</si>
  <si>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</si>
  <si>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</si>
  <si>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</si>
  <si>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</si>
  <si>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</si>
  <si>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</si>
  <si>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</si>
  <si>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</si>
  <si>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</si>
  <si>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</si>
  <si>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</si>
  <si>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</si>
  <si>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</si>
  <si>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</si>
  <si>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</si>
  <si>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</si>
  <si>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</si>
  <si>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</si>
  <si>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</si>
  <si>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</si>
  <si>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</si>
  <si>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</si>
  <si>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</si>
  <si>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</si>
  <si>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</si>
  <si>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</si>
  <si>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</si>
  <si>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</si>
  <si>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</si>
  <si>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</si>
  <si>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</si>
  <si>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</si>
  <si>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</si>
  <si>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</si>
  <si>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</si>
  <si>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</si>
  <si>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</si>
  <si>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</si>
  <si>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</si>
  <si>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</si>
  <si>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</si>
  <si>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</si>
  <si>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</si>
  <si>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</si>
  <si>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</si>
  <si>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</si>
  <si>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</si>
  <si>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</si>
  <si>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</si>
  <si>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</si>
  <si>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</si>
  <si>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</si>
  <si>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</si>
  <si>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</si>
  <si>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</si>
  <si>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</si>
  <si>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</si>
  <si>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</si>
  <si>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</si>
  <si>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</si>
  <si>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</si>
  <si>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</si>
  <si>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</si>
  <si>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</si>
  <si>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</si>
  <si>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</si>
  <si>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</si>
  <si>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</si>
  <si>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</si>
  <si>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</si>
  <si>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</si>
  <si>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</si>
  <si>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</si>
  <si>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</si>
  <si>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</si>
  <si>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</si>
  <si>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</si>
  <si>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</si>
  <si>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</si>
  <si>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</si>
  <si>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</si>
  <si>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</si>
  <si>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</si>
  <si>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</si>
  <si>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</si>
  <si>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</si>
  <si>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</si>
  <si>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</si>
  <si>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</si>
  <si>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</si>
  <si>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</si>
  <si>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</si>
  <si>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</si>
  <si>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</si>
  <si>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</si>
  <si>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</si>
  <si>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</si>
  <si>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</si>
  <si>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</si>
  <si>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</si>
  <si>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</si>
  <si>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</si>
  <si>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</si>
  <si>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</si>
  <si>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</si>
  <si>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</si>
  <si>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</si>
  <si>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</si>
  <si>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</si>
  <si>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</si>
  <si>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</si>
  <si>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</si>
  <si>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</si>
  <si>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</si>
  <si>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</si>
  <si>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</si>
  <si>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</si>
  <si>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</si>
  <si>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</si>
  <si>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</si>
  <si>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</si>
  <si>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</si>
  <si>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</si>
  <si>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</si>
  <si>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</si>
  <si>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</si>
  <si>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</si>
  <si>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</si>
  <si>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</si>
  <si>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</si>
  <si>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</si>
  <si>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</si>
  <si>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</si>
  <si>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</si>
  <si>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</si>
  <si>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</si>
  <si>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</si>
  <si>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</si>
  <si>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</si>
  <si>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</si>
  <si>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</si>
  <si>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</si>
  <si>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</si>
  <si>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</si>
  <si>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</si>
  <si>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</si>
  <si>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</si>
  <si>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</si>
  <si>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</si>
  <si>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</si>
  <si>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</si>
  <si>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</si>
  <si>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</si>
  <si>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</si>
  <si>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</si>
  <si>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</si>
  <si>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</si>
  <si>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</si>
  <si>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</si>
  <si>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</si>
  <si>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</si>
  <si>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</si>
  <si>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</si>
  <si>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</si>
  <si>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</si>
  <si>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</si>
  <si>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</si>
  <si>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</si>
  <si>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</si>
  <si>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</si>
  <si>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</si>
  <si>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</si>
  <si>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</si>
  <si>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</si>
  <si>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</si>
  <si>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</si>
  <si>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</si>
  <si>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</si>
  <si>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</si>
  <si>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</si>
  <si>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</si>
  <si>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</si>
  <si>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</si>
  <si>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</si>
  <si>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</si>
  <si>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</si>
  <si>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</si>
  <si>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</si>
  <si>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</si>
  <si>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</si>
  <si>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</si>
  <si>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</si>
  <si>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</si>
  <si>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</si>
  <si>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</si>
  <si>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</si>
  <si>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</si>
  <si>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</si>
  <si>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</si>
  <si>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</si>
  <si>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</si>
  <si>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</si>
  <si>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</si>
  <si>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</si>
  <si>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</si>
  <si>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</si>
  <si>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</si>
  <si>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</si>
  <si>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</si>
  <si>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</si>
  <si>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</si>
  <si>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</si>
  <si>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</si>
  <si>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</si>
  <si>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</si>
  <si>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</si>
  <si>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</si>
  <si>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</si>
  <si>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</si>
  <si>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</si>
  <si>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</si>
  <si>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</si>
  <si>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</si>
  <si>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</si>
  <si>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</si>
  <si>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</si>
  <si>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</si>
  <si>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</si>
  <si>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</si>
  <si>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</si>
  <si>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</si>
  <si>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</si>
  <si>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</si>
  <si>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</si>
  <si>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</si>
  <si>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</si>
  <si>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</si>
  <si>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</si>
  <si>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</si>
  <si>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</si>
  <si>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</si>
  <si>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</si>
  <si>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</si>
  <si>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</si>
  <si>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</si>
  <si>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</si>
  <si>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</si>
  <si>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</si>
  <si>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</si>
  <si>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</si>
  <si>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</si>
  <si>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</si>
  <si>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</si>
  <si>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</si>
  <si>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</si>
  <si>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</si>
  <si>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</si>
  <si>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</si>
  <si>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</si>
  <si>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</si>
  <si>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</si>
  <si>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</si>
  <si>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</si>
  <si>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</si>
  <si>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</si>
  <si>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</si>
  <si>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</si>
  <si>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</si>
  <si>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</si>
  <si>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</si>
  <si>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</si>
  <si>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</si>
  <si>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</si>
  <si>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</si>
  <si>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</si>
  <si>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</si>
  <si>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</si>
  <si>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</si>
  <si>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</si>
  <si>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</si>
  <si>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</si>
  <si>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</si>
  <si>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</si>
  <si>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</si>
  <si>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</si>
  <si>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</si>
  <si>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</si>
  <si>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</si>
  <si>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</si>
  <si>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</si>
  <si>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</si>
  <si>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</si>
  <si>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</si>
  <si>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</si>
  <si>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</si>
  <si>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</si>
  <si>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</si>
  <si>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</si>
  <si>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</si>
  <si>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</si>
  <si>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</si>
  <si>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</si>
  <si>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</si>
  <si>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</si>
  <si>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</si>
  <si>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</si>
  <si>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</si>
  <si>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</si>
  <si>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</si>
  <si>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</si>
  <si>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</si>
  <si>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</si>
  <si>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</si>
  <si>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</si>
  <si>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</si>
  <si>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</si>
  <si>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</si>
  <si>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</si>
  <si>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</si>
  <si>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</si>
  <si>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</si>
  <si>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</si>
  <si>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</si>
  <si>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</si>
  <si>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</si>
  <si>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</si>
  <si>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</si>
  <si>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</si>
  <si>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</si>
  <si>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</si>
  <si>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</si>
  <si>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</si>
  <si>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</si>
  <si>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</si>
  <si>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</si>
  <si>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</si>
  <si>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</si>
  <si>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</si>
  <si>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</si>
  <si>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</si>
  <si>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</si>
  <si>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</si>
  <si>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</si>
  <si>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</si>
  <si>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</si>
  <si>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</si>
  <si>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</si>
  <si>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</si>
  <si>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</si>
  <si>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</si>
  <si>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</si>
  <si>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</si>
  <si>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</si>
  <si>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</si>
  <si>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</si>
  <si>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</si>
  <si>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</si>
  <si>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</si>
  <si>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</si>
  <si>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</si>
  <si>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</si>
  <si>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</si>
  <si>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</si>
  <si>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</si>
  <si>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</si>
  <si>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</si>
  <si>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</si>
  <si>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</si>
  <si>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</si>
  <si>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</si>
  <si>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</si>
  <si>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</si>
  <si>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</si>
  <si>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</si>
  <si>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</si>
  <si>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</si>
  <si>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</si>
  <si>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</si>
  <si>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</si>
  <si>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</si>
  <si>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</si>
  <si>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</si>
  <si>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</si>
  <si>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</si>
  <si>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</si>
  <si>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</si>
  <si>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</si>
  <si>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</si>
  <si>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</si>
  <si>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</si>
  <si>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</si>
  <si>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</si>
  <si>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</si>
  <si>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</si>
  <si>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</si>
  <si>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</si>
  <si>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</si>
  <si>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</si>
  <si>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</si>
  <si>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</si>
  <si>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</si>
  <si>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</si>
  <si>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</si>
  <si>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</si>
  <si>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</si>
  <si>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</si>
  <si>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</si>
  <si>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</si>
  <si>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</si>
  <si>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</si>
  <si>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</si>
  <si>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</si>
  <si>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</si>
  <si>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</si>
  <si>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</si>
  <si>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</si>
  <si>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</si>
  <si>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</si>
  <si>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</si>
  <si>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</si>
  <si>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</si>
  <si>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</si>
  <si>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</si>
  <si>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</si>
  <si>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</si>
  <si>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</si>
  <si>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</si>
  <si>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</si>
  <si>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</si>
  <si>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</si>
  <si>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</si>
  <si>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</si>
  <si>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</si>
  <si>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</si>
  <si>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</si>
  <si>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</si>
  <si>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</si>
  <si>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</si>
  <si>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</si>
  <si>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</si>
  <si>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</si>
  <si>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</si>
  <si>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</si>
  <si>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</si>
  <si>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</si>
  <si>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</si>
  <si>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</si>
  <si>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</si>
  <si>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</si>
  <si>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</si>
  <si>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</si>
  <si>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</si>
  <si>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</si>
  <si>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</si>
  <si>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</si>
  <si>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</si>
  <si>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</si>
  <si>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</si>
  <si>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</si>
  <si>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</si>
  <si>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</si>
  <si>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</si>
  <si>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</si>
  <si>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</si>
  <si>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</si>
  <si>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</si>
  <si>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</si>
  <si>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</si>
  <si>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</si>
  <si>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</si>
  <si>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</si>
  <si>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</si>
  <si>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</si>
  <si>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</si>
  <si>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</si>
  <si>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</si>
  <si>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</si>
  <si>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</si>
  <si>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</si>
  <si>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</si>
  <si>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</si>
  <si>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</si>
  <si>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</si>
  <si>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</si>
  <si>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</si>
  <si>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</si>
  <si>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</si>
  <si>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</si>
  <si>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</si>
  <si>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</si>
  <si>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</si>
  <si>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</si>
  <si>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</si>
  <si>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</si>
  <si>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</si>
  <si>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</si>
  <si>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</si>
  <si>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</si>
  <si>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</si>
  <si>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</si>
  <si>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</si>
  <si>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</si>
  <si>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</si>
  <si>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</si>
  <si>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</si>
  <si>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</si>
  <si>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</si>
  <si>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</si>
  <si>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</si>
  <si>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</si>
  <si>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</si>
  <si>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</si>
  <si>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</si>
  <si>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</si>
  <si>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</si>
  <si>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</si>
  <si>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</si>
  <si>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</si>
  <si>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</si>
  <si>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</si>
  <si>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</si>
  <si>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</si>
  <si>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</si>
  <si>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</si>
  <si>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</si>
  <si>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</si>
  <si>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</si>
  <si>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</si>
  <si>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</si>
  <si>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</si>
  <si>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</si>
  <si>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</si>
  <si>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</si>
  <si>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</si>
  <si>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</si>
  <si>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</si>
  <si>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</si>
  <si>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</si>
  <si>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</si>
  <si>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</si>
  <si>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</si>
  <si>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</si>
  <si>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</si>
  <si>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</si>
  <si>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</si>
  <si>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</si>
  <si>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</si>
  <si>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</si>
  <si>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</si>
  <si>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</si>
  <si>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</si>
  <si>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</si>
  <si>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</si>
  <si>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</si>
  <si>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</si>
  <si>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</si>
  <si>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</si>
  <si>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</si>
  <si>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</si>
  <si>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</si>
  <si>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</si>
  <si>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</si>
  <si>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</si>
  <si>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</si>
  <si>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</si>
  <si>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</si>
  <si>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</si>
  <si>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</si>
  <si>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</si>
  <si>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</si>
  <si>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</si>
  <si>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</si>
  <si>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</si>
  <si>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</si>
  <si>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</si>
  <si>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</si>
  <si>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</si>
  <si>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</si>
  <si>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</si>
  <si>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</si>
  <si>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</si>
  <si>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</si>
  <si>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</si>
  <si>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</si>
  <si>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</si>
  <si>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</si>
  <si>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</si>
  <si>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</si>
  <si>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</si>
  <si>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</si>
  <si>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</si>
  <si>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</si>
  <si>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</si>
  <si>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</si>
  <si>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</si>
  <si>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</si>
  <si>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</si>
  <si>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</si>
  <si>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</si>
  <si>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</si>
  <si>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</si>
  <si>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</si>
  <si>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</si>
  <si>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</si>
  <si>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</si>
  <si>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</si>
  <si>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</si>
  <si>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</si>
  <si>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</si>
  <si>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</si>
  <si>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</si>
  <si>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</si>
  <si>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</si>
  <si>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</si>
  <si>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</si>
  <si>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</si>
  <si>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</si>
  <si>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</si>
  <si>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</si>
  <si>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</si>
  <si>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</si>
  <si>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</si>
  <si>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</si>
  <si>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</si>
  <si>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</si>
  <si>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</si>
  <si>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</si>
  <si>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</si>
  <si>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</si>
  <si>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</si>
  <si>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</si>
  <si>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</si>
  <si>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</si>
  <si>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</si>
  <si>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</si>
  <si>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</si>
  <si>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</si>
  <si>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</si>
  <si>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</si>
  <si>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</si>
  <si>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</si>
  <si>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</si>
  <si>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</si>
  <si>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</si>
  <si>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</si>
  <si>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</si>
  <si>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</si>
  <si>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</si>
  <si>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</si>
  <si>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</si>
  <si>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</si>
  <si>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</si>
  <si>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</si>
  <si>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</si>
  <si>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</si>
  <si>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</si>
  <si>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</si>
  <si>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</si>
  <si>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</si>
  <si>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</si>
  <si>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</si>
  <si>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</si>
  <si>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</si>
  <si>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</si>
  <si>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</si>
  <si>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</si>
  <si>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</si>
  <si>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</si>
  <si>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</si>
  <si>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</si>
  <si>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</si>
  <si>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</si>
  <si>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</si>
  <si>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</si>
  <si>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</si>
  <si>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</si>
  <si>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</si>
  <si>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</si>
  <si>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</si>
  <si>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</si>
  <si>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</si>
  <si>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</si>
  <si>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</si>
  <si>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</si>
  <si>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</si>
  <si>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</si>
  <si>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</si>
  <si>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</si>
  <si>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</si>
  <si>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</si>
  <si>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</si>
  <si>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</si>
  <si>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</si>
  <si>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</si>
  <si>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</si>
  <si>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</si>
  <si>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</si>
  <si>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</si>
  <si>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</si>
  <si>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</si>
  <si>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</si>
  <si>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</si>
  <si>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</si>
  <si>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</si>
  <si>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</si>
  <si>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</si>
  <si>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</si>
  <si>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</si>
  <si>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</si>
  <si>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</si>
  <si>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</si>
  <si>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</si>
  <si>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</si>
  <si>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</si>
  <si>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</si>
  <si>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</si>
  <si>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</si>
  <si>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</si>
  <si>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</si>
  <si>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</si>
  <si>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</si>
  <si>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</si>
  <si>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</si>
  <si>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</si>
  <si>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</si>
  <si>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</si>
  <si>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</si>
  <si>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</si>
  <si>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</si>
  <si>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</si>
  <si>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</si>
  <si>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</si>
  <si>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</si>
  <si>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</si>
  <si>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</si>
  <si>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</si>
  <si>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</si>
  <si>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</si>
  <si>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</si>
  <si>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</si>
  <si>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</si>
  <si>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</si>
  <si>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</si>
  <si>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</si>
  <si>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</si>
  <si>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</si>
  <si>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</si>
  <si>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</si>
  <si>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</si>
  <si>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</si>
  <si>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</si>
  <si>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</si>
  <si>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</si>
  <si>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</si>
  <si>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</si>
  <si>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</si>
  <si>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</si>
  <si>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</si>
  <si>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</si>
  <si>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</si>
  <si>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</si>
  <si>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</si>
  <si>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</si>
  <si>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</si>
  <si>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</si>
  <si>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</si>
  <si>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</si>
  <si>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</si>
  <si>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</si>
  <si>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</si>
  <si>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</si>
  <si>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</si>
  <si>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</si>
  <si>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</si>
  <si>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</si>
  <si>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</si>
  <si>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</si>
  <si>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</si>
  <si>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</si>
  <si>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</si>
  <si>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</si>
  <si>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</si>
  <si>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</si>
  <si>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</si>
  <si>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</si>
  <si>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</si>
  <si>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</si>
  <si>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</si>
  <si>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</si>
  <si>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</si>
  <si>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</si>
  <si>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</si>
  <si>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</si>
  <si>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</si>
  <si>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</si>
  <si>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</si>
  <si>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</si>
  <si>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</si>
  <si>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</si>
  <si>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</si>
  <si>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</si>
  <si>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</si>
  <si>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</si>
  <si>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</si>
  <si>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</si>
  <si>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</si>
  <si>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</si>
  <si>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</si>
  <si>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</si>
  <si>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</si>
  <si>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</si>
  <si>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</si>
  <si>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</si>
  <si>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</si>
  <si>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</si>
  <si>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</si>
  <si>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</si>
  <si>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</si>
  <si>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</si>
  <si>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</si>
  <si>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</si>
  <si>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</si>
  <si>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</si>
  <si>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</si>
  <si>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</si>
  <si>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</si>
  <si>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</si>
  <si>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</si>
  <si>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</si>
  <si>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</si>
  <si>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</si>
  <si>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</si>
  <si>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</si>
  <si>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</si>
  <si>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</si>
  <si>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</si>
  <si>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</si>
  <si>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</si>
  <si>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</si>
  <si>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</si>
  <si>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</si>
  <si>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</si>
  <si>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</si>
  <si>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</si>
  <si>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</si>
  <si>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</si>
  <si>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</si>
  <si>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</si>
  <si>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</si>
  <si>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</si>
  <si>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</si>
  <si>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</si>
  <si>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</si>
  <si>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</si>
  <si>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</si>
  <si>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</si>
  <si>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</si>
  <si>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</si>
  <si>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</si>
  <si>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</si>
  <si>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</si>
  <si>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</si>
  <si>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</si>
  <si>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</si>
  <si>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</si>
  <si>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</si>
  <si>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</si>
  <si>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</si>
  <si>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</si>
  <si>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</si>
  <si>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</si>
  <si>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</si>
  <si>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</si>
  <si>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</si>
  <si>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</si>
  <si>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</si>
  <si>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</si>
  <si>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</si>
  <si>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</si>
  <si>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</si>
  <si>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</si>
  <si>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</si>
  <si>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</si>
  <si>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</si>
  <si>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</si>
  <si>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</si>
  <si>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</si>
  <si>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</si>
  <si>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</si>
  <si>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</si>
  <si>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</si>
  <si>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</si>
  <si>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</si>
  <si>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</si>
  <si>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</si>
  <si>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</si>
  <si>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</si>
  <si>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</si>
  <si>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</si>
  <si>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</si>
  <si>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</si>
  <si>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</si>
  <si>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</si>
  <si>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</si>
  <si>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</si>
  <si>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</si>
  <si>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</si>
  <si>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</si>
  <si>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</si>
  <si>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</si>
  <si>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</si>
  <si>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</si>
  <si>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</si>
  <si>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</si>
  <si>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</si>
  <si>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</si>
  <si>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</si>
  <si>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</si>
  <si>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</si>
  <si>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</si>
  <si>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</si>
  <si>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</si>
  <si>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</si>
  <si>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</si>
  <si>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</si>
  <si>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</si>
  <si>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</si>
  <si>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</si>
  <si>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</si>
  <si>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</si>
  <si>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</si>
  <si>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</si>
  <si>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</si>
  <si>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</si>
  <si>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</si>
  <si>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</si>
  <si>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</si>
  <si>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</si>
  <si>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</si>
  <si>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</si>
  <si>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</si>
  <si>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</si>
  <si>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</si>
  <si>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</si>
  <si>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</si>
  <si>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</si>
  <si>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</si>
  <si>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</si>
  <si>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</si>
  <si>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</si>
  <si>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</si>
  <si>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</si>
  <si>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</si>
  <si>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</si>
  <si>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</si>
  <si>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</si>
  <si>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</si>
  <si>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</si>
  <si>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</si>
  <si>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</si>
  <si>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</si>
  <si>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</si>
  <si>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</si>
  <si>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</si>
  <si>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</si>
  <si>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</si>
  <si>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</si>
  <si>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</si>
  <si>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</si>
  <si>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</si>
  <si>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</si>
  <si>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</si>
  <si>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</si>
  <si>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</si>
  <si>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</si>
  <si>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</si>
  <si>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</si>
  <si>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</si>
  <si>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</si>
  <si>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</si>
  <si>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</si>
  <si>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</si>
  <si>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</si>
  <si>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</si>
  <si>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</si>
  <si>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</si>
  <si>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</si>
  <si>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</si>
  <si>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</si>
  <si>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</si>
  <si>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</si>
  <si>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</si>
  <si>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</si>
  <si>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</si>
  <si>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</si>
  <si>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</si>
  <si>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</si>
  <si>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</si>
  <si>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</si>
  <si>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</si>
  <si>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</si>
  <si>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</si>
  <si>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</si>
  <si>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</si>
  <si>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</si>
  <si>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</si>
  <si>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</si>
  <si>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</si>
  <si>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</si>
  <si>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</si>
  <si>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</si>
  <si>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</si>
  <si>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</si>
  <si>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</si>
  <si>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</si>
  <si>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</si>
  <si>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</si>
  <si>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</si>
  <si>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</si>
  <si>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</si>
  <si>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</si>
  <si>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</si>
  <si>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</si>
  <si>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</si>
  <si>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</si>
  <si>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</si>
  <si>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</si>
  <si>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</si>
  <si>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</si>
  <si>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</si>
  <si>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</si>
  <si>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</si>
  <si>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</si>
  <si>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</si>
  <si>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</si>
  <si>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</si>
  <si>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</si>
  <si>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</si>
  <si>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</si>
  <si>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</si>
  <si>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</si>
  <si>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</si>
  <si>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</si>
  <si>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</si>
  <si>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</si>
  <si>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</si>
  <si>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</si>
  <si>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</si>
  <si>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</si>
  <si>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</si>
  <si>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</si>
  <si>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</si>
  <si>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</si>
  <si>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</si>
  <si>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</si>
  <si>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</si>
  <si>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</si>
  <si>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</si>
  <si>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</si>
  <si>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</si>
  <si>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</si>
  <si>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</si>
  <si>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</si>
  <si>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</si>
  <si>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</si>
  <si>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</si>
  <si>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</si>
  <si>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</si>
  <si>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</si>
  <si>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</si>
  <si>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</si>
  <si>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</si>
  <si>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</si>
  <si>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</si>
  <si>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</si>
  <si>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</si>
  <si>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</si>
  <si>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</si>
  <si>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</si>
  <si>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</si>
  <si>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</si>
  <si>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</si>
  <si>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</si>
  <si>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</si>
  <si>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</si>
  <si>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</si>
  <si>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</si>
  <si>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</si>
  <si>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</si>
  <si>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</si>
  <si>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</si>
  <si>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</si>
  <si>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</si>
  <si>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</si>
  <si>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</si>
  <si>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</si>
  <si>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</si>
  <si>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</si>
  <si>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</si>
  <si>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</si>
  <si>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</si>
  <si>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</si>
  <si>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</si>
  <si>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</si>
  <si>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</si>
  <si>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</si>
  <si>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</si>
  <si>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</si>
  <si>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</si>
  <si>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</si>
  <si>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</si>
  <si>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</si>
  <si>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</si>
  <si>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</si>
  <si>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</si>
  <si>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</si>
  <si>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</si>
  <si>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</si>
  <si>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</si>
  <si>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</si>
  <si>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</si>
  <si>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</si>
  <si>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</si>
  <si>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</si>
  <si>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</si>
  <si>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</si>
  <si>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</si>
  <si>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</si>
  <si>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</si>
  <si>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</si>
  <si>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</si>
  <si>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</si>
  <si>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</si>
  <si>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</si>
  <si>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</si>
  <si>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</si>
  <si>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</si>
  <si>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</si>
  <si>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</si>
  <si>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</si>
  <si>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</si>
  <si>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</si>
  <si>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</si>
  <si>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</si>
  <si>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</si>
  <si>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</si>
  <si>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</si>
  <si>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</si>
  <si>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</si>
  <si>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</si>
  <si>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</si>
  <si>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</si>
  <si>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</si>
  <si>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</si>
  <si>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</si>
  <si>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</si>
  <si>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</si>
  <si>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</si>
  <si>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</si>
  <si>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</si>
  <si>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</si>
  <si>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</si>
  <si>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</si>
  <si>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</si>
  <si>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</si>
  <si>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</si>
  <si>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</si>
  <si>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</si>
  <si>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</si>
  <si>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</si>
  <si>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</si>
  <si>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</si>
  <si>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</si>
  <si>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</si>
  <si>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</si>
  <si>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</si>
  <si>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</si>
  <si>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</si>
  <si>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</si>
  <si>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</si>
  <si>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</si>
  <si>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</si>
  <si>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</si>
  <si>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</si>
  <si>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</si>
  <si>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</si>
  <si>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</si>
  <si>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</si>
  <si>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</si>
  <si>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</si>
  <si>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</si>
  <si>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</si>
  <si>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</si>
  <si>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</si>
  <si>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</si>
  <si>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</si>
  <si>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</si>
  <si>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</si>
  <si>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</si>
  <si>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</si>
  <si>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</si>
  <si>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</si>
  <si>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</si>
  <si>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</si>
  <si>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</si>
  <si>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</si>
  <si>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</si>
  <si>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</si>
  <si>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</si>
  <si>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</si>
  <si>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</si>
  <si>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</si>
  <si>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</si>
  <si>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</si>
  <si>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</si>
  <si>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</si>
  <si>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</si>
  <si>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</si>
  <si>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</si>
  <si>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</si>
  <si>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</si>
  <si>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</si>
  <si>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</si>
  <si>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</si>
  <si>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</si>
  <si>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</si>
  <si>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</si>
  <si>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</si>
  <si>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</si>
  <si>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</si>
  <si>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</si>
  <si>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</si>
  <si>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</si>
  <si>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</si>
  <si>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</si>
  <si>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</si>
  <si>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</si>
  <si>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</si>
  <si>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</si>
  <si>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</si>
  <si>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</si>
  <si>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</si>
  <si>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</si>
  <si>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</si>
  <si>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</si>
  <si>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</si>
  <si>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</si>
  <si>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</si>
  <si>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</si>
  <si>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</si>
  <si>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</si>
  <si>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</si>
  <si>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</si>
  <si>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</si>
  <si>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</si>
  <si>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</si>
  <si>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</si>
  <si>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</si>
  <si>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</si>
  <si>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</si>
  <si>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</si>
  <si>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</si>
  <si>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</si>
  <si>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</si>
  <si>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</si>
  <si>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</si>
  <si>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</si>
  <si>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</si>
  <si>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</si>
  <si>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</si>
  <si>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</si>
  <si>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</si>
  <si>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</si>
  <si>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</si>
  <si>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</si>
  <si>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</si>
  <si>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</si>
  <si>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</si>
  <si>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</si>
  <si>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</si>
  <si>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</si>
  <si>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</si>
  <si>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</si>
  <si>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</si>
  <si>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</si>
  <si>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</si>
  <si>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</si>
  <si>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</si>
  <si>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</si>
  <si>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</si>
  <si>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</si>
  <si>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</si>
  <si>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</si>
  <si>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</si>
  <si>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</si>
  <si>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</si>
  <si>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</si>
  <si>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</si>
  <si>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</si>
  <si>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</si>
  <si>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</si>
  <si>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</si>
  <si>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</si>
  <si>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</si>
  <si>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</si>
  <si>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</si>
  <si>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</si>
  <si>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</si>
  <si>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</si>
  <si>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</si>
  <si>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</si>
  <si>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</si>
  <si>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</si>
  <si>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</si>
  <si>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</si>
  <si>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</si>
  <si>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</si>
  <si>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</si>
  <si>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</si>
  <si>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</si>
  <si>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</si>
  <si>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</si>
  <si>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</si>
  <si>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</si>
  <si>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</si>
  <si>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</si>
  <si>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</si>
  <si>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</si>
  <si>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</si>
  <si>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</si>
  <si>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</si>
  <si>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</si>
  <si>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</si>
  <si>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</si>
  <si>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</si>
  <si>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</si>
  <si>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</si>
  <si>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</si>
  <si>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</si>
  <si>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</si>
  <si>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</si>
  <si>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</si>
  <si>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</si>
  <si>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</si>
  <si>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</si>
  <si>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</si>
  <si>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</si>
  <si>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</si>
  <si>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</si>
  <si>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</si>
  <si>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</si>
  <si>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</si>
  <si>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</si>
  <si>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</si>
  <si>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</si>
  <si>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</si>
  <si>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</si>
  <si>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</si>
  <si>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</si>
  <si>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</si>
  <si>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</si>
  <si>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</si>
  <si>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</si>
  <si>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</si>
  <si>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</si>
  <si>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</si>
  <si>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</si>
  <si>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</si>
  <si>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</si>
  <si>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</si>
  <si>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</si>
  <si>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</si>
  <si>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</si>
  <si>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</si>
  <si>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</si>
  <si>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</si>
  <si>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</si>
  <si>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</si>
  <si>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</si>
  <si>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</si>
  <si>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</si>
  <si>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</si>
  <si>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</si>
  <si>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</si>
  <si>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</si>
  <si>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</si>
  <si>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</si>
  <si>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</si>
  <si>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</si>
  <si>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</si>
  <si>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</si>
  <si>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</si>
  <si>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</si>
  <si>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</si>
  <si>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</si>
  <si>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</si>
  <si>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</si>
  <si>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</si>
  <si>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</si>
  <si>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</si>
  <si>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</si>
  <si>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</si>
  <si>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</si>
  <si>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</si>
  <si>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</si>
  <si>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</si>
  <si>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</si>
  <si>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</si>
  <si>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</si>
  <si>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</si>
  <si>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</si>
  <si>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</si>
  <si>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</si>
  <si>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</si>
  <si>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</si>
  <si>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</si>
  <si>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</si>
  <si>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</si>
  <si>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</si>
  <si>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</si>
  <si>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</si>
  <si>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</si>
  <si>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</si>
  <si>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</si>
  <si>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</si>
  <si>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</si>
  <si>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</si>
  <si>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</si>
  <si>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</si>
  <si>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</si>
  <si>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</si>
  <si>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</si>
  <si>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</si>
  <si>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</si>
  <si>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</si>
  <si>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</si>
  <si>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</si>
  <si>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</si>
  <si>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</si>
  <si>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</si>
  <si>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</si>
  <si>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</si>
  <si>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</si>
  <si>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</si>
  <si>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</si>
  <si>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</si>
  <si>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</si>
  <si>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</si>
  <si>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</si>
  <si>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</si>
  <si>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</si>
  <si>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</si>
  <si>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</si>
  <si>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</si>
  <si>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</si>
  <si>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</si>
  <si>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</si>
  <si>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</si>
  <si>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</si>
  <si>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</si>
  <si>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</si>
  <si>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</si>
  <si>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</si>
  <si>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</si>
  <si>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</si>
  <si>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</si>
  <si>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</si>
  <si>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</si>
  <si>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</si>
  <si>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</si>
  <si>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</si>
  <si>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</si>
  <si>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</si>
  <si>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</si>
  <si>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</si>
  <si>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</si>
  <si>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</si>
  <si>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</si>
  <si>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</si>
  <si>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</si>
  <si>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</si>
  <si>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</si>
  <si>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</si>
  <si>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</si>
  <si>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</si>
  <si>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</si>
  <si>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</si>
  <si>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</si>
  <si>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</si>
  <si>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</si>
  <si>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</si>
  <si>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</si>
  <si>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</si>
  <si>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</si>
  <si>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</si>
  <si>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</si>
  <si>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</si>
  <si>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</si>
  <si>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</si>
  <si>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</si>
  <si>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</si>
  <si>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</si>
  <si>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</si>
  <si>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</si>
  <si>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</si>
  <si>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</si>
  <si>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</si>
  <si>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</si>
  <si>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</si>
  <si>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</si>
  <si>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</si>
  <si>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</si>
  <si>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</si>
  <si>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</si>
  <si>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</si>
  <si>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</si>
  <si>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</si>
  <si>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</si>
  <si>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</si>
  <si>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</si>
  <si>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</si>
  <si>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</si>
  <si>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</si>
  <si>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</si>
  <si>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</si>
  <si>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</si>
  <si>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</si>
  <si>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</si>
  <si>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</si>
  <si>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</si>
  <si>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</si>
  <si>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</si>
  <si>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</si>
  <si>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</si>
  <si>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</si>
  <si>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</si>
  <si>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</si>
  <si>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</si>
  <si>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</si>
  <si>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</si>
  <si>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</si>
  <si>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</si>
  <si>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</si>
  <si>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</si>
  <si>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</si>
  <si>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</si>
  <si>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</si>
  <si>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</si>
  <si>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</si>
  <si>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</si>
  <si>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</si>
  <si>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</si>
  <si>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</si>
  <si>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</si>
  <si>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</si>
  <si>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</si>
  <si>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</si>
  <si>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</si>
  <si>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</si>
  <si>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</si>
  <si>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</si>
  <si>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</si>
  <si>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</si>
  <si>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</si>
  <si>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</si>
  <si>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</si>
  <si>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</si>
  <si>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</si>
  <si>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</si>
  <si>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</si>
  <si>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</si>
  <si>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</si>
  <si>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</si>
  <si>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</si>
  <si>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</si>
  <si>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</si>
  <si>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</si>
  <si>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</si>
  <si>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</si>
  <si>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</si>
  <si>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</si>
  <si>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</si>
  <si>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</si>
  <si>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</si>
  <si>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</si>
  <si>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</si>
  <si>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</si>
  <si>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</si>
  <si>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</si>
  <si>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</si>
  <si>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</si>
  <si>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</si>
  <si>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</si>
  <si>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</si>
  <si>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</si>
  <si>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</si>
  <si>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</si>
  <si>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</si>
  <si>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</si>
  <si>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</si>
  <si>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</si>
  <si>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</si>
  <si>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</si>
  <si>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</si>
  <si>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</si>
  <si>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</si>
  <si>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</si>
  <si>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</si>
  <si>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</si>
  <si>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</si>
  <si>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</si>
  <si>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</si>
  <si>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</si>
  <si>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</si>
  <si>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</si>
  <si>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</si>
  <si>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</si>
  <si>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</si>
  <si>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</si>
  <si>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</si>
  <si>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</si>
  <si>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</si>
  <si>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</si>
  <si>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</si>
  <si>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</si>
  <si>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</si>
  <si>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</si>
  <si>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</si>
  <si>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</si>
  <si>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</si>
  <si>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</si>
  <si>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</si>
  <si>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</si>
  <si>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</si>
  <si>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</si>
  <si>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</si>
  <si>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</si>
  <si>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</si>
  <si>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</si>
  <si>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</si>
  <si>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</si>
  <si>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</si>
  <si>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</si>
  <si>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</si>
  <si>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</si>
  <si>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</si>
  <si>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</si>
  <si>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</si>
  <si>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</si>
  <si>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</si>
  <si>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</si>
  <si>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</si>
  <si>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</si>
  <si>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</si>
  <si>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</si>
  <si>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</si>
  <si>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</si>
  <si>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</si>
  <si>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</si>
  <si>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</si>
  <si>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</si>
  <si>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</si>
  <si>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</si>
  <si>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</si>
  <si>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</si>
  <si>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</si>
  <si>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</si>
  <si>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</si>
  <si>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</si>
  <si>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</si>
  <si>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</si>
  <si>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</si>
  <si>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</si>
  <si>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</si>
  <si>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</si>
  <si>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</si>
  <si>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</si>
  <si>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</si>
  <si>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</si>
  <si>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</si>
  <si>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</si>
  <si>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</si>
  <si>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</si>
  <si>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</si>
  <si>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</si>
  <si>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</si>
  <si>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</si>
  <si>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</si>
  <si>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</si>
  <si>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</si>
  <si>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</si>
  <si>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</si>
  <si>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</si>
  <si>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</si>
  <si>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</si>
  <si>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</si>
  <si>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</si>
  <si>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</si>
  <si>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</si>
  <si>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</si>
  <si>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</si>
  <si>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</si>
  <si>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</si>
  <si>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</si>
  <si>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</si>
  <si>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</si>
  <si>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</si>
  <si>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</si>
  <si>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</si>
  <si>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</si>
  <si>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</si>
  <si>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</si>
  <si>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</si>
  <si>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</si>
  <si>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</si>
  <si>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</si>
  <si>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</si>
  <si>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</si>
  <si>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</si>
  <si>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</si>
  <si>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</si>
  <si>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</si>
  <si>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</si>
  <si>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</si>
  <si>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</si>
  <si>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</si>
  <si>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</si>
  <si>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</si>
  <si>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</si>
  <si>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</si>
  <si>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</si>
  <si>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</si>
  <si>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</si>
  <si>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</si>
  <si>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</si>
  <si>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</si>
  <si>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</si>
  <si>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</si>
  <si>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</si>
  <si>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</si>
  <si>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</si>
  <si>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</si>
  <si>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</si>
  <si>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</si>
  <si>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</si>
  <si>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</si>
  <si>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</si>
  <si>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</si>
  <si>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</si>
  <si>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</si>
  <si>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</si>
  <si>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</si>
  <si>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</si>
  <si>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</si>
  <si>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</si>
  <si>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</si>
  <si>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</si>
  <si>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</si>
  <si>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</si>
  <si>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</si>
  <si>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</si>
  <si>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</si>
  <si>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</si>
  <si>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</si>
  <si>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</si>
  <si>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</si>
  <si>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</si>
  <si>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</si>
  <si>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</si>
  <si>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</si>
  <si>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</si>
  <si>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</si>
  <si>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</si>
  <si>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</si>
  <si>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</si>
  <si>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</si>
  <si>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</si>
  <si>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</si>
  <si>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</si>
  <si>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</si>
  <si>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</si>
  <si>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</si>
  <si>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</si>
  <si>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</si>
  <si>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</si>
  <si>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</si>
  <si>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</si>
  <si>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</si>
  <si>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</si>
  <si>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</si>
  <si>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</si>
  <si>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</si>
  <si>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</si>
  <si>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</si>
  <si>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</si>
  <si>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</si>
  <si>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</si>
  <si>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</si>
  <si>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</si>
  <si>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</si>
  <si>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</si>
  <si>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</si>
  <si>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</si>
  <si>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</si>
  <si>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</si>
  <si>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</si>
  <si>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</si>
  <si>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</si>
  <si>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</si>
  <si>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</si>
  <si>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</si>
  <si>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</si>
  <si>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</si>
  <si>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</si>
  <si>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</si>
  <si>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</si>
  <si>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</si>
  <si>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</si>
  <si>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</si>
  <si>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</si>
  <si>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</si>
  <si>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</si>
  <si>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</si>
  <si>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</si>
  <si>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</si>
  <si>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</si>
  <si>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</si>
  <si>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</si>
  <si>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</si>
  <si>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</si>
  <si>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</si>
  <si>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</si>
  <si>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</si>
  <si>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</si>
  <si>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</si>
  <si>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</si>
  <si>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</si>
  <si>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</si>
  <si>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</si>
  <si>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</si>
  <si>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</si>
  <si>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</si>
  <si>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</si>
  <si>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</si>
  <si>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</si>
  <si>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</si>
  <si>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</si>
  <si>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</si>
  <si>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</si>
  <si>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</si>
  <si>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</si>
  <si>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</si>
  <si>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</si>
  <si>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</si>
  <si>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</si>
  <si>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</si>
  <si>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</si>
  <si>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</si>
  <si>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</si>
  <si>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</si>
  <si>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</si>
  <si>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</si>
  <si>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</si>
  <si>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</si>
  <si>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</si>
  <si>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</si>
  <si>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</si>
  <si>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</si>
  <si>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</si>
  <si>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</si>
  <si>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</si>
  <si>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</si>
  <si>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</si>
  <si>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</si>
  <si>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</si>
  <si>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</si>
  <si>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</si>
  <si>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</si>
  <si>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</si>
  <si>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</si>
  <si>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</si>
  <si>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</si>
  <si>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</si>
  <si>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</si>
  <si>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</si>
  <si>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</si>
  <si>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</si>
  <si>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</si>
  <si>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</si>
  <si>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</si>
  <si>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</si>
  <si>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</si>
  <si>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</si>
  <si>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</si>
  <si>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</si>
  <si>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</si>
  <si>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</si>
  <si>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</si>
  <si>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</si>
  <si>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</si>
  <si>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</si>
  <si>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</si>
  <si>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</si>
  <si>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</si>
  <si>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</si>
  <si>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</si>
  <si>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</si>
  <si>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</si>
  <si>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</si>
  <si>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</si>
  <si>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</si>
  <si>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</si>
  <si>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</si>
  <si>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</si>
  <si>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</si>
  <si>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</si>
  <si>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</si>
  <si>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</si>
  <si>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</si>
  <si>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</si>
  <si>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</si>
  <si>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</si>
  <si>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</si>
  <si>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</si>
  <si>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</si>
  <si>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</si>
  <si>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</si>
  <si>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</si>
  <si>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</si>
  <si>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</si>
  <si>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</si>
  <si>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</si>
  <si>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</si>
  <si>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</si>
  <si>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</si>
  <si>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</si>
  <si>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</si>
  <si>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</si>
  <si>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</si>
  <si>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</si>
  <si>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</si>
  <si>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</si>
  <si>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</si>
  <si>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</si>
  <si>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</si>
  <si>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</si>
  <si>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</si>
  <si>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</si>
  <si>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</si>
  <si>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</si>
  <si>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</si>
  <si>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</si>
  <si>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</si>
  <si>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</si>
  <si>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</si>
  <si>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</si>
  <si>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</si>
  <si>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</si>
  <si>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</si>
  <si>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</si>
  <si>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</si>
  <si>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</si>
  <si>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</si>
  <si>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</si>
  <si>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</si>
  <si>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</si>
  <si>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</si>
  <si>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</si>
  <si>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</si>
  <si>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</si>
  <si>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</si>
  <si>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</si>
  <si>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</si>
  <si>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</si>
  <si>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</si>
  <si>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</si>
  <si>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</si>
  <si>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</si>
  <si>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</si>
  <si>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</si>
  <si>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</si>
  <si>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</si>
  <si>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</si>
  <si>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</si>
  <si>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</si>
  <si>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</si>
  <si>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</si>
  <si>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</si>
  <si>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</si>
  <si>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</si>
  <si>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</si>
  <si>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</si>
  <si>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</si>
  <si>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</si>
  <si>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</si>
  <si>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</si>
  <si>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</si>
  <si>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</si>
  <si>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</si>
  <si>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</si>
  <si>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</si>
  <si>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</si>
  <si>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</si>
  <si>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</si>
  <si>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</si>
  <si>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</si>
  <si>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</si>
  <si>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</si>
  <si>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</si>
  <si>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</si>
  <si>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</si>
  <si>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</si>
  <si>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</si>
  <si>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</si>
  <si>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</si>
  <si>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</si>
  <si>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</si>
  <si>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</si>
  <si>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</si>
  <si>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</si>
  <si>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</si>
  <si>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</si>
  <si>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</si>
  <si>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</si>
  <si>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</si>
  <si>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</si>
  <si>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</si>
  <si>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</si>
  <si>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</si>
  <si>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</si>
  <si>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</si>
  <si>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</si>
  <si>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</si>
  <si>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</si>
  <si>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</si>
  <si>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</si>
  <si>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</si>
  <si>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</si>
  <si>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</si>
  <si>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</si>
  <si>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</si>
  <si>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</si>
  <si>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</si>
  <si>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</si>
  <si>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</si>
  <si>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</si>
  <si>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</si>
  <si>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</si>
  <si>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</si>
  <si>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</si>
  <si>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</si>
  <si>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</si>
  <si>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</si>
  <si>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</si>
  <si>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</si>
  <si>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</si>
  <si>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</si>
  <si>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</si>
  <si>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</si>
  <si>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</si>
  <si>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</si>
  <si>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</si>
  <si>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</si>
  <si>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</si>
  <si>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</si>
  <si>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</si>
  <si>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</si>
  <si>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</si>
  <si>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</si>
  <si>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</si>
  <si>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</si>
  <si>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</si>
  <si>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</si>
  <si>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</si>
  <si>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</si>
  <si>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</si>
  <si>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</si>
  <si>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</si>
  <si>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</si>
  <si>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</si>
  <si>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</si>
  <si>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</si>
  <si>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</si>
  <si>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</si>
  <si>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</si>
  <si>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</si>
  <si>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</si>
  <si>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</si>
  <si>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</si>
  <si>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</si>
  <si>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</si>
  <si>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</si>
  <si>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</si>
  <si>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</si>
  <si>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</si>
  <si>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</si>
  <si>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</si>
  <si>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</si>
  <si>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</si>
  <si>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</si>
  <si>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</si>
  <si>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</si>
  <si>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</si>
  <si>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</si>
  <si>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</si>
  <si>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</si>
  <si>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</si>
  <si>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</si>
  <si>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</si>
  <si>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</si>
  <si>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</si>
  <si>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</si>
  <si>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</si>
  <si>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</si>
  <si>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</si>
  <si>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</si>
  <si>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</si>
  <si>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</si>
  <si>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</si>
  <si>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</si>
  <si>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</si>
  <si>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</si>
  <si>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</si>
  <si>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</si>
  <si>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</si>
  <si>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</si>
  <si>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</si>
  <si>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</si>
  <si>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</si>
  <si>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</si>
  <si>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</si>
  <si>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</si>
  <si>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</si>
  <si>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</si>
  <si>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</si>
  <si>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</si>
  <si>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</si>
  <si>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</si>
  <si>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</si>
  <si>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</si>
  <si>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</si>
  <si>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</si>
  <si>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</si>
  <si>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</si>
  <si>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</si>
  <si>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</si>
  <si>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</si>
  <si>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</si>
  <si>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</si>
  <si>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</si>
  <si>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</si>
  <si>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</si>
  <si>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</si>
  <si>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</si>
  <si>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</si>
  <si>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</si>
  <si>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</si>
  <si>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</si>
  <si>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</si>
  <si>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</si>
  <si>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</si>
  <si>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</si>
  <si>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</si>
  <si>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</si>
  <si>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</si>
  <si>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</si>
  <si>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</si>
  <si>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</si>
  <si>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</si>
  <si>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</si>
  <si>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</si>
  <si>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</si>
  <si>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</si>
  <si>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</si>
  <si>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</si>
  <si>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</si>
  <si>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</si>
  <si>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</si>
  <si>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</si>
  <si>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</si>
  <si>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</si>
  <si>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</si>
  <si>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</si>
  <si>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</si>
  <si>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</si>
  <si>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</si>
  <si>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</si>
  <si>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</si>
  <si>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</si>
  <si>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</si>
  <si>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</si>
  <si>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</si>
  <si>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</si>
  <si>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</si>
  <si>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</si>
  <si>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</si>
  <si>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</si>
  <si>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</si>
  <si>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</si>
  <si>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</si>
  <si>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</si>
  <si>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</si>
  <si>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</si>
  <si>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</si>
  <si>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</si>
  <si>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</si>
  <si>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</si>
  <si>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</si>
  <si>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</si>
  <si>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</si>
  <si>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</si>
  <si>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</si>
  <si>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</si>
  <si>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</si>
  <si>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</si>
  <si>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</si>
  <si>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</si>
  <si>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</si>
  <si>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</si>
  <si>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</si>
  <si>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</si>
  <si>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</si>
  <si>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</si>
  <si>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</si>
  <si>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</si>
  <si>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</si>
  <si>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</si>
  <si>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</si>
  <si>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</si>
  <si>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</si>
  <si>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</si>
  <si>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</si>
  <si>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</si>
  <si>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</si>
  <si>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</si>
  <si>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</si>
  <si>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</si>
  <si>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</si>
  <si>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</si>
  <si>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</si>
  <si>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</si>
  <si>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</si>
  <si>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</si>
  <si>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</si>
  <si>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</si>
  <si>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</si>
  <si>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</si>
  <si>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</si>
  <si>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</si>
  <si>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</si>
  <si>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</si>
  <si>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</si>
  <si>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</si>
  <si>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</si>
  <si>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</si>
  <si>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</si>
  <si>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</si>
  <si>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</si>
  <si>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</si>
  <si>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</si>
  <si>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</si>
  <si>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</si>
  <si>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</si>
  <si>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</si>
  <si>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</si>
  <si>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</si>
  <si>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</si>
  <si>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</si>
  <si>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</si>
  <si>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</si>
  <si>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</si>
  <si>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</si>
  <si>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</si>
  <si>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</si>
  <si>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</si>
  <si>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</si>
  <si>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</si>
  <si>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</si>
  <si>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</si>
  <si>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</si>
  <si>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</si>
  <si>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</si>
  <si>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</si>
  <si>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</si>
  <si>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</si>
  <si>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</si>
  <si>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</si>
  <si>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</si>
  <si>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</si>
  <si>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</si>
  <si>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</si>
  <si>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</si>
  <si>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</si>
  <si>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</si>
  <si>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</si>
  <si>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</si>
  <si>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</si>
  <si>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</si>
  <si>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</si>
  <si>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</si>
  <si>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</si>
  <si>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</si>
  <si>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</si>
  <si>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</si>
  <si>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</si>
  <si>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</si>
  <si>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</si>
  <si>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</si>
  <si>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</si>
  <si>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</si>
  <si>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</si>
  <si>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</si>
  <si>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</si>
  <si>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</si>
  <si>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</si>
  <si>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</si>
  <si>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</si>
  <si>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</si>
  <si>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</si>
  <si>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</si>
  <si>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</si>
  <si>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</si>
  <si>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</si>
  <si>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</si>
  <si>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</si>
  <si>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</si>
  <si>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</si>
  <si>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</si>
  <si>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</si>
  <si>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</si>
  <si>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</si>
  <si>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</si>
  <si>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</si>
  <si>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</si>
  <si>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</si>
  <si>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</si>
  <si>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</si>
  <si>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</si>
  <si>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</si>
  <si>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</si>
  <si>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</si>
  <si>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</si>
  <si>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</si>
  <si>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</si>
  <si>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</si>
  <si>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</si>
  <si>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</si>
  <si>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</si>
  <si>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</si>
  <si>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</si>
  <si>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</si>
  <si>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</si>
  <si>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</si>
  <si>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</si>
  <si>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</si>
  <si>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</si>
  <si>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</si>
  <si>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</si>
  <si>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</si>
  <si>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</si>
  <si>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</si>
  <si>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</si>
  <si>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</si>
  <si>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</si>
  <si>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</si>
  <si>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</si>
  <si>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</si>
  <si>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</si>
  <si>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</si>
  <si>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</si>
  <si>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</si>
  <si>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</si>
  <si>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</si>
  <si>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</si>
  <si>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</si>
  <si>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</si>
  <si>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</si>
  <si>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</si>
  <si>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</si>
  <si>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</si>
  <si>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</si>
  <si>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</si>
  <si>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</si>
  <si>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</si>
  <si>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</si>
  <si>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</si>
  <si>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</si>
  <si>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</si>
  <si>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</si>
  <si>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</si>
  <si>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</si>
  <si>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</si>
  <si>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</si>
  <si>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</si>
  <si>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</si>
  <si>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</si>
  <si>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</si>
  <si>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</si>
  <si>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</si>
  <si>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</si>
  <si>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</si>
  <si>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</si>
  <si>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</si>
  <si>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</si>
  <si>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</si>
  <si>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</si>
  <si>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</si>
  <si>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</si>
  <si>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</si>
  <si>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</si>
  <si>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</si>
  <si>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</si>
  <si>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</si>
  <si>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</si>
  <si>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</si>
  <si>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</si>
  <si>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</si>
  <si>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</si>
  <si>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</si>
  <si>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</si>
  <si>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</si>
  <si>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</si>
  <si>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</si>
  <si>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</si>
  <si>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</si>
  <si>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</si>
  <si>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</si>
  <si>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</si>
  <si>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</si>
  <si>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</si>
  <si>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</si>
  <si>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</si>
  <si>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</si>
  <si>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</si>
  <si>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</si>
  <si>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</si>
  <si>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</si>
  <si>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</si>
  <si>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</si>
  <si>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</si>
  <si>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</si>
  <si>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</si>
  <si>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</si>
  <si>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</si>
  <si>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</si>
  <si>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</si>
  <si>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</si>
  <si>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</si>
  <si>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</si>
  <si>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</si>
  <si>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</si>
  <si>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</si>
  <si>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</si>
  <si>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</si>
  <si>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</si>
  <si>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</si>
  <si>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</si>
  <si>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</si>
  <si>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</si>
  <si>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</si>
  <si>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</si>
  <si>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</si>
  <si>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</si>
  <si>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</si>
  <si>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</si>
  <si>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</si>
  <si>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</si>
  <si>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</si>
  <si>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</si>
  <si>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</si>
  <si>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</si>
  <si>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</si>
  <si>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</si>
  <si>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</si>
  <si>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</si>
  <si>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</si>
  <si>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</si>
  <si>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</si>
  <si>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</si>
  <si>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</si>
  <si>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</si>
  <si>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</si>
  <si>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</si>
  <si>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</si>
  <si>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</si>
  <si>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</si>
  <si>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</si>
  <si>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</si>
  <si>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</si>
  <si>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</si>
  <si>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</si>
  <si>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</si>
  <si>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</si>
  <si>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</si>
  <si>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</si>
  <si>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</si>
  <si>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</si>
  <si>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</si>
  <si>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</si>
  <si>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</si>
  <si>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</si>
  <si>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</si>
  <si>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</si>
  <si>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</si>
  <si>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</si>
  <si>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</si>
  <si>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</si>
  <si>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</si>
  <si>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</si>
  <si>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</si>
  <si>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</si>
  <si>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</si>
  <si>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</si>
  <si>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</si>
  <si>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</si>
  <si>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</si>
  <si>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</si>
  <si>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</si>
  <si>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</si>
  <si>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</si>
  <si>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</si>
  <si>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</si>
  <si>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</si>
  <si>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</si>
  <si>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</si>
  <si>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</si>
  <si>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</si>
  <si>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</si>
  <si>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</si>
  <si>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</si>
  <si>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</si>
  <si>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</si>
  <si>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</si>
  <si>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</si>
  <si>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</si>
  <si>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</si>
  <si>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</si>
  <si>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</si>
  <si>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</si>
  <si>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</si>
  <si>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</si>
  <si>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</si>
  <si>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</si>
  <si>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</si>
  <si>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</si>
  <si>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</si>
  <si>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</si>
  <si>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</si>
  <si>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</si>
  <si>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</si>
  <si>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</si>
  <si>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</si>
  <si>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</si>
  <si>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</si>
  <si>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</si>
  <si>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</si>
  <si>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</si>
  <si>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</si>
  <si>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</si>
  <si>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</si>
  <si>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</si>
  <si>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</si>
  <si>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</si>
  <si>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</si>
  <si>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</si>
  <si>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</si>
  <si>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</si>
  <si>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</si>
  <si>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</si>
  <si>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</si>
  <si>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</si>
  <si>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</si>
  <si>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</si>
  <si>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</si>
  <si>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</si>
  <si>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</si>
  <si>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</si>
  <si>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</si>
  <si>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</si>
  <si>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</si>
  <si>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</si>
  <si>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</si>
  <si>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</si>
  <si>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</si>
  <si>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</si>
  <si>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</si>
  <si>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</si>
  <si>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</si>
  <si>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</si>
  <si>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</si>
  <si>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</si>
  <si>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</si>
  <si>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</si>
  <si>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</si>
  <si>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</si>
  <si>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</si>
  <si>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</si>
  <si>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</si>
  <si>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</si>
  <si>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</si>
  <si>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</si>
  <si>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</si>
  <si>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</si>
  <si>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</si>
  <si>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</si>
  <si>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</si>
  <si>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</si>
  <si>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</si>
  <si>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</si>
  <si>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</si>
  <si>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</si>
  <si>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</si>
  <si>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</si>
  <si>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</si>
  <si>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</si>
  <si>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</si>
  <si>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</si>
  <si>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</si>
  <si>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</si>
  <si>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</si>
  <si>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</si>
  <si>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</si>
  <si>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</si>
  <si>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</si>
  <si>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</si>
  <si>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</si>
  <si>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</si>
  <si>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</si>
  <si>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</si>
  <si>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</si>
  <si>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</si>
  <si>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</si>
  <si>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</si>
  <si>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</si>
  <si>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</si>
  <si>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</si>
  <si>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</si>
  <si>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</si>
  <si>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</si>
  <si>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</si>
  <si>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</si>
  <si>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</si>
  <si>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</si>
  <si>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</si>
  <si>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</si>
  <si>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</si>
  <si>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</si>
  <si>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</si>
  <si>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</si>
  <si>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</si>
  <si>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</si>
  <si>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</si>
  <si>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</si>
  <si>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</si>
  <si>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</si>
  <si>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</si>
  <si>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</si>
  <si>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</si>
  <si>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</si>
  <si>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</si>
  <si>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</si>
  <si>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</si>
  <si>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</si>
  <si>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</si>
  <si>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</si>
  <si>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</si>
  <si>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</si>
  <si>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</si>
  <si>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</si>
  <si>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</si>
  <si>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</si>
  <si>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</si>
  <si>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</si>
  <si>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</si>
  <si>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</si>
  <si>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</si>
  <si>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</si>
  <si>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</si>
  <si>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</si>
  <si>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</si>
  <si>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</si>
  <si>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</si>
  <si>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</si>
  <si>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</si>
  <si>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</si>
  <si>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</si>
  <si>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</si>
  <si>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</si>
  <si>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</si>
  <si>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</si>
  <si>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</si>
  <si>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</si>
  <si>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</si>
  <si>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</si>
  <si>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</si>
  <si>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</si>
  <si>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</si>
  <si>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</si>
  <si>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</si>
  <si>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</si>
  <si>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</si>
  <si>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</si>
  <si>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</si>
  <si>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</si>
  <si>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</si>
  <si>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</si>
  <si>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</si>
  <si>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</si>
  <si>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</si>
  <si>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</si>
  <si>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</si>
  <si>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</si>
  <si>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</si>
  <si>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</si>
  <si>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</si>
  <si>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</si>
  <si>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</si>
  <si>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</si>
  <si>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</si>
  <si>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</si>
  <si>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</si>
  <si>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</si>
  <si>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</si>
  <si>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</si>
  <si>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</si>
  <si>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</si>
  <si>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</si>
  <si>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</si>
  <si>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</si>
  <si>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</si>
  <si>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</si>
  <si>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</si>
  <si>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</si>
  <si>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</si>
  <si>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</si>
  <si>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</si>
  <si>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</si>
  <si>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</si>
  <si>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</si>
  <si>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</si>
  <si>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</si>
  <si>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</si>
  <si>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</si>
  <si>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</si>
  <si>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</si>
  <si>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</si>
  <si>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</si>
  <si>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</si>
  <si>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</si>
  <si>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</si>
  <si>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</si>
  <si>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</si>
  <si>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</si>
  <si>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</si>
  <si>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</si>
  <si>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</si>
  <si>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</si>
  <si>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</si>
  <si>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</si>
  <si>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</si>
  <si>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</si>
  <si>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</si>
  <si>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</si>
  <si>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</si>
  <si>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</si>
  <si>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</si>
  <si>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</si>
  <si>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</si>
  <si>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</si>
  <si>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</si>
  <si>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</si>
  <si>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</si>
  <si>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</si>
  <si>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</si>
  <si>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</si>
  <si>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</si>
  <si>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</si>
  <si>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</si>
  <si>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</si>
  <si>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</si>
  <si>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</si>
  <si>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</si>
  <si>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</si>
  <si>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</si>
  <si>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</si>
  <si>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</si>
  <si>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</si>
  <si>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</si>
  <si>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</si>
  <si>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</si>
  <si>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</si>
  <si>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</si>
  <si>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</si>
  <si>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</si>
  <si>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</si>
  <si>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</si>
  <si>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</si>
  <si>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</si>
  <si>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</si>
  <si>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</si>
  <si>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</si>
  <si>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</si>
  <si>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</si>
  <si>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</si>
  <si>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</si>
  <si>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</si>
  <si>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</si>
  <si>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</si>
  <si>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</si>
  <si>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</si>
  <si>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</si>
  <si>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</si>
  <si>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</si>
  <si>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</si>
  <si>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</si>
  <si>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</si>
  <si>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</si>
  <si>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</si>
  <si>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</si>
  <si>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</si>
  <si>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</si>
  <si>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</si>
  <si>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</si>
  <si>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</si>
  <si>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</si>
  <si>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</si>
  <si>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</si>
  <si>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</si>
  <si>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</si>
  <si>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</si>
  <si>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</si>
  <si>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</si>
  <si>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</si>
  <si>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</si>
  <si>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</si>
  <si>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</si>
  <si>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</si>
  <si>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</si>
  <si>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</si>
  <si>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</si>
  <si>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</si>
  <si>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</si>
  <si>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</si>
  <si>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</si>
  <si>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</si>
  <si>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</si>
  <si>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</si>
  <si>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</si>
  <si>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</si>
  <si>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</si>
  <si>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</si>
  <si>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</si>
  <si>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</si>
  <si>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</si>
  <si>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</si>
  <si>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</si>
  <si>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</si>
  <si>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</si>
  <si>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</si>
  <si>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</si>
  <si>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</si>
  <si>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</si>
  <si>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</si>
  <si>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</si>
  <si>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</si>
  <si>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</si>
  <si>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</si>
  <si>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</si>
  <si>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</si>
  <si>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</si>
  <si>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</si>
  <si>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</si>
  <si>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</si>
  <si>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</si>
  <si>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</si>
  <si>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</si>
  <si>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</si>
  <si>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</si>
  <si>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</si>
  <si>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</si>
  <si>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</si>
  <si>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</si>
  <si>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</si>
  <si>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</si>
  <si>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</si>
  <si>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</si>
  <si>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</si>
  <si>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</si>
  <si>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</si>
  <si>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</si>
  <si>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</si>
  <si>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</si>
  <si>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</si>
  <si>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</si>
  <si>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</si>
  <si>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</si>
  <si>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</si>
  <si>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</si>
  <si>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</si>
  <si>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</si>
  <si>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</si>
  <si>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</si>
  <si>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</si>
  <si>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</si>
  <si>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</si>
  <si>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</si>
  <si>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</si>
  <si>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</si>
  <si>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</si>
  <si>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</si>
  <si>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</si>
  <si>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</si>
  <si>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</si>
  <si>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</si>
  <si>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</si>
  <si>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</si>
  <si>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</si>
  <si>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</si>
  <si>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</si>
  <si>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</si>
  <si>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</si>
  <si>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</si>
  <si>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</si>
  <si>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</si>
  <si>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</si>
  <si>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</si>
  <si>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</si>
  <si>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</si>
  <si>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</si>
  <si>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</si>
  <si>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</si>
  <si>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</si>
  <si>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</si>
  <si>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</si>
  <si>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</si>
  <si>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</si>
  <si>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</si>
  <si>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</si>
  <si>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</si>
  <si>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</si>
  <si>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</si>
  <si>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</si>
  <si>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</si>
  <si>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</si>
  <si>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</si>
  <si>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</si>
  <si>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</si>
  <si>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</si>
  <si>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</si>
  <si>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</si>
  <si>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</si>
  <si>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</si>
  <si>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</si>
  <si>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</si>
  <si>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</si>
  <si>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</si>
  <si>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</si>
  <si>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</si>
  <si>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</si>
  <si>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</si>
  <si>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</si>
  <si>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</si>
  <si>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</si>
  <si>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</si>
  <si>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</si>
  <si>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</si>
  <si>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</si>
  <si>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</si>
  <si>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</si>
  <si>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</si>
  <si>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</si>
  <si>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</si>
  <si>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</si>
  <si>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</si>
  <si>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</si>
  <si>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</si>
  <si>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</si>
  <si>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</si>
  <si>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</si>
  <si>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</si>
  <si>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</si>
  <si>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</si>
  <si>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</si>
  <si>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</si>
  <si>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</si>
  <si>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</si>
  <si>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</si>
  <si>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</si>
  <si>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</si>
  <si>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</si>
  <si>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</si>
  <si>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</si>
  <si>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</si>
  <si>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</si>
  <si>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</si>
  <si>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</si>
  <si>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</si>
  <si>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</si>
  <si>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</si>
  <si>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</si>
  <si>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</si>
  <si>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</si>
  <si>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</si>
  <si>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</si>
  <si>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</si>
  <si>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</si>
  <si>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</si>
  <si>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</si>
  <si>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</si>
  <si>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</si>
  <si>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</si>
  <si>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</si>
  <si>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</si>
  <si>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</si>
  <si>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</si>
  <si>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</si>
  <si>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</si>
  <si>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</si>
  <si>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</si>
  <si>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</si>
  <si>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</si>
  <si>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</si>
  <si>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</si>
  <si>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</si>
  <si>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</si>
  <si>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</si>
  <si>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</si>
  <si>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</si>
  <si>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</si>
  <si>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</si>
  <si>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</si>
  <si>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</si>
  <si>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</si>
  <si>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</si>
  <si>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</si>
  <si>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</si>
  <si>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</si>
  <si>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</si>
  <si>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</si>
  <si>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</si>
  <si>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</si>
  <si>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</si>
  <si>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</si>
  <si>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</si>
  <si>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</si>
  <si>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</si>
  <si>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</si>
  <si>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</si>
  <si>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</si>
  <si>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</si>
  <si>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</si>
  <si>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</si>
  <si>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</si>
  <si>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</si>
  <si>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</si>
  <si>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</si>
  <si>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</si>
  <si>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</si>
  <si>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</si>
  <si>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</si>
  <si>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</si>
  <si>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</si>
  <si>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</si>
  <si>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</si>
  <si>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</si>
  <si>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</si>
  <si>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</si>
  <si>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</si>
  <si>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</si>
  <si>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</si>
  <si>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</si>
  <si>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</si>
  <si>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</si>
  <si>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</si>
  <si>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</si>
  <si>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</si>
  <si>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</si>
  <si>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</si>
  <si>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</si>
  <si>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</si>
  <si>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</si>
  <si>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</si>
  <si>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</si>
  <si>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</si>
  <si>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</si>
  <si>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</si>
  <si>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</si>
  <si>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</si>
  <si>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</si>
  <si>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</si>
  <si>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</si>
  <si>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</si>
  <si>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</si>
  <si>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</si>
  <si>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</si>
  <si>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</si>
  <si>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</si>
  <si>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</si>
  <si>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</si>
  <si>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</si>
  <si>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</si>
  <si>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</si>
  <si>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</si>
  <si>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</si>
  <si>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</si>
  <si>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</si>
  <si>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</si>
  <si>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</si>
  <si>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</si>
  <si>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</si>
  <si>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</si>
  <si>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</si>
  <si>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</si>
  <si>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</si>
  <si>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</si>
  <si>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</si>
  <si>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</si>
  <si>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</si>
  <si>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</si>
  <si>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</si>
  <si>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</si>
  <si>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</si>
  <si>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</si>
  <si>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</si>
  <si>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</si>
  <si>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</si>
  <si>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</si>
  <si>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</si>
  <si>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</si>
  <si>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</si>
  <si>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</si>
  <si>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</si>
  <si>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</si>
  <si>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</si>
  <si>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</si>
  <si>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</si>
  <si>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</si>
  <si>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</si>
  <si>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</si>
  <si>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</si>
  <si>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</si>
  <si>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</si>
  <si>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</si>
  <si>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</si>
  <si>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</si>
  <si>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</si>
  <si>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</si>
  <si>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</si>
  <si>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</si>
  <si>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</si>
  <si>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</si>
  <si>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</si>
  <si>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</si>
  <si>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</si>
  <si>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</si>
  <si>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</si>
  <si>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</si>
  <si>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</si>
  <si>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</si>
  <si>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</si>
  <si>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</si>
  <si>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</si>
  <si>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</si>
  <si>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</si>
  <si>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</si>
  <si>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</si>
  <si>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</si>
  <si>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</si>
  <si>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</si>
  <si>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</si>
  <si>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</si>
  <si>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</si>
  <si>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</si>
  <si>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</si>
  <si>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</si>
  <si>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</si>
  <si>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</si>
  <si>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</si>
  <si>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</si>
  <si>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</si>
  <si>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</si>
  <si>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</si>
  <si>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</si>
  <si>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</si>
  <si>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</si>
  <si>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</si>
  <si>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</si>
  <si>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</si>
  <si>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</si>
  <si>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</si>
  <si>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</si>
  <si>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</si>
  <si>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</si>
  <si>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</si>
  <si>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</si>
  <si>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</si>
  <si>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</si>
  <si>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</si>
  <si>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</si>
  <si>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</si>
  <si>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</si>
  <si>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</si>
  <si>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</si>
  <si>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</si>
  <si>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</si>
  <si>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</si>
  <si>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</si>
  <si>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</si>
  <si>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</si>
  <si>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</si>
  <si>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</si>
  <si>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</si>
  <si>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</si>
  <si>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</si>
  <si>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</si>
  <si>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</si>
  <si>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</si>
  <si>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</si>
  <si>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</si>
  <si>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</si>
  <si>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</si>
  <si>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</si>
  <si>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</si>
  <si>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</si>
  <si>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</si>
  <si>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</si>
  <si>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</si>
  <si>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</si>
  <si>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</si>
  <si>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</si>
  <si>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</si>
  <si>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</si>
  <si>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</si>
  <si>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</si>
  <si>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</si>
  <si>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</si>
  <si>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</si>
  <si>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</si>
  <si>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</si>
  <si>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</si>
  <si>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</si>
  <si>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</si>
  <si>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</si>
  <si>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</si>
  <si>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</si>
  <si>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</si>
  <si>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</si>
  <si>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</si>
  <si>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</si>
  <si>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</si>
  <si>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</si>
  <si>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</si>
  <si>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</si>
  <si>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</si>
  <si>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</si>
  <si>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</si>
  <si>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</si>
  <si>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</si>
  <si>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</si>
  <si>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</si>
  <si>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</si>
  <si>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</si>
  <si>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</si>
  <si>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</si>
  <si>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</si>
  <si>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</si>
  <si>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</si>
  <si>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</si>
  <si>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</si>
  <si>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</si>
  <si>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</si>
  <si>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</si>
  <si>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</si>
  <si>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</si>
  <si>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</si>
  <si>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</si>
  <si>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</si>
  <si>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</si>
  <si>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</si>
  <si>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</si>
  <si>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</si>
  <si>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</si>
  <si>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</si>
  <si>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</si>
  <si>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</si>
  <si>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</si>
  <si>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</si>
  <si>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</si>
  <si>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</si>
  <si>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</si>
  <si>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</si>
  <si>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</si>
  <si>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</si>
  <si>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</si>
  <si>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</si>
  <si>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</si>
  <si>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</si>
  <si>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</si>
  <si>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</si>
  <si>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</si>
  <si>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</si>
  <si>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</si>
  <si>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</si>
  <si>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</si>
  <si>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</si>
  <si>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</si>
  <si>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</si>
  <si>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</si>
  <si>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</si>
  <si>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</si>
  <si>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</si>
  <si>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</si>
  <si>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</si>
  <si>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</si>
  <si>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</si>
  <si>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</si>
  <si>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</si>
  <si>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</si>
  <si>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</si>
  <si>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</si>
  <si>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</si>
  <si>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</si>
  <si>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</si>
  <si>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</si>
  <si>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</si>
  <si>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</si>
  <si>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</si>
  <si>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</si>
  <si>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</si>
  <si>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</si>
  <si>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</si>
  <si>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</si>
  <si>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</si>
  <si>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</si>
  <si>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</si>
  <si>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</si>
  <si>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</si>
  <si>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</si>
  <si>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</si>
  <si>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</si>
  <si>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</si>
  <si>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</si>
  <si>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</si>
  <si>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</si>
  <si>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</si>
  <si>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</si>
  <si>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</si>
  <si>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</si>
  <si>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</si>
  <si>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</si>
  <si>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</si>
  <si>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</si>
  <si>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</si>
  <si>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</si>
  <si>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</si>
  <si>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</si>
  <si>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</si>
  <si>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</si>
  <si>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</si>
  <si>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</si>
  <si>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</si>
  <si>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</si>
  <si>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</si>
  <si>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</si>
  <si>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</si>
  <si>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</si>
  <si>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</si>
  <si>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</si>
  <si>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</si>
  <si>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</si>
  <si>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</si>
  <si>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</si>
  <si>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</si>
  <si>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</si>
  <si>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</si>
  <si>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</si>
  <si>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</si>
  <si>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</si>
  <si>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</si>
  <si>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</si>
  <si>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</si>
  <si>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</si>
  <si>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</si>
  <si>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</si>
  <si>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</si>
  <si>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</si>
  <si>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</si>
  <si>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</si>
  <si>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</si>
  <si>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</si>
  <si>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</si>
  <si>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</si>
  <si>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</si>
  <si>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</si>
  <si>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</si>
  <si>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</si>
  <si>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</si>
  <si>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</si>
  <si>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</si>
  <si>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</si>
  <si>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</si>
  <si>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</si>
  <si>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</si>
  <si>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</si>
  <si>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</si>
  <si>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</si>
  <si>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</si>
  <si>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</si>
  <si>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</si>
  <si>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</si>
  <si>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</si>
  <si>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</si>
  <si>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</si>
  <si>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</si>
  <si>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</si>
  <si>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</si>
  <si>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</si>
  <si>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</si>
  <si>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</si>
  <si>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</si>
  <si>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</si>
  <si>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</si>
  <si>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</si>
  <si>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</si>
  <si>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</si>
  <si>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</si>
  <si>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</si>
  <si>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</si>
  <si>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</si>
  <si>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</si>
  <si>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</si>
  <si>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</si>
  <si>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</si>
  <si>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</si>
  <si>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</si>
  <si>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</si>
  <si>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</si>
  <si>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</si>
  <si>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</si>
  <si>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</si>
  <si>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</si>
  <si>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</si>
  <si>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</si>
  <si>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</si>
  <si>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</si>
  <si>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</si>
  <si>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</si>
  <si>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</si>
  <si>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</si>
  <si>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</si>
  <si>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</si>
  <si>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</si>
  <si>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</si>
  <si>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</si>
  <si>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</si>
  <si>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</si>
  <si>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</si>
  <si>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</si>
  <si>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</si>
  <si>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</si>
  <si>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</si>
  <si>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</si>
  <si>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</si>
  <si>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</si>
  <si>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</si>
  <si>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</si>
  <si>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</si>
  <si>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</si>
  <si>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</si>
  <si>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</si>
  <si>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</si>
  <si>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</si>
  <si>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</si>
  <si>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</si>
  <si>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</si>
  <si>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</si>
  <si>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</si>
  <si>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</si>
  <si>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</si>
  <si>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</si>
  <si>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</si>
  <si>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</si>
  <si>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</si>
  <si>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</si>
  <si>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</si>
  <si>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</si>
  <si>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</si>
  <si>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</si>
  <si>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</si>
  <si>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</si>
  <si>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</si>
  <si>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</si>
  <si>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</si>
  <si>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</si>
  <si>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</si>
  <si>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</si>
  <si>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</si>
  <si>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</si>
  <si>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</si>
  <si>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</si>
  <si>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</si>
  <si>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</si>
  <si>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</si>
  <si>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</si>
  <si>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</si>
  <si>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</si>
  <si>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</si>
  <si>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</si>
  <si>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</si>
  <si>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</si>
  <si>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</si>
  <si>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</si>
  <si>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</si>
  <si>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</si>
  <si>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</si>
  <si>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</si>
  <si>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</si>
  <si>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</si>
  <si>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</si>
  <si>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</si>
  <si>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</si>
  <si>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</si>
  <si>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</si>
  <si>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</si>
  <si>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</si>
  <si>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</si>
  <si>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</si>
  <si>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</si>
  <si>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</si>
  <si>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</si>
  <si>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</si>
  <si>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</si>
  <si>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</si>
  <si>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</si>
  <si>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</si>
  <si>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</si>
  <si>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</si>
  <si>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</si>
  <si>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</si>
  <si>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</si>
  <si>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</si>
  <si>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</si>
  <si>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</si>
  <si>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</si>
  <si>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</si>
  <si>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</si>
  <si>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</si>
  <si>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</si>
  <si>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</si>
  <si>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</si>
  <si>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</si>
  <si>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</si>
  <si>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</si>
  <si>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</si>
  <si>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</si>
  <si>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</si>
  <si>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</si>
  <si>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</si>
  <si>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</si>
  <si>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</si>
  <si>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</si>
  <si>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</si>
  <si>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</si>
  <si>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</si>
  <si>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</si>
  <si>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</si>
  <si>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</si>
  <si>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</si>
  <si>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</si>
  <si>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</si>
  <si>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</si>
  <si>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</si>
  <si>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</si>
  <si>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</si>
  <si>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</si>
  <si>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</si>
  <si>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</si>
  <si>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</si>
  <si>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</si>
  <si>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</si>
  <si>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</si>
  <si>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</si>
  <si>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</si>
  <si>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</si>
  <si>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</si>
  <si>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</si>
  <si>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</si>
  <si>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</si>
  <si>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</si>
  <si>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</si>
  <si>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</si>
  <si>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</si>
  <si>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</si>
  <si>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</si>
  <si>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</si>
  <si>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</si>
  <si>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</si>
  <si>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</si>
  <si>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</si>
  <si>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</si>
  <si>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</si>
  <si>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</si>
  <si>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</si>
  <si>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</si>
  <si>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</si>
  <si>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</si>
  <si>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</si>
  <si>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</si>
  <si>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</si>
  <si>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</si>
  <si>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</si>
  <si>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</si>
  <si>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</si>
  <si>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</si>
  <si>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</si>
  <si>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</si>
  <si>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</si>
  <si>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</si>
  <si>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</si>
  <si>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</si>
  <si>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</si>
  <si>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</si>
  <si>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</si>
  <si>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</si>
  <si>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</si>
  <si>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</si>
  <si>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</si>
  <si>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</si>
  <si>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</si>
  <si>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</si>
  <si>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</si>
  <si>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</si>
  <si>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</si>
  <si>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</si>
  <si>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</si>
  <si>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</si>
  <si>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</si>
  <si>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</si>
  <si>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</si>
  <si>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</si>
  <si>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</si>
  <si>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</si>
  <si>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</si>
  <si>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</si>
  <si>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</si>
  <si>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</si>
  <si>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</si>
  <si>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</si>
  <si>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</si>
  <si>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</si>
  <si>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</si>
  <si>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</si>
  <si>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</si>
  <si>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</si>
  <si>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</si>
  <si>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</si>
  <si>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</si>
  <si>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</si>
  <si>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</si>
  <si>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</si>
  <si>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</si>
  <si>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</si>
  <si>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</si>
  <si>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</si>
  <si>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</si>
  <si>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</si>
  <si>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</si>
  <si>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</si>
  <si>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</si>
  <si>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</si>
  <si>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</si>
  <si>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</si>
  <si>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</si>
  <si>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</si>
  <si>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</si>
  <si>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</si>
  <si>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</si>
  <si>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</si>
  <si>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</si>
  <si>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</si>
  <si>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</si>
  <si>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</si>
  <si>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</si>
  <si>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</si>
  <si>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</si>
  <si>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</si>
  <si>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</si>
  <si>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</si>
  <si>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</si>
  <si>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</si>
  <si>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</si>
  <si>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</si>
  <si>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</si>
  <si>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</si>
  <si>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</si>
  <si>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</si>
  <si>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</si>
  <si>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</si>
  <si>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</si>
  <si>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</si>
  <si>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</si>
  <si>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</si>
  <si>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</si>
  <si>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</si>
  <si>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</si>
  <si>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</si>
  <si>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</si>
  <si>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</si>
  <si>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</si>
  <si>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</si>
  <si>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</si>
  <si>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</si>
  <si>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</si>
  <si>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</si>
  <si>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</si>
  <si>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</si>
  <si>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</si>
  <si>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</si>
  <si>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</si>
  <si>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</si>
  <si>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</si>
  <si>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</si>
  <si>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</si>
  <si>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</si>
  <si>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</si>
  <si>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</si>
  <si>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</si>
  <si>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</si>
  <si>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</si>
  <si>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</si>
  <si>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</si>
  <si>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</si>
  <si>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</si>
  <si>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</si>
  <si>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</si>
  <si>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</si>
  <si>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</si>
  <si>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</si>
  <si>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</si>
  <si>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</si>
  <si>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</si>
  <si>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</si>
  <si>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</si>
  <si>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</si>
  <si>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</si>
  <si>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</si>
  <si>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</si>
  <si>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</si>
  <si>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</si>
  <si>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</si>
  <si>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</si>
  <si>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</si>
  <si>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</si>
  <si>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</si>
  <si>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</si>
  <si>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</si>
  <si>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</si>
  <si>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</si>
  <si>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</si>
  <si>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</si>
  <si>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</si>
  <si>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</si>
  <si>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</si>
  <si>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</si>
  <si>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</si>
  <si>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</si>
  <si>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</si>
  <si>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</si>
  <si>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</si>
  <si>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</si>
  <si>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</si>
  <si>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</si>
  <si>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</si>
  <si>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</si>
  <si>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</si>
  <si>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</si>
  <si>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</si>
  <si>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</si>
  <si>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</si>
  <si>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</si>
  <si>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</si>
  <si>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</si>
  <si>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</si>
  <si>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</si>
  <si>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</si>
  <si>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</si>
  <si>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</si>
  <si>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</si>
  <si>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</si>
  <si>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</si>
  <si>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</si>
  <si>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</si>
  <si>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</si>
  <si>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</si>
  <si>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</si>
  <si>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</si>
  <si>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</si>
  <si>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</si>
  <si>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</si>
  <si>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</si>
  <si>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</si>
  <si>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</si>
  <si>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</si>
  <si>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</si>
  <si>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</si>
  <si>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</si>
  <si>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</si>
  <si>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</si>
  <si>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</si>
  <si>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</si>
  <si>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</si>
  <si>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</si>
  <si>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</si>
  <si>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</si>
  <si>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</si>
  <si>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</si>
  <si>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</si>
  <si>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</si>
  <si>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</si>
  <si>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</si>
  <si>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</si>
  <si>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</si>
  <si>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</si>
  <si>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</si>
  <si>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</si>
  <si>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</si>
  <si>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</si>
  <si>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</si>
  <si>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</si>
  <si>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</si>
  <si>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</si>
  <si>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</si>
  <si>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</si>
  <si>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</si>
  <si>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</si>
  <si>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</si>
  <si>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</si>
  <si>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</si>
  <si>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</si>
  <si>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</si>
  <si>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</si>
  <si>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</si>
  <si>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</si>
  <si>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</si>
  <si>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</si>
  <si>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</si>
  <si>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</si>
  <si>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</si>
  <si>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</si>
  <si>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</si>
  <si>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</si>
  <si>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</si>
  <si>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</si>
  <si>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</si>
  <si>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</si>
  <si>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</si>
  <si>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</si>
  <si>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</si>
  <si>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</si>
  <si>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</si>
  <si>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</si>
  <si>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</si>
  <si>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</si>
  <si>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</si>
  <si>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</si>
  <si>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</si>
  <si>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</si>
  <si>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</si>
  <si>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</si>
  <si>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</si>
  <si>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</si>
  <si>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</si>
  <si>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</si>
  <si>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</si>
  <si>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</si>
  <si>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</si>
  <si>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</si>
  <si>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</si>
  <si>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</si>
  <si>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</si>
  <si>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</si>
  <si>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</si>
  <si>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</si>
  <si>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</si>
  <si>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</si>
  <si>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</si>
  <si>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</si>
  <si>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</si>
  <si>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</si>
  <si>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</si>
  <si>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</si>
  <si>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</si>
  <si>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</si>
  <si>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</si>
  <si>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</si>
  <si>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</si>
  <si>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</si>
  <si>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</si>
  <si>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</si>
  <si>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</si>
  <si>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</si>
  <si>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</si>
  <si>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</si>
  <si>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</si>
  <si>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</si>
  <si>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</si>
  <si>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</si>
  <si>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</si>
  <si>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</si>
  <si>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</si>
  <si>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</si>
  <si>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</si>
  <si>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</si>
  <si>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</si>
  <si>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</si>
  <si>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</si>
  <si>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</si>
  <si>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</si>
  <si>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</si>
  <si>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</si>
  <si>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</si>
  <si>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</si>
  <si>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</si>
  <si>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</si>
  <si>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</si>
  <si>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</si>
  <si>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</si>
  <si>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</si>
  <si>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</si>
  <si>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</si>
  <si>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</si>
  <si>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</si>
  <si>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</si>
  <si>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</si>
  <si>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</si>
  <si>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</si>
  <si>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</si>
  <si>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</si>
  <si>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</si>
  <si>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</si>
  <si>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</si>
  <si>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</si>
  <si>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</si>
  <si>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</si>
  <si>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</si>
  <si>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</si>
  <si>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</si>
  <si>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</si>
  <si>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</si>
  <si>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</si>
  <si>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</si>
  <si>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</si>
  <si>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</si>
  <si>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</si>
  <si>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</si>
  <si>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</si>
  <si>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</si>
  <si>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</si>
  <si>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</si>
  <si>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</si>
  <si>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</si>
  <si>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</si>
  <si>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</si>
  <si>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</si>
  <si>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</si>
  <si>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</si>
  <si>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</si>
  <si>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</si>
  <si>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</si>
  <si>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</si>
  <si>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</si>
  <si>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</si>
  <si>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</si>
  <si>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</si>
  <si>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</si>
  <si>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</si>
  <si>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</si>
  <si>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</si>
  <si>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</si>
  <si>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</si>
  <si>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</si>
  <si>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</si>
  <si>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</si>
  <si>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</si>
  <si>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</si>
  <si>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</si>
  <si>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</si>
  <si>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</si>
  <si>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</si>
  <si>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</si>
  <si>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</si>
  <si>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</si>
  <si>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</si>
  <si>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</si>
  <si>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</si>
  <si>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</si>
  <si>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</si>
  <si>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</si>
  <si>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</si>
  <si>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</si>
  <si>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</si>
  <si>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</si>
  <si>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</si>
  <si>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</si>
  <si>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</si>
  <si>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</si>
  <si>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</si>
  <si>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</si>
  <si>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</si>
  <si>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</si>
  <si>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</si>
  <si>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</si>
  <si>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</si>
  <si>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</si>
  <si>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</si>
  <si>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</si>
  <si>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</si>
  <si>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</si>
  <si>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</si>
  <si>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</si>
  <si>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</si>
  <si>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</si>
  <si>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</si>
  <si>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</si>
  <si>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</si>
  <si>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</si>
  <si>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</si>
  <si>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</si>
  <si>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</si>
  <si>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</si>
  <si>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</si>
  <si>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</si>
  <si>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</si>
  <si>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</si>
  <si>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</si>
  <si>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</si>
  <si>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</si>
  <si>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</si>
  <si>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</si>
  <si>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</si>
  <si>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</si>
  <si>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</si>
  <si>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</si>
  <si>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</si>
  <si>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</si>
  <si>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</si>
  <si>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</si>
  <si>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</si>
  <si>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</si>
  <si>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</si>
  <si>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</si>
  <si>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</si>
  <si>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</si>
  <si>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</si>
  <si>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</si>
  <si>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</si>
  <si>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</si>
  <si>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</si>
  <si>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</si>
  <si>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</si>
  <si>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</si>
  <si>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</si>
  <si>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</si>
  <si>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</si>
  <si>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</si>
  <si>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</si>
  <si>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</si>
  <si>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</si>
  <si>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</si>
  <si>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</si>
  <si>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</si>
  <si>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</si>
  <si>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</si>
  <si>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</si>
  <si>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</si>
  <si>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</si>
  <si>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</si>
  <si>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</si>
  <si>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</si>
  <si>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</si>
  <si>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</si>
  <si>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</si>
  <si>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</si>
  <si>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</si>
  <si>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</si>
  <si>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</si>
  <si>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</si>
  <si>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</si>
  <si>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</si>
  <si>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</si>
  <si>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</si>
  <si>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</si>
  <si>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</si>
  <si>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</si>
  <si>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</si>
  <si>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</si>
  <si>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</si>
  <si>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</si>
  <si>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</si>
  <si>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</si>
  <si>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</si>
  <si>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</si>
  <si>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</si>
  <si>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</si>
  <si>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</si>
  <si>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</si>
  <si>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</si>
  <si>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</si>
  <si>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</si>
  <si>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</si>
  <si>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</si>
  <si>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</si>
  <si>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</si>
  <si>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</si>
  <si>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</si>
  <si>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</si>
  <si>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</si>
  <si>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</si>
  <si>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</si>
  <si>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</si>
  <si>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</si>
  <si>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</si>
  <si>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</si>
  <si>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</si>
  <si>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</si>
  <si>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</si>
  <si>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</si>
  <si>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</si>
  <si>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</si>
  <si>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</si>
  <si>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</si>
  <si>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</si>
  <si>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</si>
  <si>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</si>
  <si>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</si>
  <si>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</si>
  <si>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</si>
  <si>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</si>
  <si>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</si>
  <si>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</si>
  <si>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</si>
  <si>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</si>
  <si>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</si>
  <si>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</si>
  <si>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</si>
  <si>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</si>
  <si>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</si>
  <si>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</si>
  <si>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</si>
  <si>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</si>
  <si>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</si>
  <si>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</si>
  <si>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</si>
  <si>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</si>
  <si>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</si>
  <si>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</si>
  <si>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</si>
  <si>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</si>
  <si>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</si>
  <si>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</si>
  <si>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</si>
  <si>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</si>
  <si>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</si>
  <si>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</si>
  <si>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</si>
  <si>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</si>
  <si>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</si>
  <si>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</si>
  <si>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</si>
  <si>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</si>
  <si>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</si>
  <si>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</si>
  <si>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</si>
  <si>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</si>
  <si>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</si>
  <si>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</si>
  <si>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</si>
  <si>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</si>
  <si>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</si>
  <si>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</si>
  <si>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</si>
  <si>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</si>
  <si>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</si>
  <si>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</si>
  <si>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</si>
  <si>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</si>
  <si>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</si>
  <si>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</si>
  <si>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</si>
  <si>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</si>
  <si>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</si>
  <si>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</si>
  <si>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</si>
  <si>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</si>
  <si>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</si>
  <si>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</si>
  <si>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</si>
  <si>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</si>
  <si>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</si>
  <si>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</si>
  <si>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</si>
  <si>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</si>
  <si>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</si>
  <si>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</si>
  <si>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</si>
  <si>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</si>
  <si>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</si>
  <si>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</si>
  <si>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</si>
  <si>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</si>
  <si>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</si>
  <si>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</si>
  <si>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</si>
  <si>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</si>
  <si>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</si>
  <si>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</si>
  <si>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</si>
  <si>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</si>
  <si>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</si>
  <si>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</si>
  <si>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</si>
  <si>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</si>
  <si>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</si>
  <si>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</si>
  <si>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</si>
  <si>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</si>
  <si>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</si>
  <si>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</si>
  <si>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</si>
  <si>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</si>
  <si>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</si>
  <si>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</si>
  <si>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</si>
  <si>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</si>
  <si>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</si>
  <si>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</si>
  <si>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</si>
  <si>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</si>
  <si>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</si>
  <si>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</si>
  <si>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</si>
  <si>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</si>
  <si>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</si>
  <si>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</si>
  <si>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</si>
  <si>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</si>
  <si>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</si>
  <si>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</si>
  <si>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</si>
  <si>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</si>
  <si>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</si>
  <si>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</si>
  <si>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</si>
  <si>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</si>
  <si>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</si>
  <si>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</si>
  <si>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</si>
  <si>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</si>
  <si>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</si>
  <si>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</si>
  <si>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</si>
  <si>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</si>
  <si>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</si>
  <si>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</si>
  <si>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</si>
  <si>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</si>
  <si>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</si>
  <si>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</si>
  <si>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</si>
  <si>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</si>
  <si>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</si>
  <si>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</si>
  <si>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</si>
  <si>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</si>
  <si>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</si>
  <si>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</si>
  <si>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</si>
  <si>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</si>
  <si>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</si>
  <si>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</si>
  <si>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</si>
  <si>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</si>
  <si>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</si>
  <si>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</si>
  <si>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</si>
  <si>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</si>
  <si>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</si>
  <si>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</si>
  <si>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</si>
  <si>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</si>
  <si>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</si>
  <si>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</si>
  <si>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</si>
  <si>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</si>
  <si>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</si>
  <si>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</si>
  <si>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</si>
  <si>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</si>
  <si>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</si>
  <si>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</si>
  <si>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</si>
  <si>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</si>
  <si>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</si>
  <si>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</si>
  <si>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</si>
  <si>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</si>
  <si>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</si>
  <si>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</si>
  <si>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</si>
  <si>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</si>
  <si>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</si>
  <si>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</si>
  <si>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</si>
  <si>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</si>
  <si>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</si>
  <si>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</si>
  <si>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</si>
  <si>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</si>
  <si>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</si>
  <si>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</si>
  <si>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</si>
  <si>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</si>
  <si>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</si>
  <si>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</si>
  <si>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</si>
  <si>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</si>
  <si>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</si>
  <si>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</si>
  <si>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</si>
  <si>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</si>
  <si>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</si>
  <si>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</si>
  <si>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</si>
  <si>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</si>
  <si>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</si>
  <si>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</si>
  <si>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</si>
  <si>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</si>
  <si>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</si>
  <si>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</si>
  <si>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</si>
  <si>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</si>
  <si>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</si>
  <si>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</si>
  <si>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</si>
  <si>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</si>
  <si>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</si>
  <si>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</si>
  <si>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</si>
  <si>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</si>
  <si>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</si>
  <si>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</si>
  <si>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</si>
  <si>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</si>
  <si>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</si>
  <si>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</si>
  <si>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</si>
  <si>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</si>
  <si>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</si>
  <si>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</si>
  <si>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</si>
  <si>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</si>
  <si>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</si>
  <si>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</si>
  <si>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</si>
  <si>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</si>
  <si>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</si>
  <si>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</si>
  <si>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</si>
  <si>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</si>
  <si>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</si>
  <si>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</si>
  <si>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</si>
  <si>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</si>
  <si>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</si>
  <si>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</si>
  <si>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</si>
  <si>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</si>
  <si>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</si>
  <si>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</si>
  <si>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</si>
  <si>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</si>
  <si>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</si>
  <si>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</si>
  <si>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</si>
  <si>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</si>
  <si>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</si>
  <si>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</si>
  <si>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</si>
  <si>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</si>
  <si>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</si>
  <si>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</si>
  <si>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</si>
  <si>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</si>
  <si>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</si>
  <si>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</si>
  <si>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</si>
  <si>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</si>
  <si>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</si>
  <si>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</si>
  <si>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</si>
  <si>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</si>
  <si>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</si>
  <si>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</si>
  <si>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</si>
  <si>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</si>
  <si>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</si>
  <si>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</si>
  <si>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</si>
  <si>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</si>
  <si>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</si>
  <si>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</si>
  <si>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</si>
  <si>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</si>
  <si>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</si>
  <si>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</si>
  <si>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</si>
  <si>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</si>
  <si>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</si>
  <si>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</si>
  <si>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</si>
  <si>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</si>
  <si>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</si>
  <si>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</si>
  <si>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</si>
  <si>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</si>
  <si>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</si>
  <si>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</si>
  <si>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</si>
  <si>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</si>
  <si>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</si>
  <si>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</si>
  <si>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</si>
  <si>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</si>
  <si>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</si>
  <si>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</si>
  <si>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</si>
  <si>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</si>
  <si>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</si>
  <si>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</si>
  <si>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</si>
  <si>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</si>
  <si>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</si>
  <si>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</si>
  <si>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</si>
  <si>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</si>
  <si>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</si>
  <si>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</si>
  <si>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</si>
  <si>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</si>
  <si>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</si>
  <si>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</si>
  <si>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</si>
  <si>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</si>
  <si>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</si>
  <si>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</si>
  <si>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</si>
  <si>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</si>
  <si>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</si>
  <si>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</si>
  <si>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</si>
  <si>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</si>
  <si>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</si>
  <si>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</si>
  <si>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</si>
  <si>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</si>
  <si>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</si>
  <si>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</si>
  <si>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</si>
  <si>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</si>
  <si>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</si>
  <si>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</si>
  <si>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</si>
  <si>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</si>
  <si>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</si>
  <si>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</si>
  <si>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</si>
  <si>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</si>
  <si>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</si>
  <si>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</si>
  <si>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</si>
  <si>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</si>
  <si>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</si>
  <si>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</si>
  <si>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</si>
  <si>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</si>
  <si>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</si>
  <si>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</si>
  <si>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</si>
  <si>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</si>
  <si>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</si>
  <si>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</si>
  <si>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</si>
  <si>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</si>
  <si>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</si>
  <si>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</si>
  <si>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</si>
  <si>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</si>
  <si>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</si>
  <si>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</si>
  <si>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</si>
  <si>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</si>
  <si>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</si>
  <si>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</si>
  <si>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</si>
  <si>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</si>
  <si>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</si>
  <si>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</si>
  <si>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</si>
  <si>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</si>
  <si>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</si>
  <si>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</si>
  <si>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</si>
  <si>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</si>
  <si>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</si>
  <si>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</si>
  <si>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</si>
  <si>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</si>
  <si>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</si>
  <si>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</si>
  <si>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</si>
  <si>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</si>
  <si>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</si>
  <si>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</si>
  <si>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</si>
  <si>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</si>
  <si>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</si>
  <si>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</si>
  <si>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</si>
  <si>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</si>
  <si>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</si>
  <si>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</si>
  <si>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</si>
  <si>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</si>
  <si>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</si>
  <si>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</si>
  <si>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</si>
  <si>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</si>
  <si>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</si>
  <si>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</si>
  <si>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</si>
  <si>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</si>
  <si>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</si>
  <si>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</si>
  <si>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</si>
  <si>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</si>
  <si>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</si>
  <si>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</si>
  <si>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</si>
  <si>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</si>
  <si>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</si>
  <si>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</si>
  <si>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</si>
  <si>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</si>
  <si>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</si>
  <si>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</si>
  <si>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</si>
  <si>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</si>
  <si>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</si>
  <si>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</si>
  <si>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</si>
  <si>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</si>
  <si>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</si>
  <si>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</si>
  <si>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</si>
  <si>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</si>
  <si>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</si>
  <si>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</si>
  <si>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</si>
  <si>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</si>
  <si>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</si>
  <si>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</si>
  <si>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</si>
  <si>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</si>
  <si>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</si>
  <si>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</si>
  <si>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</si>
  <si>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</si>
  <si>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</si>
  <si>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</si>
  <si>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</si>
  <si>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</si>
  <si>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</si>
  <si>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</si>
  <si>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</si>
  <si>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</si>
  <si>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</si>
  <si>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</si>
  <si>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</si>
  <si>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</si>
  <si>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</si>
  <si>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</si>
  <si>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</si>
  <si>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</si>
  <si>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</si>
  <si>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</si>
  <si>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</si>
  <si>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</si>
  <si>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</si>
  <si>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</si>
  <si>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</si>
  <si>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</si>
  <si>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</si>
  <si>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</si>
  <si>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</si>
  <si>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</si>
  <si>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</si>
  <si>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</si>
  <si>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</si>
  <si>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</si>
  <si>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</si>
  <si>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</si>
  <si>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</si>
  <si>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</si>
  <si>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</si>
  <si>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</si>
  <si>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</si>
  <si>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</si>
  <si>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</si>
  <si>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</si>
  <si>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</si>
  <si>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</si>
  <si>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</si>
  <si>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</si>
  <si>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</si>
  <si>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</si>
  <si>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</si>
  <si>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</si>
  <si>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</si>
  <si>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</si>
  <si>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</si>
  <si>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</si>
  <si>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</si>
  <si>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</si>
  <si>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</si>
  <si>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</si>
  <si>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</si>
  <si>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</si>
  <si>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</si>
  <si>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</si>
  <si>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</si>
  <si>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</si>
  <si>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</si>
  <si>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</si>
  <si>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</si>
  <si>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</si>
  <si>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</si>
  <si>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</si>
  <si>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</si>
  <si>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</si>
  <si>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</si>
  <si>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</si>
  <si>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</si>
  <si>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</si>
  <si>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</si>
  <si>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</si>
  <si>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</si>
  <si>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</si>
  <si>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</si>
  <si>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</si>
  <si>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</si>
  <si>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</si>
  <si>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</si>
  <si>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</si>
  <si>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</si>
  <si>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</si>
  <si>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</si>
  <si>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</si>
  <si>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</si>
  <si>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</si>
  <si>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</si>
  <si>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</si>
  <si>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</si>
  <si>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</si>
  <si>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</si>
  <si>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</si>
  <si>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</si>
  <si>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</si>
  <si>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</si>
  <si>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</si>
  <si>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</si>
  <si>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</si>
  <si>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</si>
  <si>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</si>
  <si>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</si>
  <si>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</si>
  <si>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</si>
  <si>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</si>
  <si>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</si>
  <si>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</si>
  <si>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</si>
  <si>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</si>
  <si>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</si>
  <si>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</si>
  <si>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</si>
  <si>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</si>
  <si>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</si>
  <si>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</si>
  <si>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</si>
  <si>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</si>
  <si>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</si>
  <si>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</si>
  <si>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</si>
  <si>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</si>
  <si>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</si>
  <si>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</si>
  <si>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</si>
  <si>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</si>
  <si>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</si>
  <si>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</si>
  <si>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</si>
  <si>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</si>
  <si>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</si>
  <si>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</si>
  <si>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</si>
  <si>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</si>
  <si>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</si>
  <si>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</si>
  <si>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</si>
  <si>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</si>
  <si>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</si>
  <si>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</si>
  <si>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</si>
  <si>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</si>
  <si>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</si>
  <si>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</si>
  <si>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</si>
  <si>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</si>
  <si>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</si>
  <si>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</si>
  <si>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</si>
  <si>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</si>
  <si>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</si>
  <si>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</si>
  <si>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</si>
  <si>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</si>
  <si>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</si>
  <si>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</si>
  <si>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</si>
  <si>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</si>
  <si>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</si>
  <si>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</si>
  <si>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</si>
  <si>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</si>
  <si>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</si>
  <si>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</si>
  <si>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</si>
  <si>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</si>
  <si>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</si>
  <si>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</si>
  <si>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</si>
  <si>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</si>
  <si>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</si>
  <si>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</si>
  <si>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</si>
  <si>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</si>
  <si>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</si>
  <si>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</si>
  <si>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</si>
  <si>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</si>
  <si>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</si>
  <si>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</si>
  <si>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</si>
  <si>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</si>
  <si>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</si>
  <si>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</si>
  <si>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</si>
  <si>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</si>
  <si>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</si>
  <si>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</si>
  <si>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</si>
  <si>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</si>
  <si>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</si>
  <si>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</si>
  <si>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</si>
  <si>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</si>
  <si>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</si>
  <si>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</si>
  <si>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</si>
  <si>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</si>
  <si>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</si>
  <si>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</si>
  <si>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</si>
  <si>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</si>
  <si>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</si>
  <si>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</si>
  <si>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</si>
  <si>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</si>
  <si>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</si>
  <si>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</si>
  <si>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</si>
  <si>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</si>
  <si>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</si>
  <si>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</si>
  <si>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</si>
  <si>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</si>
  <si>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</si>
  <si>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</si>
  <si>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</si>
  <si>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</si>
  <si>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</si>
  <si>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</si>
  <si>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</si>
  <si>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</si>
  <si>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</si>
  <si>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</si>
  <si>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</si>
  <si>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</si>
  <si>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</si>
  <si>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</si>
  <si>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</si>
  <si>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</si>
  <si>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</si>
  <si>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</si>
  <si>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</si>
  <si>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</si>
  <si>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</si>
  <si>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</si>
  <si>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</si>
  <si>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</si>
  <si>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</si>
  <si>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</si>
  <si>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</si>
  <si>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</si>
  <si>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</si>
  <si>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</si>
  <si>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</si>
  <si>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</si>
  <si>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</si>
  <si>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</si>
  <si>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</si>
  <si>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</si>
  <si>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</si>
  <si>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</si>
  <si>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</si>
  <si>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</si>
  <si>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</si>
  <si>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</si>
  <si>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</si>
  <si>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</si>
  <si>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</si>
  <si>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</si>
  <si>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</si>
  <si>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</si>
  <si>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</si>
  <si>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</si>
  <si>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</si>
  <si>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</si>
  <si>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</si>
  <si>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</si>
  <si>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</si>
  <si>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</si>
  <si>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</si>
  <si>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</si>
  <si>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</si>
  <si>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</si>
  <si>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</si>
  <si>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</si>
  <si>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</si>
  <si>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</si>
  <si>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</si>
  <si>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</si>
  <si>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</si>
  <si>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</si>
  <si>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</si>
  <si>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</si>
  <si>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</si>
  <si>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</si>
  <si>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</si>
  <si>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</si>
  <si>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</si>
  <si>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</si>
  <si>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</si>
  <si>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</si>
  <si>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</si>
  <si>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</si>
  <si>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</si>
  <si>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</si>
  <si>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</si>
  <si>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</si>
  <si>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</si>
  <si>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</si>
  <si>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</si>
  <si>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</si>
  <si>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</si>
  <si>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</si>
  <si>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</si>
  <si>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</si>
  <si>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</si>
  <si>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</si>
  <si>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</si>
  <si>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</si>
  <si>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</si>
  <si>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</si>
  <si>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</si>
  <si>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</si>
  <si>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</si>
  <si>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</si>
  <si>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</si>
  <si>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</si>
  <si>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</si>
  <si>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</si>
  <si>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</si>
  <si>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</si>
  <si>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</si>
  <si>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</si>
  <si>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</si>
  <si>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</si>
  <si>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</si>
  <si>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</si>
  <si>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</si>
  <si>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</si>
  <si>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</si>
  <si>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</si>
  <si>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</si>
  <si>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</si>
  <si>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</si>
  <si>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</si>
  <si>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</si>
  <si>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</si>
  <si>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</si>
  <si>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</si>
  <si>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</si>
  <si>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</si>
  <si>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</si>
  <si>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</si>
  <si>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</si>
  <si>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</si>
  <si>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</si>
  <si>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</si>
  <si>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</si>
  <si>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</si>
  <si>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</si>
  <si>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</si>
  <si>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</si>
  <si>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</si>
  <si>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</si>
  <si>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</si>
  <si>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</si>
  <si>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</si>
  <si>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</si>
  <si>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</si>
  <si>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</si>
  <si>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</si>
  <si>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</si>
  <si>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</si>
  <si>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</si>
  <si>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</si>
  <si>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</si>
  <si>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</si>
  <si>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</si>
  <si>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</si>
  <si>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</si>
  <si>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</si>
  <si>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</si>
  <si>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</si>
  <si>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</si>
  <si>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</si>
  <si>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</si>
  <si>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</si>
  <si>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</si>
  <si>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</si>
  <si>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</si>
  <si>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</si>
  <si>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</si>
  <si>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</si>
  <si>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</si>
  <si>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</si>
  <si>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</si>
  <si>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</si>
  <si>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</si>
  <si>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</si>
  <si>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</si>
  <si>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</si>
  <si>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</si>
  <si>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</si>
  <si>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</si>
  <si>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</si>
  <si>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</si>
  <si>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</si>
  <si>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</si>
  <si>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</si>
  <si>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</si>
  <si>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</si>
  <si>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</si>
  <si>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</si>
  <si>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</si>
  <si>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</si>
  <si>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</si>
  <si>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</si>
  <si>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</si>
  <si>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</si>
  <si>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</si>
  <si>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</si>
  <si>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</si>
  <si>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</si>
  <si>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</si>
  <si>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</si>
  <si>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</si>
  <si>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</si>
  <si>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</si>
  <si>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</si>
  <si>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</si>
  <si>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</si>
  <si>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</si>
  <si>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</si>
  <si>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</si>
  <si>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</si>
  <si>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</si>
  <si>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</si>
  <si>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</si>
  <si>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</si>
  <si>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</si>
  <si>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</si>
  <si>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</si>
  <si>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</si>
  <si>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</si>
  <si>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</si>
  <si>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</si>
  <si>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</si>
  <si>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</si>
  <si>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</si>
  <si>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</si>
  <si>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</si>
  <si>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</si>
  <si>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</si>
  <si>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</si>
  <si>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</si>
  <si>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</si>
  <si>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</si>
  <si>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</si>
  <si>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</si>
  <si>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</si>
  <si>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</si>
  <si>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</si>
  <si>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</si>
  <si>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</si>
  <si>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</si>
  <si>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</si>
  <si>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</si>
  <si>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</si>
  <si>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</si>
  <si>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</si>
  <si>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</si>
  <si>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</si>
  <si>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</si>
  <si>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</si>
  <si>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</si>
  <si>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</si>
  <si>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</si>
  <si>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</si>
  <si>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</si>
  <si>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</si>
  <si>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</si>
  <si>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</si>
  <si>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</si>
  <si>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</si>
  <si>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</si>
  <si>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</si>
  <si>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</si>
  <si>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</si>
  <si>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</si>
  <si>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</si>
  <si>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</si>
  <si>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</si>
  <si>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</si>
  <si>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</si>
  <si>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</si>
  <si>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</si>
  <si>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</si>
  <si>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</si>
  <si>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</si>
  <si>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</si>
  <si>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</si>
  <si>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</si>
  <si>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</si>
  <si>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</si>
  <si>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</si>
  <si>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</si>
  <si>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</si>
  <si>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</si>
  <si>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</si>
  <si>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</si>
  <si>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</si>
  <si>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</si>
  <si>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</si>
  <si>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</si>
  <si>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</si>
  <si>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</si>
  <si>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</si>
  <si>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</si>
  <si>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</si>
  <si>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</si>
  <si>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</si>
  <si>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</si>
  <si>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</si>
  <si>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</si>
  <si>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</si>
  <si>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</si>
  <si>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</si>
  <si>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</si>
  <si>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</si>
  <si>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</si>
  <si>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</si>
  <si>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</si>
  <si>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</si>
  <si>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</si>
  <si>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</si>
  <si>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</si>
  <si>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</si>
  <si>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</si>
  <si>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</si>
  <si>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</si>
  <si>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</si>
  <si>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</si>
  <si>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</si>
  <si>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</si>
  <si>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</si>
  <si>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</si>
  <si>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</si>
  <si>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</si>
  <si>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</si>
  <si>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</si>
  <si>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</si>
  <si>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</si>
  <si>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</si>
  <si>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</si>
  <si>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</si>
  <si>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</si>
  <si>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</si>
  <si>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</si>
  <si>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</si>
  <si>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</si>
  <si>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</si>
  <si>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</si>
  <si>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</si>
  <si>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</si>
  <si>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</si>
  <si>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</si>
  <si>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</si>
  <si>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</si>
  <si>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</si>
  <si>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</si>
  <si>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</si>
  <si>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</si>
  <si>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</si>
  <si>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</si>
  <si>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</si>
  <si>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</si>
  <si>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</si>
  <si>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</si>
  <si>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</si>
  <si>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</si>
  <si>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</si>
  <si>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</si>
  <si>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</si>
  <si>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</si>
  <si>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</si>
  <si>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</si>
  <si>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</si>
  <si>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</si>
  <si>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</si>
  <si>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</si>
  <si>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</si>
  <si>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</si>
  <si>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</si>
  <si>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</si>
  <si>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</si>
  <si>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</si>
  <si>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</si>
  <si>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</si>
  <si>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</si>
  <si>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</si>
  <si>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</si>
  <si>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</si>
  <si>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</si>
  <si>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</si>
  <si>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</si>
  <si>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</si>
  <si>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</si>
  <si>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</si>
  <si>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</si>
  <si>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</si>
  <si>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</si>
  <si>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</si>
  <si>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</si>
  <si>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</si>
  <si>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</si>
  <si>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</si>
  <si>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</si>
  <si>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</si>
  <si>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</si>
  <si>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</si>
  <si>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</si>
  <si>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</si>
  <si>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</si>
  <si>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</si>
  <si>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</si>
  <si>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</si>
  <si>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</si>
  <si>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</si>
  <si>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</si>
  <si>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</si>
  <si>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</si>
  <si>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</si>
  <si>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</si>
  <si>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</si>
  <si>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</si>
  <si>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</si>
  <si>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</si>
  <si>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</si>
  <si>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</si>
  <si>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</si>
  <si>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</si>
  <si>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</si>
  <si>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</si>
  <si>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</si>
  <si>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</si>
  <si>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</si>
  <si>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</si>
  <si>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</si>
  <si>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</si>
  <si>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</si>
  <si>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</si>
  <si>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</si>
  <si>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</si>
  <si>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</si>
  <si>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</si>
  <si>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</si>
  <si>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</si>
  <si>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</si>
  <si>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</si>
  <si>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</si>
  <si>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</si>
  <si>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</si>
  <si>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</si>
  <si>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</si>
  <si>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</si>
  <si>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</si>
  <si>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</si>
  <si>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</si>
  <si>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</si>
  <si>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</si>
  <si>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</si>
  <si>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</si>
  <si>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</si>
  <si>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</si>
  <si>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</si>
  <si>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</si>
  <si>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</si>
  <si>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</si>
  <si>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</si>
  <si>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</si>
  <si>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</si>
  <si>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</si>
  <si>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</si>
  <si>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</si>
  <si>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</si>
  <si>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</si>
  <si>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</si>
  <si>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</si>
  <si>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</si>
  <si>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</si>
  <si>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</si>
  <si>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</si>
  <si>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</si>
  <si>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</si>
  <si>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</si>
  <si>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</si>
  <si>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</si>
  <si>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</si>
  <si>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</si>
  <si>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</si>
  <si>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</si>
  <si>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</si>
  <si>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</si>
  <si>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</si>
  <si>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</si>
  <si>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</si>
  <si>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</si>
  <si>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</si>
  <si>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</si>
  <si>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</si>
  <si>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</si>
  <si>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</si>
  <si>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</si>
  <si>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</si>
  <si>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</si>
  <si>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</si>
  <si>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</si>
  <si>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</si>
  <si>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</si>
  <si>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</si>
  <si>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</si>
  <si>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</si>
  <si>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</si>
  <si>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</si>
  <si>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</si>
  <si>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</si>
  <si>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</si>
  <si>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</si>
  <si>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</si>
  <si>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</si>
  <si>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</si>
  <si>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</si>
  <si>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</si>
  <si>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</si>
  <si>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</si>
  <si>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</si>
  <si>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</si>
  <si>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</si>
  <si>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</si>
  <si>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</si>
  <si>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</si>
  <si>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</si>
  <si>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</si>
  <si>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</si>
  <si>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</si>
  <si>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</si>
  <si>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</si>
  <si>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</si>
  <si>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</si>
  <si>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</si>
  <si>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</si>
  <si>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</si>
  <si>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</si>
  <si>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</si>
  <si>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</si>
  <si>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</si>
  <si>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</si>
  <si>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</si>
  <si>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</si>
  <si>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</si>
  <si>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</si>
  <si>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</si>
  <si>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</si>
  <si>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</si>
  <si>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</si>
  <si>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</si>
  <si>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</si>
  <si>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</si>
  <si>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</si>
  <si>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</si>
  <si>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</si>
  <si>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</si>
  <si>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</si>
  <si>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</si>
  <si>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</si>
  <si>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</si>
  <si>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</si>
  <si>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</si>
  <si>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</si>
  <si>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</si>
  <si>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</si>
  <si>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</si>
  <si>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</si>
  <si>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</si>
  <si>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</si>
  <si>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</si>
  <si>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</si>
  <si>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</si>
  <si>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</si>
  <si>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</si>
  <si>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</si>
  <si>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</si>
  <si>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</si>
  <si>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</si>
  <si>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</si>
  <si>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</si>
  <si>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</si>
  <si>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</si>
  <si>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</si>
  <si>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</si>
  <si>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</si>
  <si>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</si>
  <si>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</si>
  <si>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</si>
  <si>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</si>
  <si>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</si>
  <si>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</si>
  <si>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</si>
  <si>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</si>
  <si>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</si>
  <si>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</si>
  <si>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</si>
  <si>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</si>
  <si>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</si>
  <si>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</si>
  <si>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</si>
  <si>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</si>
  <si>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</si>
  <si>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</si>
  <si>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</si>
  <si>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</si>
  <si>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</si>
  <si>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</si>
  <si>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</si>
  <si>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</si>
  <si>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</si>
  <si>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</si>
  <si>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</si>
  <si>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</si>
  <si>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</si>
  <si>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</si>
  <si>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</si>
  <si>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</si>
  <si>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</si>
  <si>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</si>
  <si>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</si>
  <si>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</si>
  <si>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</si>
  <si>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</si>
  <si>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</si>
  <si>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</si>
  <si>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</si>
  <si>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</si>
  <si>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</si>
  <si>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</si>
  <si>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</si>
  <si>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</si>
  <si>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</si>
  <si>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</si>
  <si>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</si>
  <si>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</si>
  <si>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</si>
  <si>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</si>
  <si>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</si>
  <si>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</si>
  <si>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</si>
  <si>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</si>
  <si>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</si>
  <si>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</si>
  <si>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</si>
  <si>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</si>
  <si>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</si>
  <si>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</si>
  <si>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</si>
  <si>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</si>
  <si>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</si>
  <si>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</si>
  <si>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</si>
  <si>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</si>
  <si>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</si>
  <si>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</si>
  <si>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</si>
  <si>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</si>
  <si>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</si>
  <si>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</si>
  <si>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</si>
  <si>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</si>
  <si>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</si>
  <si>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</si>
  <si>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</si>
  <si>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</si>
  <si>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</si>
  <si>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</si>
  <si>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</si>
  <si>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</si>
  <si>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</si>
  <si>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</si>
  <si>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</si>
  <si>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</si>
  <si>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</si>
  <si>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</si>
  <si>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</si>
  <si>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</si>
  <si>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</si>
  <si>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</si>
  <si>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</si>
  <si>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</si>
  <si>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</si>
  <si>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</si>
  <si>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</si>
  <si>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</si>
  <si>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</si>
  <si>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</si>
  <si>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</si>
  <si>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</si>
  <si>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</si>
  <si>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</si>
  <si>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</si>
  <si>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</si>
  <si>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</si>
  <si>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</si>
  <si>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</si>
  <si>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</si>
  <si>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</si>
  <si>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</si>
  <si>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</si>
  <si>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</si>
  <si>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</si>
  <si>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</si>
  <si>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</si>
  <si>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</si>
  <si>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</si>
  <si>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</si>
  <si>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</si>
  <si>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</si>
  <si>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</si>
  <si>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</si>
  <si>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</si>
  <si>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</si>
  <si>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</si>
  <si>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</si>
  <si>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</si>
  <si>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</si>
  <si>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</si>
  <si>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</si>
  <si>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</si>
  <si>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</si>
  <si>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</si>
  <si>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</si>
  <si>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</si>
  <si>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</si>
  <si>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</si>
  <si>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</si>
  <si>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</si>
  <si>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</si>
  <si>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</si>
  <si>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</si>
  <si>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</si>
  <si>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</si>
  <si>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</si>
  <si>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</si>
  <si>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</si>
  <si>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</si>
  <si>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</si>
  <si>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</si>
  <si>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</si>
  <si>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</si>
  <si>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</si>
  <si>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</si>
  <si>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</si>
  <si>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</si>
  <si>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</si>
  <si>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</si>
  <si>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</si>
  <si>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</si>
  <si>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</si>
  <si>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</si>
  <si>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</si>
  <si>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</si>
  <si>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</si>
  <si>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</si>
  <si>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</si>
  <si>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</si>
  <si>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</si>
  <si>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</si>
  <si>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</si>
  <si>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</si>
  <si>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</si>
  <si>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</si>
  <si>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</si>
  <si>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</si>
  <si>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</si>
  <si>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</si>
  <si>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</si>
  <si>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</si>
  <si>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</si>
  <si>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</si>
  <si>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</si>
  <si>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</si>
  <si>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</si>
  <si>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</si>
  <si>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</si>
  <si>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</si>
  <si>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</si>
  <si>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</si>
  <si>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</si>
  <si>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</si>
  <si>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</si>
  <si>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</si>
  <si>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</si>
  <si>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</si>
  <si>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</si>
  <si>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</si>
  <si>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</si>
  <si>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</si>
  <si>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</si>
  <si>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</si>
  <si>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</si>
  <si>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</si>
  <si>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</si>
  <si>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</si>
  <si>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</si>
  <si>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</si>
  <si>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</si>
  <si>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</si>
  <si>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</si>
  <si>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</si>
  <si>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</si>
  <si>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</si>
  <si>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</si>
  <si>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</si>
  <si>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</si>
  <si>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</si>
  <si>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</si>
  <si>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</si>
  <si>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</si>
  <si>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</si>
  <si>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</si>
  <si>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</si>
  <si>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</si>
  <si>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</si>
  <si>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</si>
  <si>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</si>
  <si>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</si>
  <si>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</si>
  <si>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</si>
  <si>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</si>
  <si>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</si>
  <si>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</si>
  <si>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</si>
  <si>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</si>
  <si>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</si>
  <si>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</si>
  <si>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</si>
  <si>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</si>
  <si>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</si>
  <si>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</si>
  <si>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</si>
  <si>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</si>
  <si>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</si>
  <si>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</si>
  <si>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</si>
  <si>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</si>
  <si>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</si>
  <si>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</si>
  <si>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</si>
  <si>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</si>
  <si>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</si>
  <si>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</si>
  <si>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</si>
  <si>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</si>
  <si>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</si>
  <si>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</si>
  <si>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</si>
  <si>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</si>
  <si>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</si>
  <si>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</si>
  <si>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</si>
  <si>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</si>
  <si>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</si>
  <si>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</si>
  <si>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</si>
  <si>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</si>
  <si>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</si>
  <si>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</si>
  <si>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</si>
  <si>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</si>
  <si>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</si>
  <si>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</si>
  <si>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</si>
  <si>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</si>
  <si>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</si>
  <si>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</si>
  <si>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</si>
  <si>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</si>
  <si>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</si>
  <si>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</si>
  <si>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</si>
  <si>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</si>
  <si>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</si>
  <si>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</si>
  <si>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</si>
  <si>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</si>
  <si>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</si>
  <si>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</si>
  <si>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</si>
  <si>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</si>
  <si>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</si>
  <si>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</si>
  <si>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</si>
  <si>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</si>
  <si>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</si>
  <si>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</si>
  <si>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</si>
  <si>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</si>
  <si>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</si>
  <si>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</si>
  <si>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</si>
  <si>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</si>
  <si>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</si>
  <si>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</si>
  <si>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</si>
  <si>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</si>
  <si>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</si>
  <si>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</si>
  <si>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</si>
  <si>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</si>
  <si>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</si>
  <si>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</si>
  <si>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</si>
  <si>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</si>
  <si>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</si>
  <si>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</si>
  <si>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</si>
  <si>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</si>
  <si>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</si>
  <si>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</si>
  <si>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</si>
  <si>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</si>
  <si>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</si>
  <si>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</si>
  <si>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</si>
  <si>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</si>
  <si>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</si>
  <si>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</si>
  <si>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</si>
  <si>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</si>
  <si>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</si>
  <si>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</si>
  <si>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</si>
  <si>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</si>
  <si>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</si>
  <si>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</si>
  <si>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</si>
  <si>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</si>
  <si>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</si>
  <si>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</si>
  <si>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</si>
  <si>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</si>
  <si>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</si>
  <si>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</si>
  <si>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</si>
  <si>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</si>
  <si>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</si>
  <si>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</si>
  <si>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</si>
  <si>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</si>
  <si>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</si>
  <si>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</si>
  <si>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</si>
  <si>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</si>
  <si>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</si>
  <si>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</si>
  <si>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</si>
  <si>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</si>
  <si>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</si>
  <si>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</si>
  <si>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</si>
  <si>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</si>
  <si>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</si>
  <si>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</si>
  <si>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</si>
  <si>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</si>
  <si>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</si>
  <si>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</si>
  <si>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</si>
  <si>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</si>
  <si>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</si>
  <si>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</si>
  <si>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</si>
  <si>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</si>
  <si>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</si>
  <si>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</si>
  <si>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</si>
  <si>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</si>
  <si>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</si>
  <si>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</si>
  <si>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</si>
  <si>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</si>
  <si>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</si>
  <si>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</si>
  <si>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</si>
  <si>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</si>
  <si>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</si>
  <si>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</si>
  <si>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</si>
  <si>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</si>
  <si>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</si>
  <si>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</si>
  <si>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</si>
  <si>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</si>
  <si>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</si>
  <si>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</si>
  <si>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</si>
  <si>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</si>
  <si>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</si>
  <si>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</si>
  <si>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</si>
  <si>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</si>
  <si>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</si>
  <si>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</si>
  <si>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</si>
  <si>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</si>
  <si>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</si>
  <si>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</si>
  <si>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</si>
  <si>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</si>
  <si>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</si>
  <si>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</si>
  <si>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</si>
  <si>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</si>
  <si>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</si>
  <si>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</si>
  <si>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</si>
  <si>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</si>
  <si>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</si>
  <si>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</si>
  <si>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</si>
  <si>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</si>
  <si>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</si>
  <si>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</si>
  <si>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</si>
  <si>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</si>
  <si>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</si>
  <si>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</si>
  <si>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</si>
  <si>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</si>
  <si>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</si>
  <si>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</si>
  <si>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</si>
  <si>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</si>
  <si>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</si>
  <si>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</si>
  <si>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</si>
  <si>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</si>
  <si>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</si>
  <si>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</si>
  <si>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</si>
  <si>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</si>
  <si>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</si>
  <si>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</si>
  <si>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</si>
  <si>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</si>
  <si>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</si>
  <si>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</si>
  <si>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</si>
  <si>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</si>
  <si>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</si>
  <si>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</si>
  <si>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</si>
  <si>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</si>
  <si>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</si>
  <si>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</si>
  <si>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</si>
  <si>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</si>
  <si>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</si>
  <si>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</si>
  <si>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</si>
  <si>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</si>
  <si>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</si>
  <si>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</si>
  <si>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</si>
  <si>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</si>
  <si>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</si>
  <si>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</si>
  <si>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</si>
  <si>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</si>
  <si>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</si>
  <si>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</si>
  <si>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</si>
  <si>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</si>
  <si>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</si>
  <si>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</si>
  <si>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</si>
  <si>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</si>
  <si>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</si>
  <si>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</si>
  <si>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</si>
  <si>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</si>
  <si>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</si>
  <si>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</si>
  <si>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</si>
  <si>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</si>
  <si>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</si>
  <si>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</si>
  <si>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</si>
  <si>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</si>
  <si>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</si>
  <si>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</si>
  <si>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</si>
  <si>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</si>
  <si>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</si>
  <si>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</si>
  <si>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</si>
  <si>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</si>
  <si>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</si>
  <si>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</si>
  <si>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</si>
  <si>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</si>
  <si>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</si>
  <si>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</si>
  <si>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</si>
  <si>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</si>
  <si>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</si>
  <si>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</si>
  <si>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</si>
  <si>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</si>
  <si>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</si>
  <si>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</si>
  <si>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</si>
  <si>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</si>
  <si>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</si>
  <si>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</si>
  <si>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</si>
  <si>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</si>
  <si>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</si>
  <si>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</si>
  <si>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</si>
  <si>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</si>
  <si>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</si>
  <si>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</si>
  <si>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</si>
  <si>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</si>
  <si>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</si>
  <si>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</si>
  <si>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</si>
  <si>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</si>
  <si>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</si>
  <si>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</si>
  <si>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</si>
  <si>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</si>
  <si>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</si>
  <si>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</si>
  <si>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</si>
  <si>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</si>
  <si>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</si>
  <si>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</si>
  <si>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</si>
  <si>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</si>
  <si>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</si>
  <si>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</si>
  <si>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</si>
  <si>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</si>
  <si>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</si>
  <si>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</si>
  <si>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</si>
  <si>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</si>
  <si>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</si>
  <si>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</si>
  <si>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</si>
  <si>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</si>
  <si>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</si>
  <si>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</si>
  <si>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</si>
  <si>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</si>
  <si>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</si>
  <si>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</si>
  <si>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</si>
  <si>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</si>
  <si>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</si>
  <si>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</si>
  <si>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</si>
  <si>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</si>
  <si>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</si>
  <si>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</si>
  <si>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</si>
  <si>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</si>
  <si>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</si>
  <si>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</si>
  <si>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</si>
  <si>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</si>
  <si>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</si>
  <si>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</si>
  <si>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</si>
  <si>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</si>
  <si>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</si>
  <si>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</si>
  <si>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</si>
  <si>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</si>
  <si>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</si>
  <si>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</si>
  <si>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</si>
  <si>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</si>
  <si>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</si>
  <si>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</si>
  <si>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</si>
  <si>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</si>
  <si>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</si>
  <si>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</si>
  <si>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</si>
  <si>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</si>
  <si>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</si>
  <si>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</si>
  <si>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</si>
  <si>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</si>
  <si>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</si>
  <si>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</si>
  <si>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</si>
  <si>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</si>
  <si>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</si>
  <si>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</si>
  <si>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</si>
  <si>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</si>
  <si>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</si>
  <si>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</si>
  <si>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</si>
  <si>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</si>
  <si>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</si>
  <si>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</si>
  <si>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</si>
  <si>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</si>
  <si>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</si>
  <si>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</si>
  <si>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</si>
  <si>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</si>
  <si>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</si>
  <si>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</si>
  <si>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</si>
  <si>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</si>
  <si>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</si>
  <si>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</si>
  <si>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</si>
  <si>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</si>
  <si>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</si>
  <si>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</si>
  <si>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</si>
  <si>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</si>
  <si>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</si>
  <si>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</si>
  <si>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</si>
  <si>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</si>
  <si>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</si>
  <si>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</si>
  <si>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</si>
  <si>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</si>
  <si>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</si>
  <si>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</si>
  <si>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</si>
  <si>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</si>
  <si>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</si>
  <si>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</si>
  <si>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</si>
  <si>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</si>
  <si>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</si>
  <si>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</si>
  <si>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</si>
  <si>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</si>
  <si>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</si>
  <si>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</si>
  <si>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</si>
  <si>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</si>
  <si>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</si>
  <si>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</si>
  <si>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</si>
  <si>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</si>
  <si>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</si>
  <si>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</si>
  <si>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</si>
  <si>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</si>
  <si>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</si>
  <si>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</si>
  <si>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</si>
  <si>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</si>
  <si>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</si>
  <si>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</si>
  <si>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</si>
  <si>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</si>
  <si>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</si>
  <si>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</si>
  <si>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</si>
  <si>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</si>
  <si>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</si>
  <si>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</si>
  <si>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</si>
  <si>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</si>
  <si>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</si>
  <si>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</si>
  <si>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</si>
  <si>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</si>
  <si>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</si>
  <si>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</si>
  <si>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</si>
  <si>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</si>
  <si>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</si>
  <si>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</si>
  <si>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</si>
  <si>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</si>
  <si>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</si>
  <si>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</si>
  <si>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</si>
  <si>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</si>
  <si>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</si>
  <si>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</si>
  <si>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</si>
  <si>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</si>
  <si>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</si>
  <si>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</si>
  <si>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</si>
  <si>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</si>
  <si>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</si>
  <si>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</si>
  <si>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</si>
  <si>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</si>
  <si>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</si>
  <si>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</si>
  <si>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</si>
  <si>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</si>
  <si>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</si>
  <si>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</si>
  <si>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</si>
  <si>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</si>
  <si>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</si>
  <si>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</si>
  <si>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</si>
  <si>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</si>
  <si>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</si>
  <si>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</si>
  <si>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</si>
  <si>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</si>
  <si>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</si>
  <si>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</si>
  <si>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</si>
  <si>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</si>
  <si>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</si>
  <si>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</si>
  <si>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</si>
  <si>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</si>
  <si>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</si>
  <si>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</si>
  <si>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</si>
  <si>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</si>
  <si>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</si>
  <si>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</si>
  <si>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</si>
  <si>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</si>
  <si>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</si>
  <si>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</si>
  <si>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</si>
  <si>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</si>
  <si>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</si>
  <si>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</si>
  <si>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</si>
  <si>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</si>
  <si>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</si>
  <si>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</si>
  <si>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</si>
  <si>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</si>
  <si>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</si>
  <si>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</si>
  <si>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</si>
  <si>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</si>
  <si>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</si>
  <si>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</si>
  <si>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</si>
  <si>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</si>
  <si>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</si>
  <si>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</si>
  <si>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</si>
  <si>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</si>
  <si>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</si>
  <si>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</si>
  <si>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</si>
  <si>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</si>
  <si>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</si>
  <si>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</si>
  <si>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</si>
  <si>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</si>
  <si>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</si>
  <si>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</si>
  <si>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</si>
  <si>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</si>
  <si>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</si>
  <si>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</si>
  <si>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</si>
  <si>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</si>
  <si>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</si>
  <si>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</si>
  <si>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</si>
  <si>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</si>
  <si>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</si>
  <si>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</si>
  <si>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</si>
  <si>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</si>
  <si>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</si>
  <si>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</si>
  <si>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</si>
  <si>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</si>
  <si>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</si>
  <si>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</si>
  <si>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</si>
  <si>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</si>
  <si>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</si>
  <si>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</si>
  <si>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</si>
  <si>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</si>
  <si>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</si>
  <si>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</si>
  <si>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</si>
  <si>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</si>
  <si>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</si>
  <si>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</si>
  <si>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</si>
  <si>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</si>
  <si>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</si>
  <si>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</si>
  <si>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</si>
  <si>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</si>
  <si>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</si>
  <si>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</si>
  <si>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</si>
  <si>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</si>
  <si>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</si>
  <si>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</si>
  <si>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</si>
  <si>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</si>
  <si>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</si>
  <si>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</si>
  <si>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</si>
  <si>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</si>
  <si>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</si>
  <si>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</si>
  <si>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</si>
  <si>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</si>
  <si>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</si>
  <si>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</si>
  <si>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</si>
  <si>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</si>
  <si>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</si>
  <si>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</si>
  <si>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</si>
  <si>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</si>
  <si>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</si>
  <si>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</si>
  <si>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</si>
  <si>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</si>
  <si>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</si>
  <si>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</si>
  <si>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</si>
  <si>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</si>
  <si>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</si>
  <si>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</si>
  <si>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</si>
  <si>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</si>
  <si>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</si>
  <si>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</si>
  <si>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</si>
  <si>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</si>
  <si>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</si>
  <si>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</si>
  <si>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</si>
  <si>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</si>
  <si>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</si>
  <si>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</si>
  <si>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</si>
  <si>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</si>
  <si>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</si>
  <si>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</si>
  <si>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</si>
  <si>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</si>
  <si>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</si>
  <si>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</si>
  <si>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</si>
  <si>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</si>
  <si>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</si>
  <si>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</si>
  <si>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</si>
  <si>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</si>
  <si>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</si>
  <si>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</si>
  <si>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</si>
  <si>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</si>
  <si>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</si>
  <si>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</si>
  <si>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</si>
  <si>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</si>
  <si>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</si>
  <si>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</si>
  <si>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</si>
  <si>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</si>
  <si>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</si>
  <si>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</si>
  <si>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</si>
  <si>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</si>
  <si>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</si>
  <si>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</si>
  <si>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</si>
  <si>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</si>
  <si>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</si>
  <si>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</si>
  <si>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</si>
  <si>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</si>
  <si>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</si>
  <si>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</si>
  <si>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</si>
  <si>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</si>
  <si>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</si>
  <si>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</si>
  <si>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</si>
  <si>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</si>
  <si>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</si>
  <si>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</si>
  <si>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</si>
  <si>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</si>
  <si>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</si>
  <si>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</si>
  <si>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</si>
  <si>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</si>
  <si>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</si>
  <si>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</si>
  <si>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</si>
  <si>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</si>
  <si>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</si>
  <si>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</si>
  <si>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</si>
  <si>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</si>
  <si>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</si>
  <si>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</si>
  <si>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</si>
  <si>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</si>
  <si>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</si>
  <si>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</si>
  <si>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</si>
  <si>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</si>
  <si>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</si>
  <si>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</si>
  <si>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</si>
  <si>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</si>
  <si>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</si>
  <si>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</si>
  <si>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</si>
  <si>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</si>
  <si>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</si>
  <si>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</si>
  <si>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</si>
  <si>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</si>
  <si>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</si>
  <si>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</si>
  <si>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</si>
  <si>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</si>
  <si>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</si>
  <si>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</si>
  <si>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</si>
  <si>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</si>
  <si>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</si>
  <si>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</si>
  <si>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</si>
  <si>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</si>
  <si>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</si>
  <si>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</si>
  <si>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</si>
  <si>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</si>
  <si>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</si>
  <si>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</si>
  <si>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</si>
  <si>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</si>
  <si>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</si>
  <si>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</si>
  <si>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</si>
  <si>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</si>
  <si>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</si>
  <si>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</si>
  <si>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</si>
  <si>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</si>
  <si>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</si>
  <si>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</si>
  <si>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</si>
  <si>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</si>
  <si>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</si>
  <si>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</si>
  <si>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</si>
  <si>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</si>
  <si>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</si>
  <si>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</si>
  <si>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</si>
  <si>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</si>
  <si>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</si>
  <si>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</si>
  <si>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</si>
  <si>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</si>
  <si>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</si>
  <si>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</si>
  <si>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</si>
  <si>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</si>
  <si>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</si>
  <si>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</si>
  <si>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</si>
  <si>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</si>
  <si>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</si>
  <si>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</si>
  <si>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</si>
  <si>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</si>
  <si>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</si>
  <si>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</si>
  <si>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</si>
  <si>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</si>
  <si>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</si>
  <si>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</si>
  <si>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</si>
  <si>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</si>
  <si>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</si>
  <si>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</si>
  <si>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</si>
  <si>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</si>
  <si>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</si>
  <si>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</si>
  <si>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</si>
  <si>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</si>
  <si>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</si>
  <si>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</si>
  <si>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</si>
  <si>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</si>
  <si>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</si>
  <si>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</si>
  <si>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</si>
  <si>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</si>
  <si>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</si>
  <si>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</si>
  <si>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</si>
  <si>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</si>
  <si>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</si>
  <si>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</si>
  <si>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</si>
  <si>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</si>
  <si>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</si>
  <si>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</si>
  <si>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</si>
  <si>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</si>
  <si>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</si>
  <si>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</si>
  <si>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</si>
  <si>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</si>
  <si>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</si>
  <si>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</si>
  <si>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</si>
  <si>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</si>
  <si>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</si>
  <si>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</si>
  <si>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</si>
  <si>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</si>
  <si>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</si>
  <si>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</si>
  <si>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</si>
  <si>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</si>
  <si>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</si>
  <si>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</si>
  <si>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</si>
  <si>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</si>
  <si>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</si>
  <si>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</si>
  <si>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</si>
  <si>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</si>
  <si>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</si>
  <si>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</si>
  <si>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</si>
  <si>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</si>
  <si>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</si>
  <si>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</si>
  <si>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</si>
  <si>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</si>
  <si>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</si>
  <si>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</si>
  <si>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</si>
  <si>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</si>
  <si>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</si>
  <si>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</si>
  <si>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</si>
  <si>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</si>
  <si>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</si>
  <si>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</si>
  <si>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</si>
  <si>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</si>
  <si>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</si>
  <si>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</si>
  <si>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</si>
  <si>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</si>
  <si>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</si>
  <si>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</si>
  <si>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</si>
  <si>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</si>
  <si>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</si>
  <si>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</si>
  <si>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</si>
  <si>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</si>
  <si>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</si>
  <si>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</si>
  <si>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</si>
  <si>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</si>
  <si>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</si>
  <si>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</si>
  <si>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</si>
  <si>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</si>
  <si>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</si>
  <si>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</si>
  <si>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</si>
  <si>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</si>
  <si>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</si>
  <si>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</si>
  <si>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</si>
  <si>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</si>
  <si>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</si>
  <si>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</si>
  <si>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</si>
  <si>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</si>
  <si>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</si>
  <si>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</si>
  <si>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</si>
  <si>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</si>
  <si>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</si>
  <si>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</si>
  <si>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</si>
  <si>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</si>
  <si>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</si>
  <si>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</si>
  <si>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</si>
  <si>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</si>
  <si>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</si>
  <si>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</si>
  <si>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</si>
  <si>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</si>
  <si>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</si>
  <si>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</si>
  <si>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</si>
  <si>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</si>
  <si>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</si>
  <si>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</si>
  <si>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</si>
  <si>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</si>
  <si>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</si>
  <si>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</si>
  <si>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</si>
  <si>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</si>
  <si>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</si>
  <si>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</si>
  <si>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</si>
  <si>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</si>
  <si>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</si>
  <si>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</si>
  <si>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</si>
  <si>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</si>
  <si>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</si>
  <si>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</si>
  <si>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</si>
  <si>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</si>
  <si>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</si>
  <si>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</si>
  <si>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</si>
  <si>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</si>
  <si>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</si>
  <si>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</si>
  <si>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</si>
  <si>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</si>
  <si>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</si>
  <si>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</si>
  <si>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</si>
  <si>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</si>
  <si>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</si>
  <si>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</si>
  <si>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</si>
  <si>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</si>
  <si>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</si>
  <si>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</si>
  <si>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</si>
  <si>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</si>
  <si>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</si>
  <si>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</si>
  <si>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</si>
  <si>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</si>
  <si>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</si>
  <si>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</si>
  <si>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</si>
  <si>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</si>
  <si>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</si>
  <si>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</si>
  <si>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</si>
  <si>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</si>
  <si>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</si>
  <si>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</si>
  <si>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</si>
  <si>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</si>
  <si>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</si>
  <si>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</si>
  <si>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</si>
  <si>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</si>
  <si>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</si>
  <si>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</si>
  <si>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</si>
  <si>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</si>
  <si>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</si>
  <si>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</si>
  <si>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</si>
  <si>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</si>
  <si>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</si>
  <si>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</si>
  <si>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</si>
  <si>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</si>
  <si>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</si>
  <si>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</si>
  <si>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</si>
  <si>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</si>
  <si>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</si>
  <si>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</si>
  <si>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</si>
  <si>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</si>
  <si>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</si>
  <si>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</si>
  <si>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</si>
  <si>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</si>
  <si>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</si>
  <si>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</si>
  <si>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</si>
  <si>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</si>
  <si>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</si>
  <si>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</si>
  <si>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</si>
  <si>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</si>
  <si>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</si>
  <si>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</si>
  <si>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</si>
  <si>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</si>
  <si>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</si>
  <si>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</si>
  <si>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</si>
  <si>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</si>
  <si>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</si>
  <si>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</si>
  <si>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</si>
  <si>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</si>
  <si>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</si>
  <si>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</si>
  <si>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</si>
  <si>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</si>
  <si>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</si>
  <si>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</si>
  <si>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</si>
  <si>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</si>
  <si>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</si>
  <si>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</si>
  <si>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</si>
  <si>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</si>
  <si>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</si>
  <si>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</si>
  <si>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</si>
  <si>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</si>
  <si>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</si>
  <si>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</si>
  <si>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</si>
  <si>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</si>
  <si>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</si>
  <si>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</si>
  <si>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</si>
  <si>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</si>
  <si>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</si>
  <si>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</si>
  <si>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</si>
  <si>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</si>
  <si>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</si>
  <si>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</si>
  <si>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</si>
  <si>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</si>
  <si>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</si>
  <si>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</si>
  <si>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</si>
  <si>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</si>
  <si>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</si>
  <si>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</si>
  <si>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</si>
  <si>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</si>
  <si>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</si>
  <si>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</si>
  <si>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</si>
  <si>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</si>
  <si>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</si>
  <si>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</si>
  <si>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</si>
  <si>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</si>
  <si>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</si>
  <si>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</si>
  <si>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</si>
  <si>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</si>
  <si>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</si>
  <si>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</si>
  <si>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</si>
  <si>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</si>
  <si>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</si>
  <si>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</si>
  <si>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</si>
  <si>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</si>
  <si>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</si>
  <si>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</si>
  <si>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</si>
  <si>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</si>
  <si>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</si>
  <si>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</si>
  <si>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</si>
  <si>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</si>
  <si>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</si>
  <si>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</si>
  <si>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</si>
  <si>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</si>
  <si>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</si>
  <si>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</si>
  <si>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</si>
  <si>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</si>
  <si>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</si>
  <si>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</si>
  <si>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</si>
  <si>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</si>
  <si>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</si>
  <si>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</si>
  <si>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</si>
  <si>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</si>
  <si>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</si>
  <si>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</si>
  <si>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</si>
  <si>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</si>
  <si>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</si>
  <si>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</si>
  <si>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</si>
  <si>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</si>
  <si>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</si>
  <si>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</si>
  <si>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</si>
  <si>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</si>
  <si>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</si>
  <si>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</si>
  <si>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</si>
  <si>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</si>
  <si>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</si>
  <si>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</si>
  <si>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</si>
  <si>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</si>
  <si>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</si>
  <si>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</si>
  <si>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</si>
  <si>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</si>
  <si>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</si>
  <si>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</si>
  <si>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</si>
  <si>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</si>
  <si>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</si>
  <si>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</si>
  <si>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</si>
  <si>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</si>
  <si>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</si>
  <si>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</si>
  <si>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</si>
  <si>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</si>
  <si>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</si>
  <si>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</si>
  <si>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</si>
  <si>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</si>
  <si>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</si>
  <si>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</si>
  <si>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</si>
  <si>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</si>
  <si>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</si>
  <si>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</si>
  <si>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</si>
  <si>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</si>
  <si>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</si>
  <si>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</si>
  <si>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</si>
  <si>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</si>
  <si>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</si>
  <si>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</si>
  <si>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</si>
  <si>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</si>
  <si>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</si>
  <si>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</si>
  <si>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</si>
  <si>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</si>
  <si>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</si>
  <si>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</si>
  <si>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</si>
  <si>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</si>
  <si>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</si>
  <si>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</si>
  <si>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</si>
  <si>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</si>
  <si>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</si>
  <si>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</si>
  <si>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</si>
  <si>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</si>
  <si>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</si>
  <si>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</si>
  <si>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</si>
  <si>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</si>
  <si>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</si>
  <si>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</si>
  <si>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</si>
  <si>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</si>
  <si>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</si>
  <si>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</si>
  <si>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</si>
  <si>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</si>
  <si>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</si>
  <si>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</si>
  <si>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</si>
  <si>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</si>
  <si>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</si>
  <si>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</si>
  <si>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</si>
  <si>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</si>
  <si>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</si>
  <si>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</si>
  <si>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</si>
  <si>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</si>
  <si>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</si>
  <si>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</si>
  <si>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</si>
  <si>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</si>
  <si>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</si>
  <si>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</si>
  <si>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</si>
  <si>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</si>
  <si>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</si>
  <si>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</si>
  <si>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</si>
  <si>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</si>
  <si>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</si>
  <si>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</si>
  <si>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</si>
  <si>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</si>
  <si>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</si>
  <si>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</si>
  <si>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</si>
  <si>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</si>
  <si>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</si>
  <si>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</si>
  <si>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</si>
  <si>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</si>
  <si>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</si>
  <si>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</si>
  <si>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</si>
  <si>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</si>
  <si>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</si>
  <si>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</si>
  <si>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</si>
  <si>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</si>
  <si>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</si>
  <si>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</si>
  <si>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</si>
  <si>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</si>
  <si>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</si>
  <si>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</si>
  <si>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</si>
  <si>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</si>
  <si>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</si>
  <si>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</si>
  <si>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</si>
  <si>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</si>
  <si>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</si>
  <si>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</si>
  <si>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</si>
  <si>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</si>
  <si>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</si>
  <si>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</si>
  <si>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</si>
  <si>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</si>
  <si>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</si>
  <si>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</si>
  <si>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</si>
  <si>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</si>
  <si>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</si>
  <si>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</si>
  <si>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</si>
  <si>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</si>
  <si>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</si>
  <si>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</si>
  <si>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</si>
  <si>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</si>
  <si>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</si>
  <si>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</si>
  <si>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</si>
  <si>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</si>
  <si>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</si>
  <si>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</si>
  <si>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</si>
  <si>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</si>
  <si>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</si>
  <si>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</si>
  <si>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</si>
  <si>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</si>
  <si>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</si>
  <si>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</si>
  <si>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</si>
  <si>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</si>
  <si>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</si>
  <si>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</si>
  <si>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</si>
  <si>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</si>
  <si>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</si>
  <si>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</si>
  <si>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</si>
  <si>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</si>
  <si>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</si>
  <si>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</si>
  <si>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</si>
  <si>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</si>
  <si>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</si>
  <si>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</si>
  <si>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</si>
  <si>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</si>
  <si>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</si>
  <si>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</si>
  <si>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</si>
  <si>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</si>
  <si>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</si>
  <si>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</si>
  <si>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</si>
  <si>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</si>
  <si>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</si>
  <si>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</si>
  <si>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</si>
  <si>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</si>
  <si>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</si>
  <si>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</si>
  <si>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</si>
  <si>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</si>
  <si>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</si>
  <si>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</si>
  <si>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</si>
  <si>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</si>
  <si>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</si>
  <si>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</si>
  <si>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</si>
  <si>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</si>
  <si>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</si>
  <si>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</si>
  <si>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</si>
  <si>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</si>
  <si>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</si>
  <si>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</si>
  <si>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</si>
  <si>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</si>
  <si>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</si>
  <si>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</si>
  <si>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</si>
  <si>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</si>
  <si>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</si>
  <si>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</si>
  <si>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</si>
  <si>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</si>
  <si>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</si>
  <si>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</si>
  <si>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</si>
  <si>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</si>
  <si>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</si>
  <si>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</si>
  <si>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</si>
  <si>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</si>
  <si>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</si>
  <si>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</si>
  <si>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</si>
  <si>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</si>
  <si>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</si>
  <si>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</si>
  <si>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</si>
  <si>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</si>
  <si>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</si>
  <si>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</si>
  <si>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</si>
  <si>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</si>
  <si>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</si>
  <si>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</si>
  <si>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</si>
  <si>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</si>
  <si>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</si>
  <si>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</si>
  <si>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</si>
  <si>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</si>
  <si>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</si>
  <si>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</si>
  <si>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</si>
  <si>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</si>
  <si>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</si>
  <si>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</si>
  <si>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</si>
  <si>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</si>
  <si>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</si>
  <si>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</si>
  <si>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</si>
  <si>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</si>
  <si>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</si>
  <si>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</si>
  <si>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</si>
  <si>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</si>
  <si>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</si>
  <si>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</si>
  <si>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</si>
  <si>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</si>
  <si>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</si>
  <si>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</si>
  <si>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</si>
  <si>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</si>
  <si>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</si>
  <si>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</si>
  <si>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</si>
  <si>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</si>
  <si>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</si>
  <si>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</si>
  <si>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</si>
  <si>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</si>
  <si>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</si>
  <si>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</si>
  <si>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</si>
  <si>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</si>
  <si>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</si>
  <si>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</si>
  <si>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</si>
  <si>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</si>
  <si>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</si>
  <si>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</si>
  <si>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</si>
  <si>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</si>
  <si>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</si>
  <si>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</si>
  <si>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</si>
  <si>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</si>
  <si>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</si>
  <si>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</si>
  <si>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</si>
  <si>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</si>
  <si>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</si>
  <si>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</si>
  <si>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</si>
  <si>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</si>
  <si>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</si>
  <si>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</si>
  <si>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</si>
  <si>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</si>
  <si>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</si>
  <si>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</si>
  <si>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</si>
  <si>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</si>
  <si>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</si>
  <si>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</si>
  <si>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</si>
  <si>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</si>
  <si>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</si>
  <si>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</si>
  <si>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</si>
  <si>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</si>
  <si>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</si>
  <si>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</si>
  <si>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</si>
  <si>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</si>
  <si>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</si>
  <si>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</si>
  <si>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</si>
  <si>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</si>
  <si>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</si>
  <si>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</si>
  <si>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</si>
  <si>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</si>
  <si>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</si>
  <si>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</si>
  <si>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</si>
  <si>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</si>
  <si>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</si>
  <si>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</si>
  <si>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</si>
  <si>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</si>
  <si>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</si>
  <si>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</si>
  <si>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</si>
  <si>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</si>
  <si>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</si>
  <si>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</si>
  <si>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</si>
  <si>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</si>
  <si>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Biplan [Yannick]</t>
  </si>
  <si>
    <t>1133</t>
  </si>
  <si>
    <t>1135</t>
  </si>
  <si>
    <t>Arbo-en-ciel [Guy Doucet]</t>
  </si>
  <si>
    <t>1136</t>
  </si>
  <si>
    <t>1137</t>
  </si>
  <si>
    <t>9241-7344 Québec inc [Carl Paquin]</t>
  </si>
  <si>
    <t>Alain Villeneuve</t>
  </si>
  <si>
    <t>1139</t>
  </si>
  <si>
    <t>1140</t>
  </si>
  <si>
    <t>1141</t>
  </si>
  <si>
    <t>Technobiz [Jacques Bourbonnet]</t>
  </si>
  <si>
    <t>1143</t>
  </si>
  <si>
    <t>9056-3149 Québec inc [Bar B3]</t>
  </si>
  <si>
    <t>1144</t>
  </si>
  <si>
    <t>1145</t>
  </si>
  <si>
    <t>1146</t>
  </si>
  <si>
    <t>1148</t>
  </si>
  <si>
    <t>1149</t>
  </si>
  <si>
    <t>1151</t>
  </si>
  <si>
    <t>1152</t>
  </si>
  <si>
    <t>1153</t>
  </si>
  <si>
    <t>Hamelin Picard Beauvais</t>
  </si>
  <si>
    <t>1154a</t>
  </si>
  <si>
    <t>Roxane Hamelin Avocate inc</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</si>
  <si>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</si>
  <si>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</si>
  <si>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</si>
  <si>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</si>
  <si>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</si>
  <si>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</si>
  <si>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</si>
  <si>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</si>
  <si>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</si>
  <si>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</si>
  <si>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</si>
  <si>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</si>
  <si>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</si>
  <si>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</si>
  <si>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</si>
  <si>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</si>
  <si>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</si>
  <si>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</si>
  <si>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</si>
  <si>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</si>
  <si>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</si>
  <si>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</si>
  <si>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</si>
  <si>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</si>
  <si>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</si>
  <si>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</si>
  <si>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</si>
  <si>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</si>
  <si>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</si>
  <si>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</si>
  <si>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</si>
  <si>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</si>
  <si>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</si>
  <si>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</si>
  <si>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</si>
  <si>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</si>
  <si>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</si>
  <si>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</si>
  <si>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</si>
  <si>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</si>
  <si>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</si>
  <si>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</si>
  <si>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</si>
  <si>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</si>
  <si>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</si>
  <si>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</si>
  <si>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</si>
  <si>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</si>
  <si>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</si>
  <si>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</si>
  <si>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</si>
  <si>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</si>
  <si>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</si>
  <si>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</si>
  <si>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</si>
  <si>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</si>
  <si>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</si>
  <si>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</si>
  <si>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</si>
  <si>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</si>
  <si>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</si>
  <si>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</si>
  <si>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</si>
  <si>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</si>
  <si>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</si>
  <si>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</si>
  <si>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</si>
  <si>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</si>
  <si>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</si>
  <si>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</si>
  <si>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</si>
  <si>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</si>
  <si>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</si>
  <si>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</si>
  <si>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</si>
  <si>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</si>
  <si>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</si>
  <si>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</si>
  <si>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</si>
  <si>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</si>
  <si>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</si>
  <si>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</si>
  <si>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</si>
  <si>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</si>
  <si>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</si>
  <si>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</si>
  <si>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</si>
  <si>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</si>
  <si>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</si>
  <si>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</si>
  <si>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</si>
  <si>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</si>
  <si>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</si>
  <si>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Équipe Univers Selle</t>
  </si>
  <si>
    <t>1243</t>
  </si>
  <si>
    <t>1244</t>
  </si>
  <si>
    <t>Gestion Carlos Cordoba Inc.</t>
  </si>
  <si>
    <t>1245</t>
  </si>
  <si>
    <t>1246</t>
  </si>
  <si>
    <t>1247</t>
  </si>
  <si>
    <t>Les entreprises Christine Chapeau inc.</t>
  </si>
  <si>
    <t>1248</t>
  </si>
  <si>
    <t>1249</t>
  </si>
  <si>
    <t>1250</t>
  </si>
  <si>
    <t>1251</t>
  </si>
  <si>
    <t>1252</t>
  </si>
  <si>
    <t>À Hauteur d'Homme</t>
  </si>
  <si>
    <t>1253</t>
  </si>
  <si>
    <t>1254</t>
  </si>
  <si>
    <t>1255</t>
  </si>
  <si>
    <t>1256</t>
  </si>
  <si>
    <t>1257</t>
  </si>
  <si>
    <t>1258</t>
  </si>
  <si>
    <t>1259</t>
  </si>
  <si>
    <t>1260</t>
  </si>
  <si>
    <t>Alain Pilon CPA Inc.</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</si>
  <si>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</si>
  <si>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</si>
  <si>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</si>
  <si>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</si>
  <si>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</si>
  <si>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</si>
  <si>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</si>
  <si>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</si>
  <si>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</si>
  <si>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</si>
  <si>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</si>
  <si>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</si>
  <si>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</si>
  <si>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</si>
  <si>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</si>
  <si>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</si>
  <si>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</si>
  <si>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</si>
  <si>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</si>
  <si>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</si>
  <si>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</si>
  <si>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</si>
  <si>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</si>
  <si>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</si>
  <si>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</si>
  <si>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</si>
  <si>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</si>
  <si>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</si>
  <si>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</si>
  <si>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</si>
  <si>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</si>
  <si>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</si>
  <si>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</si>
  <si>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</si>
  <si>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</si>
  <si>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Peter Quinn Courtier Hypothécaire inc</t>
  </si>
  <si>
    <t>1298</t>
  </si>
  <si>
    <t>Pedro Antunes</t>
  </si>
  <si>
    <t>1299</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</si>
  <si>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</si>
  <si>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</si>
  <si>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</si>
  <si>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</si>
  <si>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</si>
  <si>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</si>
  <si>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</si>
  <si>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</si>
  <si>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</si>
  <si>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</si>
  <si>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</si>
  <si>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</si>
  <si>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</si>
  <si>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</si>
  <si>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</si>
  <si>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</si>
  <si>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</si>
  <si>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</si>
  <si>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</si>
  <si>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</si>
  <si>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</si>
  <si>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</si>
  <si>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</si>
  <si>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</si>
  <si>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</si>
  <si>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</si>
  <si>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</si>
  <si>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</si>
  <si>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</si>
  <si>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</si>
  <si>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</si>
  <si>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</si>
  <si>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</si>
  <si>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</si>
  <si>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</si>
  <si>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</si>
  <si>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</si>
  <si>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</si>
  <si>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</si>
  <si>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</si>
  <si>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</si>
  <si>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</si>
  <si>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</si>
  <si>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</si>
  <si>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</si>
  <si>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</si>
  <si>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</si>
  <si>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</si>
  <si>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</si>
  <si>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</si>
  <si>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</si>
  <si>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</si>
  <si>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</si>
  <si>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</si>
  <si>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</si>
  <si>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</si>
  <si>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</si>
  <si>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</si>
  <si>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</si>
  <si>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</si>
  <si>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</si>
  <si>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</si>
  <si>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</si>
  <si>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</si>
  <si>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</si>
  <si>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</si>
  <si>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</si>
  <si>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</si>
  <si>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</si>
  <si>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</si>
  <si>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</si>
  <si>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</si>
  <si>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</si>
  <si>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</si>
  <si>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</si>
  <si>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</si>
  <si>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</si>
  <si>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</si>
  <si>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</si>
  <si>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</si>
  <si>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</si>
  <si>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</si>
  <si>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</si>
  <si>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</si>
  <si>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</si>
  <si>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</si>
  <si>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</si>
  <si>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</si>
  <si>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</si>
  <si>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</si>
  <si>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</si>
  <si>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</si>
  <si>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</si>
  <si>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</si>
  <si>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</si>
  <si>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</si>
  <si>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</si>
  <si>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</si>
  <si>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</si>
  <si>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</si>
  <si>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</si>
  <si>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</si>
  <si>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</si>
  <si>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</si>
  <si>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</si>
  <si>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</si>
  <si>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</si>
  <si>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</si>
  <si>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</si>
  <si>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</si>
  <si>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</si>
  <si>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</si>
  <si>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</si>
  <si>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</si>
  <si>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</si>
  <si>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</si>
  <si>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</si>
  <si>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</si>
  <si>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</si>
  <si>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</si>
  <si>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</si>
  <si>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</si>
  <si>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</si>
  <si>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</si>
  <si>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</si>
  <si>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</si>
  <si>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</si>
  <si>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</si>
  <si>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</si>
  <si>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</si>
  <si>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</si>
  <si>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</si>
  <si>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</si>
  <si>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</si>
  <si>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</si>
  <si>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</si>
  <si>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</si>
  <si>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</si>
  <si>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</si>
  <si>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</si>
  <si>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</si>
  <si>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</si>
  <si>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</si>
  <si>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</si>
  <si>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</si>
  <si>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</si>
  <si>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</si>
  <si>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</si>
  <si>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</si>
  <si>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</si>
  <si>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</si>
  <si>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</si>
  <si>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</si>
  <si>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</si>
  <si>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</si>
  <si>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</si>
  <si>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</si>
  <si>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</si>
  <si>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</si>
  <si>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</si>
  <si>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</si>
  <si>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</si>
  <si>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</si>
  <si>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</si>
  <si>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</si>
  <si>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</si>
  <si>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</si>
  <si>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</si>
  <si>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</si>
  <si>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</si>
  <si>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</si>
  <si>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</si>
  <si>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</si>
  <si>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</si>
  <si>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</si>
  <si>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</si>
  <si>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</si>
  <si>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</si>
  <si>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</si>
  <si>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</si>
  <si>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</si>
  <si>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</si>
  <si>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</si>
  <si>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</si>
  <si>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</si>
  <si>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</si>
  <si>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</si>
  <si>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</si>
  <si>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</si>
  <si>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</si>
  <si>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</si>
  <si>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</si>
  <si>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</si>
  <si>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</si>
  <si>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</si>
  <si>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</si>
  <si>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</si>
  <si>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</si>
  <si>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</si>
  <si>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</si>
  <si>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</si>
  <si>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</si>
  <si>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</si>
  <si>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</si>
  <si>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</si>
  <si>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</si>
  <si>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</si>
  <si>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</si>
  <si>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</si>
  <si>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</si>
  <si>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</si>
  <si>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</si>
  <si>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</si>
  <si>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</si>
  <si>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</si>
  <si>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</si>
  <si>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</si>
  <si>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</si>
  <si>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</si>
  <si>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</si>
  <si>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</si>
  <si>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</si>
  <si>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</si>
  <si>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</si>
  <si>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</si>
  <si>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</si>
  <si>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</si>
  <si>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</si>
  <si>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</si>
  <si>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</si>
  <si>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</si>
  <si>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</si>
  <si>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</si>
  <si>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</si>
  <si>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</si>
  <si>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</si>
  <si>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</si>
  <si>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</si>
  <si>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</si>
  <si>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</si>
  <si>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</si>
  <si>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</si>
  <si>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</si>
  <si>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</si>
  <si>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</si>
  <si>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</si>
  <si>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</si>
  <si>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</si>
  <si>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</si>
  <si>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</si>
  <si>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</si>
  <si>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</si>
  <si>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</si>
  <si>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</si>
  <si>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</si>
  <si>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</si>
  <si>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</si>
  <si>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</si>
  <si>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</si>
  <si>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</si>
  <si>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</si>
  <si>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</si>
  <si>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</si>
  <si>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</si>
  <si>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</si>
  <si>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</si>
  <si>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</si>
  <si>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</si>
  <si>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</si>
  <si>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</si>
  <si>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</si>
  <si>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</si>
  <si>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</si>
  <si>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</si>
  <si>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</si>
  <si>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</si>
  <si>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</si>
  <si>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</si>
  <si>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</si>
  <si>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</si>
  <si>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</si>
  <si>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</si>
  <si>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</si>
  <si>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</si>
  <si>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</si>
  <si>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</si>
  <si>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</si>
  <si>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</si>
  <si>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</si>
  <si>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</si>
  <si>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</si>
  <si>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</si>
  <si>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</si>
  <si>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</si>
  <si>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</si>
  <si>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</si>
  <si>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</si>
  <si>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</si>
  <si>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</si>
  <si>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</si>
  <si>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</si>
  <si>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</si>
  <si>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</si>
  <si>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</si>
  <si>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</si>
  <si>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</si>
  <si>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</si>
  <si>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</si>
  <si>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</si>
  <si>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</si>
  <si>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</si>
  <si>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</si>
  <si>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</si>
  <si>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</si>
  <si>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</si>
  <si>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</si>
  <si>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</si>
  <si>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</si>
  <si>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</si>
  <si>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</si>
  <si>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</si>
  <si>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</si>
  <si>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</si>
  <si>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</si>
  <si>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</si>
  <si>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</si>
  <si>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</si>
  <si>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</si>
  <si>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</si>
  <si>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</si>
  <si>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</si>
  <si>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</si>
  <si>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</si>
  <si>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</si>
  <si>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</si>
  <si>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</si>
  <si>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</si>
  <si>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</si>
  <si>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</si>
  <si>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</si>
  <si>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</si>
  <si>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</si>
  <si>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</si>
  <si>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</si>
  <si>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</si>
  <si>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</si>
  <si>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</si>
  <si>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</si>
  <si>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</si>
  <si>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</si>
  <si>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</si>
  <si>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</si>
  <si>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</si>
  <si>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</si>
  <si>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</si>
  <si>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</si>
  <si>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</si>
  <si>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</si>
  <si>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</si>
  <si>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</si>
  <si>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</si>
  <si>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</si>
  <si>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</si>
  <si>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</si>
  <si>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</si>
  <si>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</si>
  <si>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</si>
  <si>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</si>
  <si>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</si>
  <si>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</si>
  <si>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</si>
  <si>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</si>
  <si>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</si>
  <si>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</si>
  <si>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</si>
  <si>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</si>
  <si>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</si>
  <si>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</si>
  <si>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</si>
  <si>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</si>
  <si>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</si>
  <si>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</si>
  <si>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</si>
  <si>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</si>
  <si>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</si>
  <si>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</si>
  <si>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</si>
  <si>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</si>
  <si>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</si>
  <si>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</si>
  <si>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</si>
  <si>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</si>
  <si>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</si>
  <si>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</si>
  <si>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</si>
  <si>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</si>
  <si>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</si>
  <si>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</si>
  <si>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</si>
  <si>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</si>
  <si>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</si>
  <si>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</si>
  <si>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</si>
  <si>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</si>
  <si>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</si>
  <si>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</si>
  <si>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</si>
  <si>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</si>
  <si>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</si>
  <si>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</si>
  <si>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</si>
  <si>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</si>
  <si>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</si>
  <si>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</si>
  <si>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</si>
  <si>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</si>
  <si>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</si>
  <si>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</si>
  <si>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</si>
  <si>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</si>
  <si>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</si>
  <si>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</si>
  <si>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</si>
  <si>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</si>
  <si>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</si>
  <si>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</si>
  <si>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</si>
  <si>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</si>
  <si>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</si>
  <si>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</si>
  <si>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</si>
  <si>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</si>
  <si>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</si>
  <si>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</si>
  <si>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</si>
  <si>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</si>
  <si>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</si>
  <si>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</si>
  <si>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</si>
  <si>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</si>
  <si>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</si>
  <si>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</si>
  <si>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</si>
  <si>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</si>
  <si>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</si>
  <si>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</si>
  <si>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</si>
  <si>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</si>
  <si>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</si>
  <si>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</si>
  <si>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</si>
  <si>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</si>
  <si>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</si>
  <si>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</si>
  <si>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</si>
  <si>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</si>
  <si>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</si>
  <si>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</si>
  <si>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</si>
  <si>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</si>
  <si>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</si>
  <si>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</si>
  <si>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</si>
  <si>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</si>
  <si>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</si>
  <si>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</si>
  <si>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</si>
  <si>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</si>
  <si>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</si>
  <si>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</si>
  <si>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</si>
  <si>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</si>
  <si>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</si>
  <si>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</si>
  <si>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</si>
  <si>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</si>
  <si>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</si>
  <si>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</si>
  <si>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</si>
  <si>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</si>
  <si>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</si>
  <si>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</si>
  <si>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</si>
  <si>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</si>
  <si>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</si>
  <si>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</si>
  <si>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</si>
  <si>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</si>
  <si>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</si>
  <si>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</si>
  <si>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</si>
  <si>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</si>
  <si>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</si>
  <si>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</si>
  <si>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</si>
  <si>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</si>
  <si>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</si>
  <si>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</si>
  <si>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</si>
  <si>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</si>
  <si>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</si>
  <si>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</si>
  <si>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</si>
  <si>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</si>
  <si>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</si>
  <si>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</si>
  <si>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</si>
  <si>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</si>
  <si>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</si>
  <si>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</si>
  <si>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</si>
  <si>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</si>
  <si>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</si>
  <si>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</si>
  <si>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</si>
  <si>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</si>
  <si>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</si>
  <si>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</si>
  <si>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</si>
  <si>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</si>
  <si>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</si>
  <si>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</si>
  <si>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</si>
  <si>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</si>
  <si>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</si>
  <si>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</si>
  <si>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</si>
  <si>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</si>
  <si>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</si>
  <si>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</si>
  <si>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</si>
  <si>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</si>
  <si>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</si>
  <si>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</si>
  <si>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</si>
  <si>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</si>
  <si>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</si>
  <si>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</si>
  <si>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</si>
  <si>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</si>
  <si>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</si>
  <si>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</si>
  <si>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</si>
  <si>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</si>
  <si>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</si>
  <si>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</si>
  <si>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</si>
  <si>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</si>
  <si>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</si>
  <si>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</si>
  <si>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</si>
  <si>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</si>
  <si>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</si>
  <si>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</si>
  <si>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</si>
  <si>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</si>
  <si>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</si>
  <si>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</si>
  <si>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</si>
  <si>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</si>
  <si>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</si>
  <si>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</si>
  <si>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</si>
  <si>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</si>
  <si>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</si>
  <si>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</si>
  <si>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</si>
  <si>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</si>
  <si>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</si>
  <si>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</si>
  <si>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</si>
  <si>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</si>
  <si>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</si>
  <si>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</si>
  <si>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</si>
  <si>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</si>
  <si>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</si>
  <si>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</si>
  <si>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</si>
  <si>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</si>
  <si>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</si>
  <si>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</si>
  <si>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</si>
  <si>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</si>
  <si>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</si>
  <si>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</si>
  <si>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</si>
  <si>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</si>
  <si>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</si>
  <si>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</si>
  <si>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</si>
  <si>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</si>
  <si>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</si>
  <si>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</si>
  <si>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</si>
  <si>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</si>
  <si>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</si>
  <si>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</si>
  <si>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</si>
  <si>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</si>
  <si>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</si>
  <si>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</si>
  <si>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</si>
  <si>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</si>
  <si>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</si>
  <si>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</si>
  <si>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</si>
  <si>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</si>
  <si>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</si>
  <si>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</si>
  <si>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</si>
  <si>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</si>
  <si>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</si>
  <si>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</si>
  <si>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</si>
  <si>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</si>
  <si>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</si>
  <si>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</si>
  <si>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</si>
  <si>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</si>
  <si>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</si>
  <si>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</si>
  <si>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</si>
  <si>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</si>
  <si>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</si>
  <si>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</si>
  <si>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</si>
  <si>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</si>
  <si>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</si>
  <si>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</si>
  <si>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</si>
  <si>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</si>
  <si>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</si>
  <si>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</si>
  <si>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</si>
  <si>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</si>
  <si>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</si>
  <si>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</si>
  <si>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</si>
  <si>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</si>
  <si>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</si>
  <si>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</si>
  <si>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</si>
  <si>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</si>
  <si>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</si>
  <si>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</si>
  <si>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</si>
  <si>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</si>
  <si>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</si>
  <si>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</si>
  <si>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</si>
  <si>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</si>
  <si>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</si>
  <si>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</si>
  <si>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</si>
  <si>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</si>
  <si>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</si>
  <si>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</si>
  <si>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</si>
  <si>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</si>
  <si>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</si>
  <si>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</si>
  <si>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</si>
  <si>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</si>
  <si>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</si>
  <si>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</si>
  <si>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</si>
  <si>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</si>
  <si>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</si>
  <si>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</si>
  <si>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</si>
  <si>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</si>
  <si>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</si>
  <si>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</si>
  <si>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</si>
  <si>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</si>
  <si>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</si>
  <si>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</si>
  <si>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</si>
  <si>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</si>
  <si>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</si>
  <si>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</si>
  <si>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</si>
  <si>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</si>
  <si>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</si>
  <si>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</si>
  <si>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</si>
  <si>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</si>
  <si>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</si>
  <si>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</si>
  <si>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</si>
  <si>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</si>
  <si>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</si>
  <si>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</si>
  <si>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</si>
  <si>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</si>
  <si>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</si>
  <si>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</si>
  <si>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</si>
  <si>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</si>
  <si>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</si>
  <si>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</si>
  <si>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</si>
  <si>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</si>
  <si>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</si>
  <si>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</si>
  <si>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</si>
  <si>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</si>
  <si>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</si>
  <si>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</si>
  <si>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</si>
  <si>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</si>
  <si>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</si>
  <si>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</si>
  <si>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</si>
  <si>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</si>
  <si>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</si>
  <si>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</si>
  <si>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</si>
  <si>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</si>
  <si>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</si>
  <si>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</si>
  <si>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</si>
  <si>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</si>
  <si>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</si>
  <si>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</si>
  <si>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</si>
  <si>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</si>
  <si>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</si>
  <si>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</si>
  <si>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</si>
  <si>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</si>
  <si>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</si>
  <si>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</si>
  <si>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</si>
  <si>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</si>
  <si>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</si>
  <si>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</si>
  <si>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</si>
  <si>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</si>
  <si>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</si>
  <si>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</si>
  <si>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</si>
  <si>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</si>
  <si>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</si>
  <si>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</si>
  <si>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</si>
  <si>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</si>
  <si>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</si>
  <si>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</si>
  <si>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</si>
  <si>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</si>
  <si>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</si>
  <si>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</si>
  <si>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</si>
  <si>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</si>
  <si>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</si>
  <si>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</si>
  <si>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</si>
  <si>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</si>
  <si>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</si>
  <si>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</si>
  <si>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</si>
  <si>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</si>
  <si>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</si>
  <si>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</si>
  <si>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</si>
  <si>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</si>
  <si>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</si>
  <si>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</si>
  <si>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</si>
  <si>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</si>
  <si>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</si>
  <si>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</si>
  <si>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</si>
  <si>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</si>
  <si>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</si>
  <si>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</si>
  <si>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</si>
  <si>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</si>
  <si>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</si>
  <si>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</si>
  <si>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</si>
  <si>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</si>
  <si>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</si>
  <si>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</si>
  <si>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</si>
  <si>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</si>
  <si>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</si>
  <si>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</si>
  <si>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</si>
  <si>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</si>
  <si>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</si>
  <si>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</si>
  <si>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</si>
  <si>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</si>
  <si>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</si>
  <si>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</si>
  <si>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</si>
  <si>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</si>
  <si>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</si>
  <si>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</si>
  <si>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</si>
  <si>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</si>
  <si>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</si>
  <si>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</si>
  <si>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</si>
  <si>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</si>
  <si>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</si>
  <si>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</si>
  <si>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</si>
  <si>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</si>
  <si>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</si>
  <si>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</si>
  <si>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</si>
  <si>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</si>
  <si>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</si>
  <si>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</si>
  <si>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</si>
  <si>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</si>
  <si>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</si>
  <si>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</si>
  <si>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</si>
  <si>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</si>
  <si>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</si>
  <si>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</si>
  <si>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</si>
  <si>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</si>
  <si>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</si>
  <si>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</si>
  <si>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</si>
  <si>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</si>
  <si>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</si>
  <si>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</si>
  <si>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</si>
  <si>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</si>
  <si>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</si>
  <si>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</si>
  <si>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</si>
  <si>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</si>
  <si>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</si>
  <si>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</si>
  <si>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</si>
  <si>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</si>
  <si>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</si>
  <si>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</si>
  <si>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</si>
  <si>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</si>
  <si>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</si>
  <si>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</si>
  <si>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</si>
  <si>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</si>
  <si>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</si>
  <si>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</si>
  <si>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</si>
  <si>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</si>
  <si>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</si>
  <si>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</si>
  <si>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</si>
  <si>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</si>
  <si>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</si>
  <si>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</si>
  <si>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</si>
  <si>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</si>
  <si>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</si>
  <si>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</si>
  <si>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</si>
  <si>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</si>
  <si>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</si>
  <si>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</si>
  <si>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</si>
  <si>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</si>
  <si>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</si>
  <si>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</si>
  <si>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</si>
  <si>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</si>
  <si>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</si>
  <si>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</si>
  <si>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</si>
  <si>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</si>
  <si>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</si>
  <si>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</si>
  <si>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</si>
  <si>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</si>
  <si>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</si>
  <si>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</si>
  <si>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</si>
  <si>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</si>
  <si>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</si>
  <si>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</si>
  <si>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</si>
  <si>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</si>
  <si>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</si>
  <si>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</si>
  <si>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</si>
  <si>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</si>
  <si>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</si>
  <si>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</si>
  <si>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</si>
  <si>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</si>
  <si>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</si>
  <si>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</si>
  <si>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</si>
  <si>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</si>
  <si>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</si>
  <si>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</si>
  <si>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</si>
  <si>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</si>
  <si>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</si>
  <si>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</si>
  <si>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</si>
  <si>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</si>
  <si>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</si>
  <si>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</si>
  <si>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</si>
  <si>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</si>
  <si>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</si>
  <si>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</si>
  <si>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</si>
  <si>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</si>
  <si>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</si>
  <si>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</si>
  <si>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</si>
  <si>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</si>
  <si>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</si>
  <si>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</si>
  <si>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</si>
  <si>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</si>
  <si>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</si>
  <si>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</si>
  <si>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</si>
  <si>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</si>
  <si>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</si>
  <si>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</si>
  <si>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</si>
  <si>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</si>
  <si>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</si>
  <si>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</si>
  <si>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</si>
  <si>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</si>
  <si>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</si>
  <si>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</si>
  <si>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</si>
  <si>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</si>
  <si>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</si>
  <si>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</si>
  <si>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</si>
  <si>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</si>
  <si>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</si>
  <si>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</si>
  <si>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</si>
  <si>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</si>
  <si>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</si>
  <si>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</si>
  <si>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</si>
  <si>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</si>
  <si>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</si>
  <si>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</si>
  <si>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</si>
  <si>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</si>
  <si>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</si>
  <si>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</si>
  <si>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</si>
  <si>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</si>
  <si>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</si>
  <si>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</si>
  <si>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</si>
  <si>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</si>
  <si>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</si>
  <si>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</si>
  <si>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</si>
  <si>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</si>
  <si>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</si>
  <si>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</si>
  <si>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</si>
  <si>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</si>
  <si>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</si>
  <si>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</si>
  <si>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</si>
  <si>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</si>
  <si>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</si>
  <si>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</si>
  <si>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</si>
  <si>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</si>
  <si>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</si>
  <si>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</si>
  <si>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</si>
  <si>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</si>
  <si>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</si>
  <si>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</si>
  <si>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</si>
  <si>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</si>
  <si>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</si>
  <si>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</si>
  <si>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</si>
  <si>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</si>
  <si>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</si>
  <si>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</si>
  <si>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</si>
  <si>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</si>
  <si>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</si>
  <si>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</si>
  <si>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</si>
  <si>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</si>
  <si>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</si>
  <si>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</si>
  <si>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</si>
  <si>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</si>
  <si>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</si>
  <si>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</si>
  <si>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</si>
  <si>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</si>
  <si>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</si>
  <si>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</si>
  <si>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</si>
  <si>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</si>
  <si>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</si>
  <si>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</si>
  <si>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</si>
  <si>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</si>
  <si>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</si>
  <si>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</si>
  <si>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</si>
  <si>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</si>
  <si>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</si>
  <si>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</si>
  <si>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</si>
  <si>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</si>
  <si>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</si>
  <si>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</si>
  <si>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</si>
  <si>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</si>
  <si>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</si>
  <si>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</si>
  <si>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</si>
  <si>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</si>
  <si>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</si>
  <si>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</si>
  <si>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</si>
  <si>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</si>
  <si>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</si>
  <si>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</si>
  <si>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</si>
  <si>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</si>
  <si>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</si>
  <si>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</si>
  <si>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</si>
  <si>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</si>
  <si>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</si>
  <si>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</si>
  <si>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</si>
  <si>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</si>
  <si>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</si>
  <si>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</si>
  <si>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</si>
  <si>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</si>
  <si>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</si>
  <si>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</si>
  <si>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</si>
  <si>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</si>
  <si>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</si>
  <si>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</si>
  <si>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</si>
  <si>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</si>
  <si>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</si>
  <si>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</si>
  <si>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</si>
  <si>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</si>
  <si>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</si>
  <si>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</si>
  <si>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</si>
  <si>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</si>
  <si>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</si>
  <si>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</si>
  <si>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</si>
  <si>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</si>
  <si>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</si>
  <si>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</si>
  <si>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</si>
  <si>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</si>
  <si>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</si>
  <si>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</si>
  <si>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</si>
  <si>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</si>
  <si>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</si>
  <si>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</si>
  <si>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</si>
  <si>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</si>
  <si>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</si>
  <si>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</si>
  <si>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</si>
  <si>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</si>
  <si>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</si>
  <si>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</si>
  <si>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</si>
  <si>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</si>
  <si>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</si>
  <si>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</si>
  <si>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</si>
  <si>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</si>
  <si>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</si>
  <si>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</si>
  <si>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</si>
  <si>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</si>
  <si>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</si>
  <si>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</si>
  <si>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</si>
  <si>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</si>
  <si>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</si>
  <si>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</si>
  <si>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</si>
  <si>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</si>
  <si>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</si>
  <si>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</si>
  <si>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</si>
  <si>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</si>
  <si>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</si>
  <si>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</si>
  <si>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</si>
  <si>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</si>
  <si>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</si>
  <si>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</si>
  <si>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</si>
  <si>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</si>
  <si>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</si>
  <si>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</si>
  <si>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</si>
  <si>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</si>
  <si>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</si>
  <si>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</si>
  <si>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</si>
  <si>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</si>
  <si>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</si>
  <si>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</si>
  <si>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</si>
  <si>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</si>
  <si>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</si>
  <si>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</si>
  <si>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</si>
  <si>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</si>
  <si>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</si>
  <si>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</si>
  <si>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</si>
  <si>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</si>
  <si>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</si>
  <si>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</si>
  <si>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</si>
  <si>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</si>
  <si>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</si>
  <si>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</si>
  <si>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</si>
  <si>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</si>
  <si>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</si>
  <si>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</si>
  <si>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</si>
  <si>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</si>
  <si>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</si>
  <si>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</si>
  <si>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</si>
  <si>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</si>
  <si>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</si>
  <si>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</si>
  <si>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</si>
  <si>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</si>
  <si>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</si>
  <si>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</si>
  <si>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</si>
  <si>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</si>
  <si>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</si>
  <si>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</si>
  <si>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</si>
  <si>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</si>
  <si>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</si>
  <si>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</si>
  <si>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</si>
  <si>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</si>
  <si>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</si>
  <si>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</si>
  <si>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</si>
  <si>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</si>
  <si>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</si>
  <si>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</si>
  <si>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</si>
  <si>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</si>
  <si>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</si>
  <si>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</si>
  <si>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</si>
  <si>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</si>
  <si>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</si>
  <si>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</si>
  <si>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</si>
  <si>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</si>
  <si>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</si>
  <si>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</si>
  <si>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</si>
  <si>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</si>
  <si>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</si>
  <si>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</si>
  <si>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</si>
  <si>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</si>
  <si>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</si>
  <si>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</si>
  <si>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</si>
  <si>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</si>
  <si>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</si>
  <si>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</si>
  <si>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</si>
  <si>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</si>
  <si>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</si>
  <si>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</si>
  <si>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</si>
  <si>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</si>
  <si>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</si>
  <si>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</si>
  <si>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</si>
  <si>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</si>
  <si>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</si>
  <si>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</si>
  <si>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</si>
  <si>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</si>
  <si>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</si>
  <si>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</si>
  <si>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</si>
  <si>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</si>
  <si>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</si>
  <si>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</si>
  <si>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</si>
  <si>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</si>
  <si>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</si>
  <si>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</si>
  <si>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</si>
  <si>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</si>
  <si>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</si>
  <si>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</si>
  <si>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</si>
  <si>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</si>
  <si>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</si>
  <si>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</si>
  <si>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</si>
  <si>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</si>
  <si>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</si>
  <si>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</si>
  <si>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</si>
  <si>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</si>
  <si>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</si>
  <si>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</si>
  <si>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</si>
  <si>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</si>
  <si>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</si>
  <si>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</si>
  <si>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</si>
  <si>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</si>
  <si>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</si>
  <si>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</si>
  <si>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</si>
  <si>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</si>
  <si>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</si>
  <si>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</si>
  <si>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</si>
  <si>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</si>
  <si>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</si>
  <si>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</si>
  <si>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</si>
  <si>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</si>
  <si>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</si>
  <si>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</si>
  <si>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</si>
  <si>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</si>
  <si>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</si>
  <si>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</si>
  <si>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</si>
  <si>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</si>
  <si>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</si>
  <si>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</si>
  <si>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</si>
  <si>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</si>
  <si>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</si>
  <si>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</si>
  <si>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</si>
  <si>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</si>
  <si>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</si>
  <si>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</si>
  <si>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</si>
  <si>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</si>
  <si>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</si>
  <si>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</si>
  <si>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</si>
  <si>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</si>
  <si>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</si>
  <si>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</si>
  <si>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</si>
  <si>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</si>
  <si>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</si>
  <si>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</si>
  <si>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</si>
  <si>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</si>
  <si>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</si>
  <si>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</si>
  <si>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</si>
  <si>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</si>
  <si>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</si>
  <si>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</si>
  <si>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</si>
  <si>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</si>
  <si>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</si>
  <si>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</si>
  <si>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</si>
  <si>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</si>
  <si>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</si>
  <si>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</si>
  <si>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</si>
  <si>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</si>
  <si>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</si>
  <si>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</si>
  <si>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</si>
  <si>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</si>
  <si>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</si>
  <si>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</si>
  <si>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</si>
  <si>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</si>
  <si>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</si>
  <si>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</si>
  <si>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</si>
  <si>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</si>
  <si>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</si>
  <si>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</si>
  <si>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</si>
  <si>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</si>
  <si>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</si>
  <si>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</si>
  <si>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</si>
  <si>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</si>
  <si>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</si>
  <si>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</si>
  <si>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</si>
  <si>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</si>
  <si>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</si>
  <si>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</si>
  <si>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</si>
  <si>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</si>
  <si>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</si>
  <si>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</si>
  <si>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</si>
  <si>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</si>
  <si>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</si>
  <si>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</si>
  <si>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</si>
  <si>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</si>
  <si>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</si>
  <si>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</si>
  <si>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</si>
  <si>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</si>
  <si>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</si>
  <si>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</si>
  <si>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</si>
  <si>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</si>
  <si>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</si>
  <si>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</si>
  <si>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</si>
  <si>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</si>
  <si>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</si>
  <si>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</si>
  <si>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</si>
  <si>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</si>
  <si>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</si>
  <si>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</si>
  <si>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</si>
  <si>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</si>
  <si>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</si>
  <si>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</si>
  <si>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</si>
  <si>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</si>
  <si>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</si>
  <si>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</si>
  <si>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</si>
  <si>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</si>
  <si>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</si>
  <si>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</si>
  <si>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</si>
  <si>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</si>
  <si>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</si>
  <si>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</si>
  <si>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</si>
  <si>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</si>
  <si>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</si>
  <si>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</si>
  <si>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</si>
  <si>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</si>
  <si>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</si>
  <si>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</si>
  <si>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</si>
  <si>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</si>
  <si>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</si>
  <si>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</si>
  <si>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</si>
  <si>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</si>
  <si>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</si>
  <si>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</si>
  <si>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</si>
  <si>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</si>
  <si>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</si>
  <si>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</si>
  <si>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</si>
  <si>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</si>
  <si>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</si>
  <si>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</si>
  <si>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</si>
  <si>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</si>
  <si>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</si>
  <si>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</si>
  <si>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</si>
  <si>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</si>
  <si>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</si>
  <si>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</si>
  <si>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</si>
  <si>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</si>
  <si>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</si>
  <si>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</si>
  <si>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</si>
  <si>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</si>
  <si>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</si>
  <si>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</si>
  <si>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</si>
  <si>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</si>
  <si>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</si>
  <si>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</si>
  <si>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</si>
  <si>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</si>
  <si>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</si>
  <si>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</si>
  <si>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</si>
  <si>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</si>
  <si>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</si>
  <si>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</si>
  <si>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</si>
  <si>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</si>
  <si>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</si>
  <si>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</si>
  <si>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</si>
  <si>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</si>
  <si>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</si>
  <si>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</si>
  <si>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</si>
  <si>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</si>
  <si>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</si>
  <si>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</si>
  <si>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</si>
  <si>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</si>
  <si>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</si>
  <si>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</si>
  <si>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</si>
  <si>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</si>
  <si>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</si>
  <si>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</si>
  <si>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</si>
  <si>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</si>
  <si>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</si>
  <si>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</si>
  <si>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</si>
  <si>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</si>
  <si>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</si>
  <si>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</si>
  <si>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</si>
  <si>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</si>
  <si>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</si>
  <si>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</si>
  <si>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</si>
  <si>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</si>
  <si>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</si>
  <si>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</si>
  <si>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</si>
  <si>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</si>
  <si>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</si>
  <si>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</si>
  <si>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</si>
  <si>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</si>
  <si>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</si>
  <si>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</si>
  <si>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</si>
  <si>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</si>
  <si>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</si>
  <si>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</si>
  <si>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</si>
  <si>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</si>
  <si>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</si>
  <si>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</si>
  <si>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</si>
  <si>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</si>
  <si>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</si>
  <si>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</si>
  <si>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</si>
  <si>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</si>
  <si>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</si>
  <si>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</si>
  <si>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</si>
  <si>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</si>
  <si>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</si>
  <si>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</si>
  <si>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</si>
  <si>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</si>
  <si>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</si>
  <si>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</si>
  <si>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</si>
  <si>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</si>
  <si>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</si>
  <si>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</si>
  <si>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</si>
  <si>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</si>
  <si>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</si>
  <si>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</si>
  <si>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</si>
  <si>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</si>
  <si>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</si>
  <si>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</si>
  <si>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</si>
  <si>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</si>
  <si>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</si>
  <si>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</si>
  <si>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</si>
  <si>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</si>
  <si>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</si>
  <si>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</si>
  <si>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</si>
  <si>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</si>
  <si>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</si>
  <si>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</si>
  <si>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</si>
  <si>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</si>
  <si>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</si>
  <si>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</si>
  <si>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</si>
  <si>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</si>
  <si>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</si>
  <si>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</si>
  <si>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</si>
  <si>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</si>
  <si>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</si>
  <si>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</si>
  <si>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</si>
  <si>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</si>
  <si>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</si>
  <si>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</si>
  <si>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</si>
  <si>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</si>
  <si>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</si>
  <si>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</si>
  <si>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</si>
  <si>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</si>
  <si>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</si>
  <si>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</si>
  <si>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</si>
  <si>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</si>
  <si>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</si>
  <si>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</si>
  <si>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</si>
  <si>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</si>
  <si>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</si>
  <si>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</si>
  <si>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</si>
  <si>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</si>
  <si>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</si>
  <si>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</si>
  <si>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</si>
  <si>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</si>
  <si>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</si>
  <si>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</si>
  <si>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</si>
  <si>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</si>
  <si>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</si>
  <si>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</si>
  <si>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</si>
  <si>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</si>
  <si>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</si>
  <si>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</si>
  <si>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</si>
  <si>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</si>
  <si>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</si>
  <si>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</si>
  <si>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</si>
  <si>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</si>
  <si>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</si>
  <si>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</si>
  <si>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</si>
  <si>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</si>
  <si>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</si>
  <si>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</si>
  <si>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</si>
  <si>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</si>
  <si>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</si>
  <si>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</si>
  <si>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</si>
  <si>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</si>
  <si>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</si>
  <si>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</si>
  <si>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</si>
  <si>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</si>
  <si>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</si>
  <si>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</si>
  <si>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</si>
  <si>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</si>
  <si>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</si>
  <si>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</si>
  <si>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</si>
  <si>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</si>
  <si>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</si>
  <si>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</si>
  <si>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</si>
  <si>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</si>
  <si>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</si>
  <si>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</si>
  <si>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</si>
  <si>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</si>
  <si>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</si>
  <si>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</si>
  <si>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</si>
  <si>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</si>
  <si>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</si>
  <si>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</si>
  <si>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</si>
  <si>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</si>
  <si>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</si>
  <si>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</si>
  <si>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</si>
  <si>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</si>
  <si>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</si>
  <si>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</si>
  <si>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</si>
  <si>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</si>
  <si>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</si>
  <si>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</si>
  <si>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</si>
  <si>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</si>
  <si>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</si>
  <si>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</si>
  <si>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</si>
  <si>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</si>
  <si>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</si>
  <si>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</si>
  <si>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</si>
  <si>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</si>
  <si>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</si>
  <si>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</si>
  <si>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</si>
  <si>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</si>
  <si>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</si>
  <si>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</si>
  <si>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</si>
  <si>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</si>
  <si>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</si>
  <si>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</si>
  <si>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</si>
  <si>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</si>
  <si>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</si>
  <si>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</si>
  <si>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</si>
  <si>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</si>
  <si>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</si>
  <si>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</si>
  <si>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</si>
  <si>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</si>
  <si>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</si>
  <si>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</si>
  <si>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</si>
  <si>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</si>
  <si>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</si>
  <si>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</si>
  <si>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</si>
  <si>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</si>
  <si>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</si>
  <si>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</si>
  <si>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</si>
  <si>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</si>
  <si>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</si>
  <si>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</si>
  <si>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</si>
  <si>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</si>
  <si>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</si>
  <si>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</si>
  <si>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</si>
  <si>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</si>
  <si>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</si>
  <si>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</si>
  <si>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</si>
  <si>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</si>
  <si>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</si>
  <si>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</si>
  <si>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</si>
  <si>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</si>
  <si>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</si>
  <si>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</si>
  <si>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</si>
  <si>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</si>
  <si>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</si>
  <si>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</si>
  <si>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</si>
  <si>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</si>
  <si>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</si>
  <si>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</si>
  <si>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</si>
  <si>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</si>
  <si>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</si>
  <si>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</si>
  <si>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</si>
  <si>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</si>
  <si>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</si>
  <si>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</si>
  <si>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</si>
  <si>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</si>
  <si>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</si>
  <si>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</si>
  <si>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</si>
  <si>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</si>
  <si>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</si>
  <si>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</si>
  <si>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</si>
  <si>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</si>
  <si>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</si>
  <si>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</si>
  <si>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</si>
  <si>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</si>
  <si>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</si>
  <si>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</si>
  <si>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</si>
  <si>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</si>
  <si>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</si>
  <si>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</si>
  <si>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</si>
  <si>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</si>
  <si>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</si>
  <si>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</si>
  <si>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</si>
  <si>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</si>
  <si>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</si>
  <si>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</si>
  <si>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</si>
  <si>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</si>
  <si>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</si>
  <si>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</si>
  <si>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</si>
  <si>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</si>
  <si>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</si>
  <si>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</si>
  <si>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</si>
  <si>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</si>
  <si>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</si>
  <si>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</si>
  <si>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</si>
  <si>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</si>
  <si>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</si>
  <si>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</si>
  <si>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</si>
  <si>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</si>
  <si>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</si>
  <si>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</si>
  <si>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</si>
  <si>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</si>
  <si>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</si>
  <si>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</si>
  <si>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</si>
  <si>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</si>
  <si>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</si>
  <si>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</si>
  <si>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</si>
  <si>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</si>
  <si>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</si>
  <si>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</si>
  <si>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</si>
  <si>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</si>
  <si>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</si>
  <si>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</si>
  <si>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</si>
  <si>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</si>
  <si>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</si>
  <si>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</si>
  <si>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</si>
  <si>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</si>
  <si>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</si>
  <si>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</si>
  <si>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</si>
  <si>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</si>
  <si>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</si>
  <si>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</si>
  <si>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</si>
  <si>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</si>
  <si>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</si>
  <si>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</si>
  <si>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</si>
  <si>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</si>
  <si>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</si>
  <si>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</si>
  <si>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</si>
  <si>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</si>
  <si>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</si>
  <si>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</si>
  <si>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</si>
  <si>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</si>
  <si>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</si>
  <si>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</si>
  <si>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</si>
  <si>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</si>
  <si>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</si>
  <si>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</si>
  <si>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</si>
  <si>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</si>
  <si>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</si>
  <si>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</si>
  <si>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</si>
  <si>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</si>
  <si>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</si>
  <si>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</si>
  <si>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</si>
  <si>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</si>
  <si>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</si>
  <si>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</si>
  <si>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</si>
  <si>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</si>
  <si>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</si>
  <si>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</si>
  <si>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</si>
  <si>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</si>
  <si>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</si>
  <si>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</si>
  <si>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</si>
  <si>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</si>
  <si>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</si>
  <si>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</si>
  <si>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</si>
  <si>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</si>
  <si>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</si>
  <si>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</si>
  <si>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</si>
  <si>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</si>
  <si>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</si>
  <si>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</si>
  <si>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</si>
  <si>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</si>
  <si>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</si>
  <si>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</si>
  <si>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</si>
  <si>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</si>
  <si>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</si>
  <si>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</si>
  <si>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</si>
  <si>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</si>
  <si>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</si>
  <si>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</si>
  <si>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</si>
  <si>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</si>
  <si>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</si>
  <si>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</si>
  <si>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</si>
  <si>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</si>
  <si>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</si>
  <si>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</si>
  <si>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</si>
  <si>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</si>
  <si>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</si>
  <si>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</si>
  <si>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</si>
  <si>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</si>
  <si>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</si>
  <si>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</si>
  <si>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</si>
  <si>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</si>
  <si>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</si>
  <si>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</si>
  <si>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</si>
  <si>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</si>
  <si>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</si>
  <si>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</si>
  <si>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</si>
  <si>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</si>
  <si>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</si>
  <si>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</si>
  <si>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</si>
  <si>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</si>
  <si>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</si>
  <si>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</si>
  <si>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</si>
  <si>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</si>
  <si>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</si>
  <si>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</si>
  <si>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</si>
  <si>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</si>
  <si>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</si>
  <si>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</si>
  <si>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</si>
  <si>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</si>
  <si>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</si>
  <si>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</si>
  <si>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</si>
  <si>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</si>
  <si>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</si>
  <si>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</si>
  <si>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</si>
  <si>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</si>
  <si>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</si>
  <si>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</si>
  <si>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</si>
  <si>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</si>
  <si>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</si>
  <si>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</si>
  <si>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</si>
  <si>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</si>
  <si>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</si>
  <si>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</si>
  <si>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</si>
  <si>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</si>
  <si>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</si>
  <si>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</si>
  <si>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</si>
  <si>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</si>
  <si>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</si>
  <si>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</si>
  <si>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</si>
  <si>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</si>
  <si>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</si>
  <si>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</si>
  <si>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</si>
  <si>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</si>
  <si>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</si>
  <si>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</si>
  <si>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</si>
  <si>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</si>
  <si>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</si>
  <si>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</si>
  <si>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</si>
  <si>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</si>
  <si>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</si>
  <si>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</si>
  <si>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</si>
  <si>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</si>
  <si>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</si>
  <si>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</si>
  <si>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</si>
  <si>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</si>
  <si>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</si>
  <si>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</si>
  <si>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</si>
  <si>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</si>
  <si>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</si>
  <si>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</si>
  <si>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</si>
  <si>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</si>
  <si>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</si>
  <si>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</si>
  <si>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</si>
  <si>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</si>
  <si>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</si>
  <si>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</si>
  <si>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</si>
  <si>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</si>
  <si>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</si>
  <si>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</si>
  <si>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</si>
  <si>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</si>
  <si>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</si>
  <si>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</si>
  <si>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</si>
  <si>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</si>
  <si>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</si>
  <si>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</si>
  <si>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</si>
  <si>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</si>
  <si>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</si>
  <si>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</si>
  <si>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</si>
  <si>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</si>
  <si>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</si>
  <si>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</si>
  <si>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</si>
  <si>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</si>
  <si>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</si>
  <si>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</si>
  <si>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</si>
  <si>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</si>
  <si>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</si>
  <si>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</si>
  <si>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</si>
  <si>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</si>
  <si>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</si>
  <si>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</si>
  <si>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</si>
  <si>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</si>
  <si>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</si>
  <si>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</si>
  <si>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</si>
  <si>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</si>
  <si>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</si>
  <si>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</si>
  <si>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</si>
  <si>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</si>
  <si>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</si>
  <si>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</si>
  <si>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</si>
  <si>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</si>
  <si>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</si>
  <si>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</si>
  <si>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</si>
  <si>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</si>
  <si>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</si>
  <si>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</si>
  <si>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</si>
  <si>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</si>
  <si>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</si>
  <si>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</si>
  <si>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</si>
  <si>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</si>
  <si>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</si>
  <si>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</si>
  <si>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</si>
  <si>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</si>
  <si>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</si>
  <si>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</si>
  <si>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</si>
  <si>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</si>
  <si>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</si>
  <si>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</si>
  <si>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</si>
  <si>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</si>
  <si>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</si>
  <si>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</si>
  <si>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</si>
  <si>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</si>
  <si>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</si>
  <si>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</si>
  <si>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</si>
  <si>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</si>
  <si>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</si>
  <si>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</si>
  <si>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</si>
  <si>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</si>
  <si>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</si>
  <si>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</si>
  <si>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</si>
  <si>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</si>
  <si>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</si>
  <si>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</si>
  <si>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</si>
  <si>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</si>
  <si>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</si>
  <si>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</si>
  <si>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</si>
  <si>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</si>
  <si>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</si>
  <si>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</si>
  <si>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</si>
  <si>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</si>
  <si>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</si>
  <si>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</si>
  <si>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</si>
  <si>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</si>
  <si>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</si>
  <si>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</si>
  <si>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</si>
  <si>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</si>
  <si>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</si>
  <si>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</si>
  <si>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</si>
  <si>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</si>
  <si>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</si>
  <si>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</si>
  <si>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</si>
  <si>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</si>
  <si>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</si>
  <si>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</si>
  <si>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</si>
  <si>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</si>
  <si>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</si>
  <si>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</si>
  <si>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</si>
  <si>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</si>
  <si>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</si>
  <si>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</si>
  <si>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</si>
  <si>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</si>
  <si>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</si>
  <si>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</si>
  <si>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</si>
  <si>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</si>
  <si>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</si>
  <si>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</si>
  <si>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</si>
  <si>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</si>
  <si>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</si>
  <si>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</si>
  <si>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</si>
  <si>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</si>
  <si>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</si>
  <si>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</si>
  <si>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</si>
  <si>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</si>
  <si>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</si>
  <si>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</si>
  <si>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</si>
  <si>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</si>
  <si>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</si>
  <si>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</si>
  <si>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</si>
  <si>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</si>
  <si>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</si>
  <si>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</si>
  <si>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</si>
  <si>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</si>
  <si>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</si>
  <si>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</si>
  <si>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</si>
  <si>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</si>
  <si>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</si>
  <si>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</si>
  <si>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</si>
  <si>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</si>
  <si>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</si>
  <si>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</si>
  <si>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</si>
  <si>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</si>
  <si>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</si>
  <si>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</si>
  <si>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</si>
  <si>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</si>
  <si>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</si>
  <si>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</si>
  <si>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</si>
  <si>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</si>
  <si>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</si>
  <si>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</si>
  <si>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</si>
  <si>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</si>
  <si>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</si>
  <si>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</si>
  <si>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</si>
  <si>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</si>
  <si>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</si>
  <si>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</si>
  <si>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</si>
  <si>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</si>
  <si>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</si>
  <si>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</si>
  <si>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</si>
  <si>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</si>
  <si>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</si>
  <si>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</si>
  <si>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</si>
  <si>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</si>
  <si>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</si>
  <si>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</si>
  <si>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</si>
  <si>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</si>
  <si>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</si>
  <si>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</si>
  <si>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</si>
  <si>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</si>
  <si>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</si>
  <si>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</si>
  <si>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</si>
  <si>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</si>
  <si>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</si>
  <si>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</si>
  <si>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</si>
  <si>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</si>
  <si>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</si>
  <si>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</si>
  <si>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</si>
  <si>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</si>
  <si>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</si>
  <si>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</si>
  <si>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</si>
  <si>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</si>
  <si>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</si>
  <si>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</si>
  <si>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</si>
  <si>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</si>
  <si>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</si>
  <si>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</si>
  <si>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</si>
  <si>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</si>
  <si>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</si>
  <si>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</si>
  <si>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</si>
  <si>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</si>
  <si>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</si>
  <si>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</si>
  <si>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</si>
  <si>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</si>
  <si>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</si>
  <si>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</si>
  <si>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</si>
  <si>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</si>
  <si>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</si>
  <si>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</si>
  <si>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</si>
  <si>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</si>
  <si>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</si>
  <si>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</si>
  <si>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</si>
  <si>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</si>
  <si>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</si>
  <si>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</si>
  <si>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</si>
  <si>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</si>
  <si>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</si>
  <si>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</si>
  <si>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</si>
  <si>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</si>
  <si>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</si>
  <si>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</si>
  <si>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</si>
  <si>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</si>
  <si>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</si>
  <si>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</si>
  <si>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</si>
  <si>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</si>
  <si>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</si>
  <si>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</si>
  <si>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</si>
  <si>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</si>
  <si>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</si>
  <si>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</si>
  <si>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</si>
  <si>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</si>
  <si>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</si>
  <si>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</si>
  <si>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</si>
  <si>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</si>
  <si>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</si>
  <si>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</si>
  <si>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</si>
  <si>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</si>
  <si>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</si>
  <si>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</si>
  <si>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</si>
  <si>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</si>
  <si>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</si>
  <si>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</si>
  <si>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</si>
  <si>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</si>
  <si>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</si>
  <si>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</si>
  <si>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</si>
  <si>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</si>
  <si>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</si>
  <si>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</si>
  <si>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</si>
  <si>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</si>
  <si>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</si>
  <si>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</si>
  <si>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</si>
  <si>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</si>
  <si>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</si>
  <si>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</si>
  <si>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</si>
  <si>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</si>
  <si>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</si>
  <si>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</si>
  <si>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</si>
  <si>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</si>
  <si>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</si>
  <si>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</si>
  <si>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</si>
  <si>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</si>
  <si>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</si>
  <si>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</si>
  <si>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</si>
  <si>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</si>
  <si>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</si>
  <si>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</si>
  <si>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</si>
  <si>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</si>
  <si>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</si>
  <si>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</si>
  <si>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</si>
  <si>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</si>
  <si>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</si>
  <si>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</si>
  <si>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</si>
  <si>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</si>
  <si>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</si>
  <si>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</si>
  <si>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</si>
  <si>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</si>
  <si>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</si>
  <si>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</si>
  <si>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</si>
  <si>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</si>
  <si>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</si>
  <si>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</si>
  <si>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</si>
  <si>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</si>
  <si>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</si>
  <si>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</si>
  <si>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</si>
  <si>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</si>
  <si>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</si>
  <si>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</si>
  <si>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</si>
  <si>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</si>
  <si>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</si>
  <si>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</si>
  <si>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</si>
  <si>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</si>
  <si>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</si>
  <si>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</si>
  <si>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</si>
  <si>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</si>
  <si>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</si>
  <si>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</si>
  <si>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</si>
  <si>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</si>
  <si>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</si>
  <si>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</si>
  <si>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</si>
  <si>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</si>
  <si>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</si>
  <si>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</si>
  <si>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</si>
  <si>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</si>
  <si>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</si>
  <si>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</si>
  <si>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</si>
  <si>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</si>
  <si>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</si>
  <si>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</si>
  <si>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</si>
  <si>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</si>
  <si>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</si>
  <si>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</si>
  <si>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</si>
  <si>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</si>
  <si>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</si>
  <si>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</si>
  <si>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</si>
  <si>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</si>
  <si>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</si>
  <si>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</si>
  <si>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</si>
  <si>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</si>
  <si>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</si>
  <si>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</si>
  <si>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</si>
  <si>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</si>
  <si>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</si>
  <si>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</si>
  <si>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</si>
  <si>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</si>
  <si>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</si>
  <si>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</si>
  <si>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</si>
  <si>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</si>
  <si>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</si>
  <si>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</si>
  <si>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</si>
  <si>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</si>
  <si>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</si>
  <si>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</si>
  <si>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</si>
  <si>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</si>
  <si>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</si>
  <si>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</si>
  <si>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</si>
  <si>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</si>
  <si>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</si>
  <si>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</si>
  <si>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</si>
  <si>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</si>
  <si>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</si>
  <si>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</si>
  <si>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</si>
  <si>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</si>
  <si>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</si>
  <si>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</si>
  <si>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</si>
  <si>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</si>
  <si>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</si>
  <si>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</si>
  <si>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</si>
  <si>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</si>
  <si>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</si>
  <si>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</si>
  <si>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</si>
  <si>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</si>
  <si>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</si>
  <si>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</si>
  <si>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</si>
  <si>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</si>
  <si>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</si>
  <si>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</si>
  <si>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</si>
  <si>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</si>
  <si>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</si>
  <si>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</si>
  <si>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</si>
  <si>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</si>
  <si>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</si>
  <si>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</si>
  <si>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</si>
  <si>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</si>
  <si>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</si>
  <si>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</si>
  <si>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</si>
  <si>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</si>
  <si>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</si>
  <si>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</si>
  <si>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</si>
  <si>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</si>
  <si>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</si>
  <si>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</si>
  <si>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</si>
  <si>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</si>
  <si>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</si>
  <si>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</si>
  <si>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</si>
  <si>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</si>
  <si>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</si>
  <si>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</si>
  <si>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</si>
  <si>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</si>
  <si>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</si>
  <si>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</si>
  <si>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</si>
  <si>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</si>
  <si>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</si>
  <si>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</si>
  <si>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</si>
  <si>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</si>
  <si>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</si>
  <si>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</si>
  <si>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</si>
  <si>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</si>
  <si>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</si>
  <si>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</si>
  <si>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</si>
  <si>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</si>
  <si>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</si>
  <si>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</si>
  <si>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</si>
  <si>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</si>
  <si>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</si>
  <si>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</si>
  <si>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</si>
  <si>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</si>
  <si>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</si>
  <si>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</si>
  <si>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</si>
  <si>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</si>
  <si>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</si>
  <si>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</si>
  <si>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</si>
  <si>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</si>
  <si>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</si>
  <si>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</si>
  <si>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</si>
  <si>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</si>
  <si>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</si>
  <si>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</si>
  <si>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</si>
  <si>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</si>
  <si>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</si>
  <si>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</si>
  <si>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</si>
  <si>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</si>
  <si>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</si>
  <si>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</si>
  <si>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</si>
  <si>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</si>
  <si>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</si>
  <si>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</si>
  <si>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</si>
  <si>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</si>
  <si>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</si>
  <si>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</si>
  <si>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</si>
  <si>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</si>
  <si>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</si>
  <si>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</si>
  <si>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</si>
  <si>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</si>
  <si>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</si>
  <si>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</si>
  <si>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</si>
  <si>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</si>
  <si>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</si>
  <si>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</si>
  <si>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</si>
  <si>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</si>
  <si>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</si>
  <si>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</si>
  <si>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</si>
  <si>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</si>
  <si>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</si>
  <si>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</si>
  <si>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</si>
  <si>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</si>
  <si>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</si>
  <si>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</si>
  <si>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</si>
  <si>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</si>
  <si>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</si>
  <si>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</si>
  <si>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</si>
  <si>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</si>
  <si>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</si>
  <si>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</si>
  <si>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</si>
  <si>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</si>
  <si>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</si>
  <si>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</si>
  <si>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</si>
  <si>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</si>
  <si>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</si>
  <si>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</si>
  <si>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</si>
  <si>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</si>
  <si>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</si>
  <si>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</si>
  <si>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</si>
  <si>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</si>
  <si>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</si>
  <si>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</si>
  <si>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</si>
  <si>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</si>
  <si>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</si>
  <si>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</si>
  <si>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</si>
  <si>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</si>
  <si>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</si>
  <si>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</si>
  <si>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</si>
  <si>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</si>
  <si>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</si>
  <si>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</si>
  <si>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</si>
  <si>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</si>
  <si>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</si>
  <si>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</si>
  <si>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</si>
  <si>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</si>
  <si>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</si>
  <si>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</si>
  <si>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</si>
  <si>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</si>
  <si>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</si>
  <si>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</si>
  <si>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</si>
  <si>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</si>
  <si>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</si>
  <si>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</si>
  <si>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</si>
  <si>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</si>
  <si>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</si>
  <si>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</si>
  <si>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</si>
  <si>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</si>
  <si>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</si>
  <si>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</si>
  <si>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</si>
  <si>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</si>
  <si>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</si>
  <si>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</si>
  <si>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</si>
  <si>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</si>
  <si>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</si>
  <si>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</si>
  <si>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</si>
  <si>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</si>
  <si>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</si>
  <si>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</si>
  <si>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</si>
  <si>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</si>
  <si>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</si>
  <si>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</si>
  <si>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</si>
  <si>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</si>
  <si>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</si>
  <si>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</si>
  <si>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</si>
  <si>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</si>
  <si>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</si>
  <si>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</si>
  <si>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</si>
  <si>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</si>
  <si>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</si>
  <si>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</si>
  <si>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</si>
  <si>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</si>
  <si>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</si>
  <si>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</si>
  <si>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</si>
  <si>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</si>
  <si>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</si>
  <si>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</si>
  <si>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</si>
  <si>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</si>
  <si>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</si>
  <si>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</si>
  <si>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</si>
  <si>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</si>
  <si>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</si>
  <si>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</si>
  <si>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</si>
  <si>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</si>
  <si>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</si>
  <si>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</si>
  <si>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</si>
  <si>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</si>
  <si>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</si>
  <si>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</si>
  <si>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</si>
  <si>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</si>
  <si>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</si>
  <si>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</si>
  <si>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</si>
  <si>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</si>
  <si>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</si>
  <si>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</si>
  <si>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</si>
  <si>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</si>
  <si>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</si>
  <si>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</si>
  <si>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</si>
  <si>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</si>
  <si>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</si>
  <si>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</si>
  <si>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</si>
  <si>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</si>
  <si>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</si>
  <si>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</si>
  <si>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</si>
  <si>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</si>
  <si>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</si>
  <si>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</si>
  <si>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</si>
  <si>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</si>
  <si>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</si>
  <si>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</si>
  <si>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</si>
  <si>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</si>
  <si>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</si>
  <si>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</si>
  <si>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</si>
  <si>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</si>
  <si>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</si>
  <si>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</si>
  <si>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</si>
  <si>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</si>
  <si>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</si>
  <si>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</si>
  <si>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</si>
  <si>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</si>
  <si>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</si>
  <si>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</si>
  <si>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</si>
  <si>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</si>
  <si>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</si>
  <si>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</si>
  <si>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</si>
  <si>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</si>
  <si>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</si>
  <si>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</si>
  <si>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</si>
  <si>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</si>
  <si>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</si>
  <si>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</si>
  <si>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</si>
  <si>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</si>
  <si>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</si>
  <si>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</si>
  <si>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</si>
  <si>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</si>
  <si>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</si>
  <si>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</si>
  <si>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</si>
  <si>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</si>
  <si>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</si>
  <si>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</si>
  <si>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</si>
  <si>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</si>
  <si>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</si>
  <si>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</si>
  <si>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</si>
  <si>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</si>
  <si>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</si>
  <si>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</si>
  <si>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</si>
  <si>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</si>
  <si>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</si>
  <si>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</si>
  <si>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</si>
  <si>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</si>
  <si>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</si>
  <si>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</si>
  <si>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</si>
  <si>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</si>
  <si>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</si>
  <si>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</si>
  <si>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</si>
  <si>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</si>
  <si>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</si>
  <si>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</si>
  <si>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</si>
  <si>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</si>
  <si>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</si>
  <si>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</si>
  <si>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</si>
  <si>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</si>
  <si>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</si>
  <si>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</si>
  <si>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</si>
  <si>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</si>
  <si>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</si>
  <si>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</si>
  <si>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</si>
  <si>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</si>
  <si>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</si>
  <si>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</si>
  <si>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</si>
  <si>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</si>
  <si>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</si>
  <si>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</si>
  <si>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</si>
  <si>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</si>
  <si>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</si>
  <si>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</si>
  <si>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</si>
  <si>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</si>
  <si>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</si>
  <si>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</si>
  <si>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</si>
  <si>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</si>
  <si>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</si>
  <si>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</si>
  <si>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</si>
  <si>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</si>
  <si>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</si>
  <si>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</si>
  <si>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</si>
  <si>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</si>
  <si>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</si>
  <si>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</si>
  <si>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</si>
  <si>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</si>
  <si>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</si>
  <si>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</si>
  <si>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</si>
  <si>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</si>
  <si>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</si>
  <si>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</si>
  <si>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</si>
  <si>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</si>
  <si>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</si>
  <si>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</si>
  <si>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</si>
  <si>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</si>
  <si>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</si>
  <si>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</si>
  <si>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</si>
  <si>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</si>
  <si>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</si>
  <si>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</si>
  <si>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</si>
  <si>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</si>
  <si>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</si>
  <si>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</si>
  <si>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</si>
  <si>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</si>
  <si>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</si>
  <si>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</si>
  <si>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</si>
  <si>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</si>
  <si>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</si>
  <si>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</si>
  <si>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</si>
  <si>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</si>
  <si>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</si>
  <si>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</si>
  <si>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</si>
  <si>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</si>
  <si>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</si>
  <si>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</si>
  <si>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</si>
  <si>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</si>
  <si>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</si>
  <si>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</si>
  <si>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</si>
  <si>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</si>
  <si>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</si>
  <si>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</si>
  <si>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</si>
  <si>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</si>
  <si>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</si>
  <si>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</si>
  <si>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</si>
  <si>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</si>
  <si>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</si>
  <si>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</si>
  <si>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</si>
  <si>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</si>
  <si>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</si>
  <si>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</si>
  <si>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</si>
  <si>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</si>
  <si>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</si>
  <si>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</si>
  <si>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</si>
  <si>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</si>
  <si>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</si>
  <si>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</si>
  <si>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</si>
  <si>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</si>
  <si>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</si>
  <si>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</si>
  <si>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</si>
  <si>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</si>
  <si>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</si>
  <si>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</si>
  <si>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</si>
  <si>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</si>
  <si>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</si>
  <si>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</si>
  <si>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</si>
  <si>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</si>
  <si>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</si>
  <si>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</si>
  <si>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</si>
  <si>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</si>
  <si>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</si>
  <si>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</si>
  <si>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</si>
  <si>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</si>
  <si>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</si>
  <si>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</si>
  <si>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</si>
  <si>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</si>
  <si>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</si>
  <si>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</si>
  <si>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</si>
  <si>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</si>
  <si>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</si>
  <si>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</si>
  <si>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</si>
  <si>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</si>
  <si>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</si>
  <si>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</si>
  <si>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</si>
  <si>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</si>
  <si>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</si>
  <si>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</si>
  <si>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</si>
  <si>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</si>
  <si>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</si>
  <si>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</si>
  <si>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</si>
  <si>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</si>
  <si>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</si>
  <si>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</si>
  <si>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</si>
  <si>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</si>
  <si>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</si>
  <si>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</si>
  <si>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</si>
  <si>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</si>
  <si>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</si>
  <si>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</si>
  <si>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</si>
  <si>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</si>
  <si>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</si>
  <si>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</si>
  <si>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</si>
  <si>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</si>
  <si>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</si>
  <si>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</si>
  <si>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</si>
  <si>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</si>
  <si>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</si>
  <si>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</si>
  <si>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</si>
  <si>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</si>
  <si>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</si>
  <si>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</si>
  <si>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</si>
  <si>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</si>
  <si>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</si>
  <si>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</si>
  <si>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</si>
  <si>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</si>
  <si>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</si>
  <si>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</si>
  <si>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</si>
  <si>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</si>
  <si>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</si>
  <si>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</si>
  <si>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</si>
  <si>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</si>
  <si>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</si>
  <si>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</si>
  <si>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</si>
  <si>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</si>
  <si>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</si>
  <si>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</si>
  <si>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</si>
  <si>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</si>
  <si>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</si>
  <si>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</si>
  <si>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</si>
  <si>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</si>
  <si>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</si>
  <si>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</si>
  <si>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</si>
  <si>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</si>
  <si>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</si>
  <si>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</si>
  <si>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</si>
  <si>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</si>
  <si>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</si>
  <si>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</si>
  <si>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</si>
  <si>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</si>
  <si>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</si>
  <si>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</si>
  <si>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</si>
  <si>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</si>
  <si>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</si>
  <si>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</si>
  <si>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</si>
  <si>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</si>
  <si>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</si>
  <si>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</si>
  <si>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</si>
  <si>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</si>
  <si>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</si>
  <si>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</si>
  <si>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</si>
  <si>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</si>
  <si>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</si>
  <si>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</si>
  <si>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</si>
  <si>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</si>
  <si>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</si>
  <si>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</si>
  <si>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</si>
  <si>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</si>
  <si>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</si>
  <si>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</si>
  <si>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</si>
  <si>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</si>
  <si>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</si>
  <si>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</si>
  <si>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</si>
  <si>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</si>
  <si>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</si>
  <si>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</si>
  <si>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</si>
  <si>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</si>
  <si>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</si>
  <si>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</si>
  <si>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</si>
  <si>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</si>
  <si>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</si>
  <si>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</si>
  <si>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</si>
  <si>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</si>
  <si>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</si>
  <si>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</si>
  <si>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</si>
  <si>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</si>
  <si>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</si>
  <si>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</si>
  <si>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</si>
  <si>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</si>
  <si>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</si>
  <si>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</si>
  <si>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</si>
  <si>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</si>
  <si>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</si>
  <si>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</si>
  <si>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</si>
  <si>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</si>
  <si>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</si>
  <si>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</si>
  <si>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</si>
  <si>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</si>
  <si>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</si>
  <si>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</si>
  <si>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</si>
  <si>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</si>
  <si>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</si>
  <si>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</si>
  <si>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</si>
  <si>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</si>
  <si>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</si>
  <si>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</si>
  <si>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</si>
  <si>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</si>
  <si>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</si>
  <si>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</si>
  <si>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</si>
  <si>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</si>
  <si>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</si>
  <si>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</si>
  <si>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</si>
  <si>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</si>
  <si>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</si>
  <si>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</si>
  <si>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</si>
  <si>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</si>
  <si>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</si>
  <si>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</si>
  <si>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</si>
  <si>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</si>
  <si>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</si>
  <si>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</si>
  <si>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</si>
  <si>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</si>
  <si>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</si>
  <si>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</si>
  <si>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</si>
  <si>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</si>
  <si>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</si>
  <si>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</si>
  <si>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</si>
  <si>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</si>
  <si>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</si>
  <si>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</si>
  <si>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</si>
  <si>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</si>
  <si>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</si>
  <si>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</si>
  <si>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</si>
  <si>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</si>
  <si>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</si>
  <si>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</si>
  <si>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</si>
  <si>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</si>
  <si>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</si>
  <si>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</si>
  <si>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</si>
  <si>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</si>
  <si>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</si>
  <si>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</si>
  <si>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</si>
  <si>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</si>
  <si>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</si>
  <si>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</si>
  <si>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</si>
  <si>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</si>
  <si>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</si>
  <si>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</si>
  <si>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</si>
  <si>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</si>
  <si>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</si>
  <si>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</si>
  <si>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</si>
  <si>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</si>
  <si>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</si>
  <si>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</si>
  <si>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</si>
  <si>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</si>
  <si>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</si>
  <si>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</si>
  <si>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</si>
  <si>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</si>
  <si>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</si>
  <si>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</si>
  <si>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</si>
  <si>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</si>
  <si>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</si>
  <si>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</si>
  <si>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</si>
  <si>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</si>
  <si>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</si>
  <si>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</si>
  <si>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</si>
  <si>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</si>
  <si>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</si>
  <si>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</si>
  <si>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</si>
  <si>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</si>
  <si>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</si>
  <si>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</si>
  <si>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</si>
  <si>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</si>
  <si>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</si>
  <si>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</si>
  <si>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</si>
  <si>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</si>
  <si>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</si>
  <si>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</si>
  <si>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</si>
  <si>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</si>
  <si>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</si>
  <si>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</si>
  <si>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</si>
  <si>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</si>
  <si>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</si>
  <si>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</si>
  <si>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</si>
  <si>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</si>
  <si>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</si>
  <si>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</si>
  <si>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</si>
  <si>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</si>
  <si>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</si>
  <si>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</si>
  <si>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</si>
  <si>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</si>
  <si>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</si>
  <si>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</si>
  <si>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</si>
  <si>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</si>
  <si>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</si>
  <si>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</si>
  <si>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</si>
  <si>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</si>
  <si>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</si>
  <si>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</si>
  <si>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</si>
  <si>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</si>
  <si>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</si>
  <si>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</si>
  <si>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</si>
  <si>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</si>
  <si>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</si>
  <si>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</si>
  <si>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</si>
  <si>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</si>
  <si>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</si>
  <si>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</si>
  <si>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</si>
  <si>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</si>
  <si>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</si>
  <si>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</si>
  <si>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</si>
  <si>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</si>
  <si>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</si>
  <si>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</si>
  <si>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</si>
  <si>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</si>
  <si>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</si>
  <si>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</si>
  <si>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</si>
  <si>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</si>
  <si>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</si>
  <si>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</si>
  <si>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</si>
  <si>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</si>
  <si>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</si>
  <si>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</si>
  <si>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</si>
  <si>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</si>
  <si>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</si>
  <si>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</si>
  <si>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</si>
  <si>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</si>
  <si>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</si>
  <si>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</si>
  <si>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</si>
  <si>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</si>
  <si>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</si>
  <si>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</si>
  <si>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</si>
  <si>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</si>
  <si>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</si>
  <si>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</si>
  <si>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</si>
  <si>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</si>
  <si>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</si>
  <si>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</si>
  <si>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</si>
  <si>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</si>
  <si>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</si>
  <si>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</si>
  <si>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</si>
  <si>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</si>
  <si>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</si>
  <si>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</si>
  <si>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</si>
  <si>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</si>
  <si>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</si>
  <si>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</si>
  <si>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</si>
  <si>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</si>
  <si>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</si>
  <si>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</si>
  <si>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</si>
  <si>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</si>
  <si>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</si>
  <si>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</si>
  <si>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</si>
  <si>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</si>
  <si>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</si>
  <si>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</si>
  <si>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</si>
  <si>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</si>
  <si>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</si>
  <si>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</si>
  <si>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</si>
  <si>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</si>
  <si>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</si>
  <si>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</si>
  <si>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</si>
  <si>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</si>
  <si>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</si>
  <si>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</si>
  <si>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</si>
  <si>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</si>
  <si>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</si>
  <si>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</si>
  <si>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</si>
  <si>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</si>
  <si>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</si>
  <si>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</si>
  <si>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</si>
  <si>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</si>
  <si>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</si>
  <si>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</si>
  <si>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</si>
  <si>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</si>
  <si>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</si>
  <si>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</si>
  <si>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</si>
  <si>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</si>
  <si>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</si>
  <si>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</si>
  <si>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</si>
  <si>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</si>
  <si>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</si>
  <si>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</si>
  <si>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</si>
  <si>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</si>
  <si>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</si>
  <si>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</si>
  <si>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</si>
  <si>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</si>
  <si>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</si>
  <si>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</si>
  <si>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</si>
  <si>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</si>
  <si>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Worksheet_Activate(): 09/08/2024 @ 13:34:48</t>
  </si>
  <si>
    <t>Test du samedi matin</t>
  </si>
  <si>
    <t>Test avec Luc</t>
  </si>
  <si>
    <t>Test sur le format de date</t>
  </si>
  <si>
    <t>Test, encore</t>
  </si>
  <si>
    <t>Test pour le NUMLOCK</t>
  </si>
  <si>
    <t>modAppli:Write_Info_On_Main_Menu() - exiting</t>
  </si>
  <si>
    <t>APP_v4.D.1.xlsm</t>
  </si>
  <si>
    <t>31/12</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</si>
  <si>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</si>
  <si>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</si>
  <si>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</si>
  <si>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</si>
  <si>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</si>
  <si>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</si>
  <si>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</si>
  <si>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</si>
  <si>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</si>
  <si>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</si>
  <si>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</si>
  <si>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</si>
  <si>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</si>
  <si>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</si>
  <si>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</si>
  <si>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</si>
  <si>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</si>
  <si>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</si>
  <si>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</si>
  <si>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</si>
  <si>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</si>
  <si>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</si>
  <si>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</si>
  <si>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</si>
  <si>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</si>
  <si>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</si>
  <si>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</si>
  <si>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</si>
  <si>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</si>
  <si>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</si>
  <si>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</si>
  <si>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</si>
  <si>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</si>
  <si>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</si>
  <si>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</si>
  <si>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</si>
  <si>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</si>
  <si>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</si>
  <si>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</si>
  <si>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</si>
  <si>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</si>
  <si>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</si>
  <si>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</si>
  <si>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</si>
  <si>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</si>
  <si>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</si>
  <si>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</si>
  <si>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</si>
  <si>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</si>
  <si>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</si>
  <si>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</si>
  <si>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</si>
  <si>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</si>
  <si>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</si>
  <si>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</si>
  <si>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</si>
  <si>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</si>
  <si>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</si>
  <si>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</si>
  <si>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</si>
  <si>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</si>
  <si>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</si>
  <si>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</si>
  <si>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</si>
  <si>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</si>
  <si>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</si>
  <si>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</si>
  <si>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</si>
  <si>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</si>
  <si>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</si>
  <si>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</si>
  <si>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</si>
  <si>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</si>
  <si>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</si>
  <si>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</si>
  <si>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</si>
  <si>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</si>
  <si>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</si>
  <si>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</si>
  <si>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</si>
  <si>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</si>
  <si>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</si>
  <si>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</si>
  <si>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</si>
  <si>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</si>
  <si>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</si>
  <si>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</si>
  <si>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</si>
  <si>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</si>
  <si>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</si>
  <si>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</si>
  <si>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</si>
  <si>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</si>
  <si>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</si>
  <si>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</si>
  <si>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</si>
  <si>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</si>
  <si>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</si>
  <si>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</si>
  <si>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</si>
  <si>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</si>
  <si>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ATR Communication [Camil Paquet]</t>
  </si>
  <si>
    <t>Joanne Bourbeau</t>
  </si>
  <si>
    <t>1850 boul. Le Corbusier</t>
  </si>
  <si>
    <t>Bureau 209</t>
  </si>
  <si>
    <t>H7S 2K1</t>
  </si>
  <si>
    <t>Les entreprises Houle Excavation inc. [Simon Houle]</t>
  </si>
  <si>
    <t>Simon Houle</t>
  </si>
  <si>
    <t>Actionnaire</t>
  </si>
  <si>
    <t>1645 rue Dauphin</t>
  </si>
  <si>
    <t>H7G 1N2</t>
  </si>
  <si>
    <t>Martial Lavoie Inc</t>
  </si>
  <si>
    <t>Martial Lavoie</t>
  </si>
  <si>
    <t>3131 boul. Saint-Martin Ouest</t>
  </si>
  <si>
    <t>Bureau 340</t>
  </si>
  <si>
    <t>H7T 2Z5</t>
  </si>
  <si>
    <t>Nathalie Bourgeois CPA</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</si>
  <si>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</si>
  <si>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</si>
  <si>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</si>
  <si>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</si>
  <si>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</si>
  <si>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</si>
  <si>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</si>
  <si>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</si>
  <si>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</si>
  <si>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</si>
  <si>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Gagnon, Tremblay inc. [Patrick Lafleur]</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</si>
  <si>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</si>
  <si>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</si>
  <si>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</si>
  <si>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</si>
  <si>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</si>
  <si>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</si>
  <si>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</si>
  <si>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</si>
  <si>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</si>
  <si>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</si>
  <si>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</si>
  <si>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</si>
  <si>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</si>
  <si>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</si>
  <si>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</si>
  <si>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</si>
  <si>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</si>
  <si>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</si>
  <si>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</si>
  <si>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</si>
  <si>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</si>
  <si>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</si>
  <si>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</si>
  <si>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</si>
  <si>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</si>
  <si>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</si>
  <si>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</si>
  <si>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</si>
  <si>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</si>
  <si>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</si>
  <si>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</si>
  <si>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</si>
  <si>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</si>
  <si>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</si>
  <si>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</si>
  <si>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</si>
  <si>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</si>
  <si>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</si>
  <si>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</si>
  <si>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</si>
  <si>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</si>
  <si>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</si>
  <si>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</si>
  <si>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</si>
  <si>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</si>
  <si>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</si>
  <si>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</si>
  <si>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</si>
  <si>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</si>
  <si>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Analyse de 'BD_Clients' ou 'wshBD_Clients'</t>
  </si>
  <si>
    <t xml:space="preserve">     Aucun doublon de nom</t>
  </si>
  <si>
    <t xml:space="preserve">     Aucun doublon de code</t>
  </si>
  <si>
    <t>Fournisseurs</t>
  </si>
  <si>
    <t>Il y a 62 lignes et 12 colonnes dans cette table</t>
  </si>
  <si>
    <t>Analyse de 'BD_Fournisseurs' ou 'wshBD_Fournisseurs'</t>
  </si>
  <si>
    <t>Un total de 62 fournisseurs ont été analysés!</t>
  </si>
  <si>
    <t>FAC_Détails a été importée du fichier BD_MASTER.xlsx</t>
  </si>
  <si>
    <t>**** Cette feuille est vide !!!</t>
  </si>
  <si>
    <t>FAC_Entête a été importée du fichier BD_MASTER.xlsx</t>
  </si>
  <si>
    <t>FAC_Projets_Détails</t>
  </si>
  <si>
    <t>FAC_Projets_Détails a été importée du fichier BD_MASTER.xlsx</t>
  </si>
  <si>
    <t>FAC_Projets_Entête</t>
  </si>
  <si>
    <t>FAC_Projets_Entête a été importée du fichier BD_MASTER.xlsx</t>
  </si>
  <si>
    <t>GL_Trans a été importée du fichier BD_MASTER.xlsx</t>
  </si>
  <si>
    <t>Il y a 19 lignes et 10 colonnes dans cette table</t>
  </si>
  <si>
    <t>Analyse de 'GL_Trans' ou 'wshGL_Trans'</t>
  </si>
  <si>
    <t>Un total de 18 lignes de transactions ont été analysées</t>
  </si>
  <si>
    <t xml:space="preserve">     Un total de 1 écritures ont été analysées</t>
  </si>
  <si>
    <t xml:space="preserve">     Chacune des écritures balancent au niveau de l'écriture</t>
  </si>
  <si>
    <t>Les totaux des transactions sont:</t>
  </si>
  <si>
    <t xml:space="preserve">     Dt = 831 189,72 $</t>
  </si>
  <si>
    <t xml:space="preserve">     Ct = 831 189,72 $</t>
  </si>
  <si>
    <t>TEC_TdB_Data</t>
  </si>
  <si>
    <t>Analyse de 'TEC_TDB_Data' ou 'wshTEC_TdB_Data'</t>
  </si>
  <si>
    <t xml:space="preserve">     Aucun doublon de TEC_ID</t>
  </si>
  <si>
    <t xml:space="preserve">     Aucune date INVALIDE</t>
  </si>
  <si>
    <t xml:space="preserve">     La date MINIMALE est '15/09/2023'</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</si>
  <si>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</si>
  <si>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</si>
  <si>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</si>
  <si>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</si>
  <si>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</si>
  <si>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</si>
  <si>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</si>
  <si>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</si>
  <si>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</si>
  <si>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</si>
  <si>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</si>
  <si>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</si>
  <si>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</si>
  <si>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</si>
  <si>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</si>
  <si>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</si>
  <si>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</si>
  <si>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</si>
  <si>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</si>
  <si>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</si>
  <si>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</si>
  <si>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</si>
  <si>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</si>
  <si>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</si>
  <si>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</si>
  <si>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</si>
  <si>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</si>
  <si>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</si>
  <si>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</si>
  <si>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</si>
  <si>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</si>
  <si>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</si>
  <si>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</si>
  <si>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</si>
  <si>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</si>
  <si>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</si>
  <si>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</si>
  <si>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</si>
  <si>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</si>
  <si>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</si>
  <si>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</si>
  <si>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</si>
  <si>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</si>
  <si>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</si>
  <si>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</si>
  <si>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</si>
  <si>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</si>
  <si>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</si>
  <si>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</si>
  <si>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</si>
  <si>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TEC_Local a été importée du fichier BD_MASTER.xlsx</t>
  </si>
  <si>
    <t xml:space="preserve">     Heures détruites       :       7,55</t>
  </si>
  <si>
    <t xml:space="preserve">     Heures non_facturables :      13,75</t>
  </si>
  <si>
    <t>APP_v4.D (version 1).xlsb</t>
  </si>
  <si>
    <t>Analyse de 'TEC_Local' ou 'wshTEC_Local'</t>
  </si>
  <si>
    <t xml:space="preserve">     Aucune date dans le futur</t>
  </si>
  <si>
    <t>H/Saisies</t>
  </si>
  <si>
    <t>H/Détruites</t>
  </si>
  <si>
    <t>H/Fact</t>
  </si>
  <si>
    <t>H/NFact</t>
  </si>
  <si>
    <t>H/Facturées</t>
  </si>
  <si>
    <t>H/TEC</t>
  </si>
  <si>
    <t xml:space="preserve">     Heures Facturées       :       0,00</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</si>
  <si>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</si>
  <si>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</si>
  <si>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</si>
  <si>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</si>
  <si>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</si>
  <si>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</si>
  <si>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</si>
  <si>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</si>
  <si>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</si>
  <si>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</si>
  <si>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</si>
  <si>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</si>
  <si>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</si>
  <si>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</si>
  <si>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</si>
  <si>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</si>
  <si>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</si>
  <si>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</si>
  <si>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</si>
  <si>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</si>
  <si>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</si>
  <si>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</si>
  <si>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</si>
  <si>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</si>
  <si>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</si>
  <si>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</si>
  <si>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</si>
  <si>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</si>
  <si>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</si>
  <si>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</si>
  <si>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</si>
  <si>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</si>
  <si>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</si>
  <si>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</si>
  <si>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</si>
  <si>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</si>
  <si>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</si>
  <si>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</si>
  <si>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</si>
  <si>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</si>
  <si>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</si>
  <si>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</si>
  <si>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</si>
  <si>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</si>
  <si>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</si>
  <si>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</si>
  <si>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</si>
  <si>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</si>
  <si>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</si>
  <si>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</si>
  <si>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</si>
  <si>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</si>
  <si>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</si>
  <si>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</si>
  <si>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</si>
  <si>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</si>
  <si>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</si>
  <si>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</si>
  <si>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</si>
  <si>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</si>
  <si>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</si>
  <si>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</si>
  <si>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</si>
  <si>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</si>
  <si>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</si>
  <si>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</si>
  <si>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</si>
  <si>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</si>
  <si>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</si>
  <si>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</si>
  <si>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</si>
  <si>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</si>
  <si>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</si>
  <si>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</si>
  <si>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</si>
  <si>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</si>
  <si>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</si>
  <si>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</si>
  <si>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</si>
  <si>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</si>
  <si>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</si>
  <si>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</si>
  <si>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</si>
  <si>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</si>
  <si>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</si>
  <si>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</si>
  <si>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</si>
  <si>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</si>
  <si>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</si>
  <si>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</si>
  <si>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</si>
  <si>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</si>
  <si>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</si>
  <si>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</si>
  <si>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</si>
  <si>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</si>
  <si>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</si>
  <si>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</si>
  <si>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</si>
  <si>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</si>
  <si>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</si>
  <si>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</si>
  <si>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</si>
  <si>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</si>
  <si>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</si>
  <si>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</si>
  <si>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</si>
  <si>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</si>
  <si>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</si>
  <si>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</si>
  <si>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</si>
  <si>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</si>
  <si>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</si>
  <si>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</si>
  <si>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</si>
  <si>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</si>
  <si>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</si>
  <si>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</si>
  <si>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</si>
  <si>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</si>
  <si>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</si>
  <si>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</si>
  <si>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</si>
  <si>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</si>
  <si>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</si>
  <si>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</si>
  <si>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</si>
  <si>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</si>
  <si>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</si>
  <si>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</si>
  <si>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</si>
  <si>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</si>
  <si>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</si>
  <si>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</si>
  <si>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</si>
  <si>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</si>
  <si>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</si>
  <si>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</si>
  <si>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</si>
  <si>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</si>
  <si>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</si>
  <si>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</si>
  <si>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Fiducie Familiale François Hamel (2020)</t>
  </si>
  <si>
    <t>François Hamel</t>
  </si>
  <si>
    <t>497 De La Paumelle</t>
  </si>
  <si>
    <t>G1C 8K3</t>
  </si>
  <si>
    <t>Richard Provencher CPA, CA</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</si>
  <si>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</si>
  <si>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</si>
  <si>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</si>
  <si>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</si>
  <si>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</si>
  <si>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</si>
  <si>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</si>
  <si>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</si>
  <si>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</si>
  <si>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</si>
  <si>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</si>
  <si>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</si>
  <si>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</si>
  <si>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</si>
  <si>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</si>
  <si>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</si>
  <si>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</si>
  <si>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Pneus et mécanique Serge Lefebvre Inc.</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</si>
  <si>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</si>
  <si>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</si>
  <si>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</si>
  <si>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</si>
  <si>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</si>
  <si>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</si>
  <si>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</si>
  <si>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</si>
  <si>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</si>
  <si>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</si>
  <si>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</si>
  <si>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</si>
  <si>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</si>
  <si>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</si>
  <si>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</si>
  <si>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</si>
  <si>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</si>
  <si>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</si>
  <si>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</si>
  <si>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</si>
  <si>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</si>
  <si>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</si>
  <si>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</si>
  <si>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</si>
  <si>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</si>
  <si>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</si>
  <si>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</si>
  <si>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</si>
  <si>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</si>
  <si>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</si>
  <si>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</si>
  <si>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</si>
  <si>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</si>
  <si>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</si>
  <si>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</si>
  <si>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</si>
  <si>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</si>
  <si>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</si>
  <si>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Gestion Maurice Fluet Inc.</t>
  </si>
  <si>
    <t>6980 avenue Tisserand</t>
  </si>
  <si>
    <t>France Pelletier</t>
  </si>
  <si>
    <t>8455 boul. Décarie</t>
  </si>
  <si>
    <t>H4P 2J2</t>
  </si>
  <si>
    <t>Tavares et cie Inc. [Jean Tavares]</t>
  </si>
  <si>
    <t>Jean Tavares</t>
  </si>
  <si>
    <t>Gestion Gimajo [Gilbert Grimard]</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</si>
  <si>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</si>
  <si>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</si>
  <si>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</si>
  <si>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</si>
  <si>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</si>
  <si>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</si>
  <si>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</si>
  <si>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</si>
  <si>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</si>
  <si>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</si>
  <si>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</si>
  <si>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</si>
  <si>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</si>
  <si>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</si>
  <si>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</si>
  <si>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</si>
  <si>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</si>
  <si>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</si>
  <si>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</si>
  <si>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</si>
  <si>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</si>
  <si>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</si>
  <si>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</si>
  <si>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</si>
  <si>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</si>
  <si>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</si>
  <si>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</si>
  <si>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</si>
  <si>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</si>
  <si>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</si>
  <si>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</si>
  <si>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</si>
  <si>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</si>
  <si>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</si>
  <si>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</si>
  <si>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</si>
  <si>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</si>
  <si>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</si>
  <si>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</si>
  <si>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</si>
  <si>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</si>
  <si>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</si>
  <si>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</si>
  <si>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</si>
  <si>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</si>
  <si>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</si>
  <si>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</si>
  <si>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</si>
  <si>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</si>
  <si>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</si>
  <si>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</si>
  <si>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</si>
  <si>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</si>
  <si>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</si>
  <si>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</si>
  <si>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</si>
  <si>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</si>
  <si>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</si>
  <si>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</si>
  <si>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</si>
  <si>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</si>
  <si>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</si>
  <si>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</si>
  <si>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</si>
  <si>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</si>
  <si>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</si>
  <si>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</si>
  <si>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</si>
  <si>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</si>
  <si>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</si>
  <si>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</si>
  <si>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</si>
  <si>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</si>
  <si>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</si>
  <si>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</si>
  <si>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</si>
  <si>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</si>
  <si>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</si>
  <si>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</si>
  <si>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</si>
  <si>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</si>
  <si>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</si>
  <si>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</si>
  <si>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</si>
  <si>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</si>
  <si>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</si>
  <si>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</si>
  <si>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</si>
  <si>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</si>
  <si>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</si>
  <si>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</si>
  <si>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</si>
  <si>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</si>
  <si>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</si>
  <si>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</si>
  <si>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</si>
  <si>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</si>
  <si>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</si>
  <si>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</si>
  <si>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</si>
  <si>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</si>
  <si>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</si>
  <si>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</si>
  <si>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</si>
  <si>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</si>
  <si>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</si>
  <si>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</si>
  <si>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</si>
  <si>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</si>
  <si>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</si>
  <si>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</si>
  <si>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</si>
  <si>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</si>
  <si>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</si>
  <si>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</si>
  <si>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</si>
  <si>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</si>
  <si>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</si>
  <si>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</si>
  <si>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</si>
  <si>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</si>
  <si>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</si>
  <si>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</si>
  <si>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</si>
  <si>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</si>
  <si>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</si>
  <si>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</si>
  <si>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</si>
  <si>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</si>
  <si>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</si>
  <si>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</si>
  <si>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</si>
  <si>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</si>
  <si>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</si>
  <si>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</si>
  <si>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9273-3369 Québec Inc. (Climatisation Repentigny) [Guy Gignac]</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</si>
  <si>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</si>
  <si>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</si>
  <si>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</si>
  <si>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</si>
  <si>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</si>
  <si>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</si>
  <si>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</si>
  <si>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</si>
  <si>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</si>
  <si>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</si>
  <si>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</si>
  <si>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Développement d'affaires Gaétan Bolduc Inc.</t>
  </si>
  <si>
    <t>Gaétan Bolduc</t>
  </si>
  <si>
    <t>918 rue des Merisiers</t>
  </si>
  <si>
    <t>St-Jean-Chrysostome</t>
  </si>
  <si>
    <t>G6Z 3G3</t>
  </si>
  <si>
    <t>Brigitte Martin Avocate Inc.</t>
  </si>
  <si>
    <t>Brigitte Martin</t>
  </si>
  <si>
    <t>7333 Place des Roseraies</t>
  </si>
  <si>
    <t>Suite 202</t>
  </si>
  <si>
    <t>H1M 2X6</t>
  </si>
  <si>
    <t>Yves Chaput</t>
  </si>
  <si>
    <t>1825 Colbert</t>
  </si>
  <si>
    <t>J2S 7J8</t>
  </si>
  <si>
    <t>9326-3820 Québec Inc. (Taverne du Sud) [Pierre Meloche]</t>
  </si>
  <si>
    <t>Pierre Meloche</t>
  </si>
  <si>
    <t>892 rue Laviolette</t>
  </si>
  <si>
    <t>J4J 4R3</t>
  </si>
  <si>
    <t>Fleury Formes inc [Sylvie Ouellet]</t>
  </si>
  <si>
    <t>Sylvie Ouellet</t>
  </si>
  <si>
    <t>48 Rang Sainte-Claire</t>
  </si>
  <si>
    <t>9165-6538 Québec inc. [Phon Chau Tan]</t>
  </si>
  <si>
    <t>Phon Chau Tan</t>
  </si>
  <si>
    <t>7288 13ème Avenue</t>
  </si>
  <si>
    <t>H2A 2X5</t>
  </si>
  <si>
    <t>Gestion D. Apointe (Isolant VIP Inc.) [Denis Lapointe]</t>
  </si>
  <si>
    <t>Denis Lapointe</t>
  </si>
  <si>
    <t>529 rue des Riverains</t>
  </si>
  <si>
    <t>J5T 1H8</t>
  </si>
  <si>
    <t>Équipe Univers Selle Inc. [Orphélie Michel]</t>
  </si>
  <si>
    <t>Orphélie Michel</t>
  </si>
  <si>
    <t>670 rue Poitras</t>
  </si>
  <si>
    <t>J5X 4K3</t>
  </si>
  <si>
    <t>9229-8850 Québec inc (Liquidation 125) [Alain Martel]</t>
  </si>
  <si>
    <t>6759 boul. Pontbriand</t>
  </si>
  <si>
    <t>Carlos Cordoba</t>
  </si>
  <si>
    <t>1705 Socrate</t>
  </si>
  <si>
    <t>J4X 1L6</t>
  </si>
  <si>
    <t>Fiducie Stéphane Simard 2015 (Coffrage Henri Simard Inc.) [Manon L'Archevesque]</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</si>
  <si>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</si>
  <si>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</si>
  <si>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</si>
  <si>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</si>
  <si>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</si>
  <si>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</si>
  <si>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</si>
  <si>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</si>
  <si>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</si>
  <si>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</si>
  <si>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</si>
  <si>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</si>
  <si>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</si>
  <si>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</si>
  <si>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</si>
  <si>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</si>
  <si>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</si>
  <si>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</si>
  <si>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</si>
  <si>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9141-5315 Québec Inc. (Tim Hortons) [Abdul Hakim Hussainzada]</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</si>
  <si>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</si>
  <si>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</si>
  <si>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</si>
  <si>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</si>
  <si>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</si>
  <si>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</si>
  <si>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</si>
  <si>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</si>
  <si>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</si>
  <si>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</si>
  <si>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</si>
  <si>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</si>
  <si>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</si>
  <si>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</si>
  <si>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</si>
  <si>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</si>
  <si>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</si>
  <si>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</si>
  <si>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</si>
  <si>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</si>
  <si>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</si>
  <si>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</si>
  <si>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</si>
  <si>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</si>
  <si>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</si>
  <si>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</si>
  <si>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</si>
  <si>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</si>
  <si>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</si>
  <si>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</si>
  <si>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</si>
  <si>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</si>
  <si>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</si>
  <si>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</si>
  <si>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</si>
  <si>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</si>
  <si>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</si>
  <si>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</si>
  <si>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</si>
  <si>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</si>
  <si>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</si>
  <si>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</si>
  <si>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</si>
  <si>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</si>
  <si>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</si>
  <si>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</si>
  <si>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</si>
  <si>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</si>
  <si>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</si>
  <si>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</si>
  <si>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</si>
  <si>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</si>
  <si>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</si>
  <si>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</si>
  <si>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</si>
  <si>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</si>
  <si>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</si>
  <si>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</si>
  <si>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</si>
  <si>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</si>
  <si>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</si>
  <si>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</si>
  <si>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</si>
  <si>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</si>
  <si>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</si>
  <si>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</si>
  <si>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</si>
  <si>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</si>
  <si>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</si>
  <si>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</si>
  <si>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</si>
  <si>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</si>
  <si>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</si>
  <si>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</si>
  <si>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</si>
  <si>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</si>
  <si>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</si>
  <si>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</si>
  <si>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</si>
  <si>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</si>
  <si>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</si>
  <si>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</si>
  <si>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</si>
  <si>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</si>
  <si>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</si>
  <si>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</si>
  <si>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</si>
  <si>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</si>
  <si>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</si>
  <si>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</si>
  <si>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</si>
  <si>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</si>
  <si>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</si>
  <si>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</si>
  <si>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</si>
  <si>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</si>
  <si>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</si>
  <si>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</si>
  <si>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</si>
  <si>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</si>
  <si>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</si>
  <si>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</si>
  <si>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</si>
  <si>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</si>
  <si>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</si>
  <si>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</si>
  <si>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</si>
  <si>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</si>
  <si>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</si>
  <si>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</si>
  <si>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</si>
  <si>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</si>
  <si>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</si>
  <si>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</si>
  <si>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</si>
  <si>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</si>
  <si>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</si>
  <si>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</si>
  <si>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</si>
  <si>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</si>
  <si>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</si>
  <si>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</si>
  <si>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</si>
  <si>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</si>
  <si>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</si>
  <si>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</si>
  <si>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</si>
  <si>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</si>
  <si>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</si>
  <si>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</si>
  <si>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</si>
  <si>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</si>
  <si>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</si>
  <si>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</si>
  <si>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</si>
  <si>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</si>
  <si>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</si>
  <si>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</si>
  <si>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</si>
  <si>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</si>
  <si>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SortKey</t>
  </si>
  <si>
    <t>ModuleName</t>
  </si>
  <si>
    <t>ProcedureName</t>
  </si>
  <si>
    <t>1_MODULE</t>
  </si>
  <si>
    <t>Function Fn_Validate_Client_Number(clientCode As String) As Boolean</t>
  </si>
  <si>
    <t>myInfo = Fn_Find_Data_In_A_Range(rng, 2, clientCode, 1)</t>
  </si>
  <si>
    <t>modDataConversion</t>
  </si>
  <si>
    <t>Sub Import_Data_From_Closed_Workbooks_TEC() '2024-08-14 @ 06:43 &amp; 2024-08-03 @ 16:15</t>
  </si>
  <si>
    <t>Sub Import_Data_From_Closed_Workbooks_CC() '2024-08-04 @ 07:31</t>
  </si>
  <si>
    <t>myInfo = Fn_Find_Data_In_A_Range(rng, 1, client, 2)</t>
  </si>
  <si>
    <t>Sub FAC_Brouillon_Client_Change(clientName As String)</t>
  </si>
  <si>
    <t>myInfo = Fn_Find_Data_In_A_Range(rng, 1, clientName, 3)</t>
  </si>
  <si>
    <t>Sub Affiche_Liste_Factures()</t>
  </si>
  <si>
    <t>myInfo = Fn_Find_Data_In_A_Range(rng, 1, clientName, 2)</t>
  </si>
  <si>
    <t>Function Fn_Find_Data_In_A_Range(r As Range, cs As Long, ss As String, cr As Long) As Variant() '2024-03-29 @ 05:39</t>
  </si>
  <si>
    <t>Dim timerStart As Double: timerStart = Timer: Call Start_Timer("modFunctions:Fn_Find_Data_In_A_Range()")</t>
  </si>
  <si>
    <t>Fn_Find_Data_In_A_Range = foundInfo 'foundInfo is an array</t>
  </si>
  <si>
    <t>Call End_Timer("modFunctions:Fn_Find_Data_In_A_Range()", timerStart)</t>
  </si>
  <si>
    <t>*** 15 579 lignes de code dans l'application ***</t>
  </si>
  <si>
    <t>facturer 9227 Qc Inc de Claude</t>
  </si>
  <si>
    <t>Sur facture, indiquer pour Transfert à Stacy Blain</t>
  </si>
  <si>
    <t>Lecture</t>
  </si>
  <si>
    <t>Hres/Détruites</t>
  </si>
  <si>
    <t>Hres/Saisies</t>
  </si>
  <si>
    <t>Hres/Fact</t>
  </si>
  <si>
    <t>Hres/Nfact</t>
  </si>
  <si>
    <t>Hres/Facturées</t>
  </si>
  <si>
    <t>Hres/TEC</t>
  </si>
  <si>
    <t>Date / Prof.</t>
  </si>
  <si>
    <t>APP_v4.D.4.xlsm</t>
  </si>
  <si>
    <t>Version - APP_v4.D.4.xlsm</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</si>
  <si>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</si>
  <si>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</si>
  <si>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</si>
  <si>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</si>
  <si>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</si>
  <si>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</si>
  <si>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</si>
  <si>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</si>
  <si>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</si>
  <si>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</si>
  <si>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</si>
  <si>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</si>
  <si>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</si>
  <si>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</si>
  <si>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</si>
  <si>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</si>
  <si>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</si>
  <si>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</si>
  <si>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 Courtier Immobilier Inc.</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</si>
  <si>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</si>
  <si>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</si>
  <si>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</si>
  <si>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</si>
  <si>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</si>
  <si>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</si>
  <si>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</si>
  <si>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</si>
  <si>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W Développement Inc. (Lunettes Dépôt) [Sevan Kechichian]</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</si>
  <si>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</si>
  <si>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</si>
  <si>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</si>
  <si>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</si>
  <si>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</si>
  <si>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</si>
  <si>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</si>
  <si>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</si>
  <si>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</si>
  <si>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</si>
  <si>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Centre dentaire Patrick Canonne Inc.</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</si>
  <si>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</si>
  <si>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</si>
  <si>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</si>
  <si>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</si>
  <si>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</si>
  <si>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</si>
  <si>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</si>
  <si>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</si>
  <si>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</si>
  <si>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</si>
  <si>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</si>
  <si>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</si>
  <si>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</si>
  <si>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</si>
  <si>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</si>
  <si>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</si>
  <si>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</si>
  <si>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</si>
  <si>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</si>
  <si>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 Architecture Conseil Inc.</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</si>
  <si>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</si>
  <si>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</si>
  <si>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</si>
  <si>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</si>
  <si>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</si>
  <si>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</si>
  <si>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</si>
  <si>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</si>
  <si>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</si>
  <si>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</si>
  <si>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</si>
  <si>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</si>
  <si>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</si>
  <si>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</si>
  <si>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</si>
  <si>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</si>
  <si>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</si>
  <si>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</si>
  <si>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</si>
  <si>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</si>
  <si>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</si>
  <si>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</si>
  <si>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</si>
  <si>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</si>
  <si>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</si>
  <si>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</si>
  <si>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</si>
  <si>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</si>
  <si>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</si>
  <si>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</si>
  <si>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</si>
  <si>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</si>
  <si>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</si>
  <si>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</si>
  <si>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</si>
  <si>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</si>
  <si>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</si>
  <si>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</si>
  <si>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</si>
  <si>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</si>
  <si>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</si>
  <si>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</si>
  <si>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</si>
  <si>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</si>
  <si>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</si>
  <si>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</si>
  <si>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</si>
  <si>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</si>
  <si>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</si>
  <si>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</si>
  <si>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</si>
  <si>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</si>
  <si>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</si>
  <si>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</si>
  <si>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</si>
  <si>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 CPA Inc.</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</si>
  <si>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</si>
  <si>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</si>
  <si>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</si>
  <si>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</si>
  <si>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</si>
  <si>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</si>
  <si>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</si>
  <si>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</si>
  <si>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</si>
  <si>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</si>
  <si>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</si>
  <si>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</si>
  <si>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</si>
  <si>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</si>
  <si>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</si>
  <si>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</si>
  <si>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</si>
  <si>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</si>
  <si>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</si>
  <si>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</si>
  <si>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</si>
  <si>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</si>
  <si>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</si>
  <si>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</si>
  <si>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</si>
  <si>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</si>
  <si>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</si>
  <si>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</si>
  <si>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</si>
  <si>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</si>
  <si>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</si>
  <si>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</si>
  <si>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</si>
  <si>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</si>
  <si>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</si>
  <si>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</si>
  <si>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</si>
  <si>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</si>
  <si>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</si>
  <si>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</si>
  <si>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</si>
  <si>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</si>
  <si>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</si>
  <si>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</si>
  <si>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</si>
  <si>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</si>
  <si>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</si>
  <si>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</si>
  <si>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</si>
  <si>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</si>
  <si>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</si>
  <si>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</si>
  <si>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</si>
  <si>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</si>
  <si>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</si>
  <si>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</si>
  <si>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</si>
  <si>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</si>
  <si>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</si>
  <si>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</si>
  <si>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</si>
  <si>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</si>
  <si>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</si>
  <si>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</si>
  <si>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</si>
  <si>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</si>
  <si>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</si>
  <si>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</si>
  <si>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</si>
  <si>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</si>
  <si>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</si>
  <si>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</si>
  <si>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</si>
  <si>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</si>
  <si>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</si>
  <si>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Alexandre Bourret Courtier Immobilier Inc.</t>
  </si>
  <si>
    <t>1796</t>
  </si>
  <si>
    <t>Alexandre Bourret</t>
  </si>
  <si>
    <t>alexx_2782@hotmail.com</t>
  </si>
  <si>
    <t>546 rue du Chenal</t>
  </si>
  <si>
    <t>J6A 2Z7</t>
  </si>
  <si>
    <t>tel avec Guy sur véhicules en stock vs ajustement prix de vente</t>
  </si>
  <si>
    <t>révision légale de portion #2 + préparation de lettre au banquier pour roulement des placements de RJJK à sa nouvelle société + révision des documents modifiés</t>
  </si>
  <si>
    <t>préparation à la vidéoconférence et vidéoconférence pour stratégie de 84.1</t>
  </si>
  <si>
    <t>tel avec Martyne sur stratégie avec acheteur  sur cash flow + analyse de tous les courriels + reparler avec Martyne + révision de la LOI et commentaires</t>
  </si>
  <si>
    <t>rencontre par vidéoconférence + questions par courriel</t>
  </si>
  <si>
    <t>envoie de liste d'infos requises pour évaluation et tel avec Martin + tel avec Karine + envoi de courriel d'infos pour évaluation à Karine</t>
  </si>
  <si>
    <t>tel avec céline sur avances dans la fiducie et prêts + analyse de yvon + courriel de financement + courriels sur contamination de la fiduciie vs analyse de ce qu'il s'est passé depuis le début</t>
  </si>
  <si>
    <t>répondre aux questions de Nicole sur le mémorandum fiscal</t>
  </si>
  <si>
    <t>avancer le tableau de roulement de l'iimmeuble de 12817 60e avenue et poser des questions additionnelles suite à l'obtention de l'évaluation</t>
  </si>
  <si>
    <t>Révision du contrat de vente et commentaires/modifications</t>
  </si>
  <si>
    <t>courriels sur émission des acitons privilégiées</t>
  </si>
  <si>
    <t>Il y a 1 275 lignes et 15 colonnes dans cette table</t>
  </si>
  <si>
    <t>Un total de 1 275 clients ont été analysés!</t>
  </si>
  <si>
    <t>Il y a 461 lignes et 19 colonnes dans cette table</t>
  </si>
  <si>
    <t>Un total de 461 charges de temps ont été analysées!</t>
  </si>
  <si>
    <t xml:space="preserve">     La date MAXIMALE est '14/08/2024'</t>
  </si>
  <si>
    <t xml:space="preserve">     Heures inscrites       :     587,40</t>
  </si>
  <si>
    <t xml:space="preserve">     Heures restantes       :     579,85</t>
  </si>
  <si>
    <t xml:space="preserve">     Heures facturables     :     566,10</t>
  </si>
  <si>
    <t xml:space="preserve">     Heures TEC             :     566,10</t>
  </si>
  <si>
    <t>Il y a 461 lignes et 16 colonnes dans cette table</t>
  </si>
  <si>
    <t>**** 2 339 lignes analysées dans l'ensemble des tables ***</t>
  </si>
  <si>
    <t>Heure - 21:23:51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</si>
</sst>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6">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 numFmtId="189" formatCode="dd/mm/yyyy"/>
  </numFmts>
  <fonts count="157"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i/>
      <sz val="10"/>
      <color theme="0"/>
      <name val="Aptos Narrow"/>
      <family val="2"/>
    </font>
    <font>
      <b/>
      <sz val="10"/>
      <color theme="1"/>
      <name val="Courier New"/>
      <family val="3"/>
    </font>
    <font>
      <sz val="10"/>
      <color theme="1"/>
      <name val="Courier New"/>
      <family val="3"/>
    </font>
    <font>
      <sz val="11"/>
      <color rgb="FF000000"/>
      <name val="Calibri"/>
      <family val="2"/>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45">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2"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153" fillId="2" borderId="152" xfId="0" applyFont="1" applyFill="1" applyBorder="1" applyAlignment="1">
      <alignment horizontal="center" vertical="center"/>
    </xf>
    <xf numFmtId="0" fontId="153" fillId="2" borderId="153" xfId="0" applyFont="1" applyFill="1" applyBorder="1" applyAlignment="1">
      <alignment horizontal="center" vertical="center"/>
    </xf>
    <xf numFmtId="0" fontId="153" fillId="2" borderId="151" xfId="0" applyFont="1" applyFill="1" applyBorder="1" applyAlignment="1">
      <alignment horizontal="center" vertical="center"/>
    </xf>
    <xf numFmtId="0" fontId="154" fillId="0" borderId="0" xfId="0" applyFont="1"/>
    <xf numFmtId="0" fontId="155" fillId="0" borderId="0" xfId="0" applyFont="1"/>
    <xf numFmtId="22" fontId="155" fillId="0" borderId="0" xfId="0" applyNumberFormat="1" applyFont="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0" fontId="51" fillId="0" borderId="151" xfId="0" applyFont="1" applyBorder="1"/>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0" fontId="0" fillId="0" borderId="0" xfId="0" quotePrefix="1"/>
    <xf numFmtId="166" fontId="120" fillId="2" borderId="0" xfId="0" applyNumberFormat="1" applyFont="1" applyFill="1" applyAlignment="1">
      <alignment horizontal="center"/>
    </xf>
    <xf numFmtId="0" fontId="0" fillId="0" borderId="0" xfId="0" applyAlignment="1">
      <alignment horizontal="left" indent="1"/>
    </xf>
    <xf numFmtId="0" fontId="11" fillId="59" borderId="0" xfId="0" applyFont="1" applyFill="1" applyAlignment="1">
      <alignment horizontal="center"/>
    </xf>
    <xf numFmtId="0" fontId="0" fillId="0" borderId="67" xfId="0" applyBorder="1" applyAlignment="1">
      <alignment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0" fontId="0" fillId="0" borderId="40" xfId="0" applyBorder="1" applyAlignment="1">
      <alignment horizontal="left" vertical="center"/>
    </xf>
    <xf numFmtId="0" fontId="0" fillId="0" borderId="6" xfId="0" applyBorder="1" applyAlignment="1">
      <alignment horizontal="left" vertical="center"/>
    </xf>
    <xf numFmtId="0" fontId="0" fillId="0" borderId="0" xfId="0" applyAlignment="1">
      <alignment horizontal="right" vertical="center"/>
    </xf>
    <xf numFmtId="0" fontId="16" fillId="0" borderId="0" xfId="0" applyFont="1" applyAlignment="1">
      <alignment horizontal="right" vertical="center"/>
    </xf>
    <xf numFmtId="0" fontId="12" fillId="0" borderId="0" xfId="0" applyFont="1" applyAlignment="1">
      <alignment horizontal="left"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0" fillId="0" borderId="65"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86" fillId="10" borderId="0" xfId="0" applyFont="1" applyFill="1" applyAlignment="1">
      <alignment horizontal="center" vertical="center"/>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xf numFmtId="0" fontId="0" fillId="0" borderId="0" xfId="0" pivotButton="1"/>
    <xf numFmtId="1" fontId="0" fillId="0" borderId="0" xfId="0" applyNumberFormat="1" applyFont="1" applyAlignment="1">
      <alignment horizontal="center"/>
    </xf>
    <xf numFmtId="1" fontId="0" fillId="0" borderId="0" xfId="0" quotePrefix="1" applyNumberFormat="1" applyFont="1" applyAlignment="1">
      <alignment horizontal="center"/>
    </xf>
    <xf numFmtId="49" fontId="0" fillId="0" borderId="0" xfId="0" applyNumberFormat="1" applyFont="1" applyAlignment="1">
      <alignment horizontal="center"/>
    </xf>
    <xf numFmtId="49" fontId="0" fillId="0" borderId="0" xfId="0" applyNumberFormat="1" applyFont="1" applyAlignment="1">
      <alignment horizontal="left"/>
    </xf>
    <xf numFmtId="175" fontId="0" fillId="0" borderId="0" xfId="0" applyNumberFormat="1" applyFont="1" applyAlignment="1">
      <alignment horizontal="center"/>
    </xf>
    <xf numFmtId="49" fontId="0" fillId="0" borderId="0" xfId="0" quotePrefix="1" applyNumberFormat="1" applyFont="1" applyAlignment="1">
      <alignment horizontal="left"/>
    </xf>
    <xf numFmtId="166" fontId="0" fillId="0" borderId="0" xfId="0" applyNumberFormat="1" applyFont="1" applyAlignment="1">
      <alignment horizontal="center"/>
    </xf>
    <xf numFmtId="14" fontId="0" fillId="0" borderId="0" xfId="0" applyNumberFormat="1" applyFont="1" applyAlignment="1">
      <alignment horizontal="center" vertical="center"/>
    </xf>
    <xf numFmtId="14" fontId="0" fillId="0" borderId="0" xfId="0" applyNumberFormat="1" applyFont="1" applyAlignment="1">
      <alignment horizontal="center"/>
    </xf>
    <xf numFmtId="189" fontId="131" fillId="0" borderId="0" xfId="0" applyNumberFormat="1" applyFont="1" applyAlignment="1">
      <alignment horizontal="center"/>
    </xf>
    <xf numFmtId="0" fontId="0" fillId="0" borderId="0" xfId="0" applyNumberFormat="1"/>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05">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rgb="FF90EE90"/>
        </patternFill>
      </fill>
    </dxf>
    <dxf>
      <fill>
        <patternFill>
          <bgColor rgb="FFFFFF00"/>
        </patternFill>
      </fill>
    </dxf>
    <dxf>
      <fill>
        <patternFill>
          <bgColor rgb="FFFFA500"/>
        </patternFill>
      </fill>
    </dxf>
    <dxf>
      <fill>
        <patternFill>
          <bgColor rgb="FFFF0000"/>
        </patternFill>
      </fill>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fgColor indexed="64"/>
          <bgColor theme="4" tint="0.79995117038483843"/>
        </patternFill>
      </fill>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outline="0">
        <top style="thin">
          <color theme="4" tint="0.39997558519241921"/>
        </top>
      </border>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04"/>
      <tableStyleElement type="headerRow" dxfId="303"/>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4.xml"/><Relationship Id="rId63" Type="http://schemas.microsoft.com/office/2022/10/relationships/richValueRel" Target="richData/richValueRel.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2.xml"/><Relationship Id="rId58" Type="http://schemas.openxmlformats.org/officeDocument/2006/relationships/theme" Target="theme/theme1.xml"/><Relationship Id="rId66"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5.xml"/><Relationship Id="rId64"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onnections" Target="connections.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3.xml"/><Relationship Id="rId62"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1/relationships/timelineCache" Target="timelineCaches/timeline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1.xml"/><Relationship Id="rId60" Type="http://schemas.openxmlformats.org/officeDocument/2006/relationships/styles" Target="styles.xml"/><Relationship Id="rId65"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[APP_v4.D.4.xlsm]TEC_TDB_PivotTable!Tableau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QUE45 2960-4105 Québec Inc [Mini Excavation M.B.] [Marc Beaurivage]</c:v>
                </c:pt>
                <c:pt idx="10">
                  <c:v>Kobloth - Vignoble [Thierry Kobloth]</c:v>
                </c:pt>
                <c:pt idx="11">
                  <c:v>Bureau Vétérinaire Griffintown Inc. [Marie-Hélène Tétreault]</c:v>
                </c:pt>
                <c:pt idx="12">
                  <c:v>Les Toitures C.B.C. Inc. [Francis Bélanger]</c:v>
                </c:pt>
                <c:pt idx="13">
                  <c:v>9112-9031 Québec inc [Guy Béland]</c:v>
                </c:pt>
                <c:pt idx="14">
                  <c:v>Huwiz Inc.</c:v>
                </c:pt>
                <c:pt idx="15">
                  <c:v>Clinique d'optométrie l'Assomption</c:v>
                </c:pt>
                <c:pt idx="16">
                  <c:v>An-Au Construction Inc</c:v>
                </c:pt>
                <c:pt idx="17">
                  <c:v>Groupe Ducharme [Michel Brodeur]</c:v>
                </c:pt>
                <c:pt idx="18">
                  <c:v>Travail dans des dossiers clients mais non chargeables [fournir détails]</c:v>
                </c:pt>
                <c:pt idx="19">
                  <c:v>Clinique d'optométrie Lachenaie [Isabelle Leclerc]</c:v>
                </c:pt>
                <c:pt idx="20">
                  <c:v>Les entreprises Brient &amp; Lalonde [Nathalie Brient]</c:v>
                </c:pt>
                <c:pt idx="21">
                  <c:v>Succession Éric Morais [Louise Morais]</c:v>
                </c:pt>
                <c:pt idx="22">
                  <c:v>Maurice Chiasson, CPA</c:v>
                </c:pt>
                <c:pt idx="23">
                  <c:v>LC Combustion Inc [Christian Laroche]</c:v>
                </c:pt>
                <c:pt idx="24">
                  <c:v>Assurancia Inc</c:v>
                </c:pt>
                <c:pt idx="25">
                  <c:v>Joman</c:v>
                </c:pt>
                <c:pt idx="26">
                  <c:v>Juriglobal inc.</c:v>
                </c:pt>
                <c:pt idx="27">
                  <c:v>Assurancia Leduc, Decelles, Dubuc &amp; Ass. [Lucie Decelles]</c:v>
                </c:pt>
                <c:pt idx="28">
                  <c:v>QUE44 9471-5117 Québec Inc [Sébastien Beaudoin]</c:v>
                </c:pt>
                <c:pt idx="29">
                  <c:v>9199 [Benoit]</c:v>
                </c:pt>
              </c:strCache>
            </c:strRef>
          </c:cat>
          <c:val>
            <c:numRef>
              <c:f>TEC_TDB_PivotTable!$I$4:$I$34</c:f>
              <c:numCache>
                <c:formatCode>0.00</c:formatCode>
                <c:ptCount val="30"/>
                <c:pt idx="0">
                  <c:v>55.54999999999999</c:v>
                </c:pt>
                <c:pt idx="1">
                  <c:v>44.349999999999994</c:v>
                </c:pt>
                <c:pt idx="2">
                  <c:v>37.299999999999997</c:v>
                </c:pt>
                <c:pt idx="3">
                  <c:v>23.15</c:v>
                </c:pt>
                <c:pt idx="4">
                  <c:v>20.65</c:v>
                </c:pt>
                <c:pt idx="5">
                  <c:v>20.5</c:v>
                </c:pt>
                <c:pt idx="6">
                  <c:v>18.099999999999998</c:v>
                </c:pt>
                <c:pt idx="7">
                  <c:v>17.799999999999997</c:v>
                </c:pt>
                <c:pt idx="8">
                  <c:v>16.25</c:v>
                </c:pt>
                <c:pt idx="9">
                  <c:v>16</c:v>
                </c:pt>
                <c:pt idx="10">
                  <c:v>13.25</c:v>
                </c:pt>
                <c:pt idx="11">
                  <c:v>12</c:v>
                </c:pt>
                <c:pt idx="12">
                  <c:v>10.9</c:v>
                </c:pt>
                <c:pt idx="13">
                  <c:v>10.65</c:v>
                </c:pt>
                <c:pt idx="14">
                  <c:v>10</c:v>
                </c:pt>
                <c:pt idx="15">
                  <c:v>9.9500000000000011</c:v>
                </c:pt>
                <c:pt idx="16">
                  <c:v>9.8500000000000014</c:v>
                </c:pt>
                <c:pt idx="17">
                  <c:v>8.75</c:v>
                </c:pt>
                <c:pt idx="18">
                  <c:v>8.5500000000000007</c:v>
                </c:pt>
                <c:pt idx="19">
                  <c:v>8.15</c:v>
                </c:pt>
                <c:pt idx="20">
                  <c:v>7.0500000000000007</c:v>
                </c:pt>
                <c:pt idx="21">
                  <c:v>6.5</c:v>
                </c:pt>
                <c:pt idx="22">
                  <c:v>6.25</c:v>
                </c:pt>
                <c:pt idx="23">
                  <c:v>6.1999999999999993</c:v>
                </c:pt>
                <c:pt idx="24">
                  <c:v>5.8</c:v>
                </c:pt>
                <c:pt idx="25">
                  <c:v>5.65</c:v>
                </c:pt>
                <c:pt idx="26">
                  <c:v>5.25</c:v>
                </c:pt>
                <c:pt idx="27">
                  <c:v>5.15</c:v>
                </c:pt>
                <c:pt idx="28">
                  <c:v>5</c:v>
                </c:pt>
                <c:pt idx="29">
                  <c:v>4.75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QUE45 2960-4105 Québec Inc [Mini Excavation M.B.] [Marc Beaurivage]</c:v>
                </c:pt>
                <c:pt idx="10">
                  <c:v>Kobloth - Vignoble [Thierry Kobloth]</c:v>
                </c:pt>
                <c:pt idx="11">
                  <c:v>Bureau Vétérinaire Griffintown Inc. [Marie-Hélène Tétreault]</c:v>
                </c:pt>
                <c:pt idx="12">
                  <c:v>Les Toitures C.B.C. Inc. [Francis Bélanger]</c:v>
                </c:pt>
                <c:pt idx="13">
                  <c:v>9112-9031 Québec inc [Guy Béland]</c:v>
                </c:pt>
                <c:pt idx="14">
                  <c:v>Huwiz Inc.</c:v>
                </c:pt>
                <c:pt idx="15">
                  <c:v>Clinique d'optométrie l'Assomption</c:v>
                </c:pt>
                <c:pt idx="16">
                  <c:v>An-Au Construction Inc</c:v>
                </c:pt>
                <c:pt idx="17">
                  <c:v>Groupe Ducharme [Michel Brodeur]</c:v>
                </c:pt>
                <c:pt idx="18">
                  <c:v>Travail dans des dossiers clients mais non chargeables [fournir détails]</c:v>
                </c:pt>
                <c:pt idx="19">
                  <c:v>Clinique d'optométrie Lachenaie [Isabelle Leclerc]</c:v>
                </c:pt>
                <c:pt idx="20">
                  <c:v>Les entreprises Brient &amp; Lalonde [Nathalie Brient]</c:v>
                </c:pt>
                <c:pt idx="21">
                  <c:v>Succession Éric Morais [Louise Morais]</c:v>
                </c:pt>
                <c:pt idx="22">
                  <c:v>Maurice Chiasson, CPA</c:v>
                </c:pt>
                <c:pt idx="23">
                  <c:v>LC Combustion Inc [Christian Laroche]</c:v>
                </c:pt>
                <c:pt idx="24">
                  <c:v>Assurancia Inc</c:v>
                </c:pt>
                <c:pt idx="25">
                  <c:v>Joman</c:v>
                </c:pt>
                <c:pt idx="26">
                  <c:v>Juriglobal inc.</c:v>
                </c:pt>
                <c:pt idx="27">
                  <c:v>Assurancia Leduc, Decelles, Dubuc &amp; Ass. [Lucie Decelles]</c:v>
                </c:pt>
                <c:pt idx="28">
                  <c:v>QUE44 9471-5117 Québec Inc [Sébastien Beaudoin]</c:v>
                </c:pt>
                <c:pt idx="29">
                  <c:v>9199 [Benoit]</c:v>
                </c:pt>
              </c:strCache>
            </c:strRef>
          </c:cat>
          <c:val>
            <c:numRef>
              <c:f>TEC_TDB_PivotTable!$J$4:$J$34</c:f>
              <c:numCache>
                <c:formatCode>0.00</c:formatCode>
                <c:ptCount val="30"/>
                <c:pt idx="0">
                  <c:v>53.04999999999999</c:v>
                </c:pt>
                <c:pt idx="1">
                  <c:v>44.349999999999994</c:v>
                </c:pt>
                <c:pt idx="2">
                  <c:v>17.8</c:v>
                </c:pt>
                <c:pt idx="3">
                  <c:v>19.75</c:v>
                </c:pt>
                <c:pt idx="4">
                  <c:v>20.65</c:v>
                </c:pt>
                <c:pt idx="5">
                  <c:v>20.5</c:v>
                </c:pt>
                <c:pt idx="6">
                  <c:v>13.75</c:v>
                </c:pt>
                <c:pt idx="7">
                  <c:v>17.799999999999997</c:v>
                </c:pt>
                <c:pt idx="8">
                  <c:v>16.25</c:v>
                </c:pt>
                <c:pt idx="9">
                  <c:v>4</c:v>
                </c:pt>
                <c:pt idx="10">
                  <c:v>12.5</c:v>
                </c:pt>
                <c:pt idx="11">
                  <c:v>12</c:v>
                </c:pt>
                <c:pt idx="12">
                  <c:v>10.9</c:v>
                </c:pt>
                <c:pt idx="13">
                  <c:v>10.65</c:v>
                </c:pt>
                <c:pt idx="14">
                  <c:v>8.75</c:v>
                </c:pt>
                <c:pt idx="15">
                  <c:v>9.9500000000000011</c:v>
                </c:pt>
                <c:pt idx="16">
                  <c:v>8.35</c:v>
                </c:pt>
                <c:pt idx="17">
                  <c:v>8.75</c:v>
                </c:pt>
                <c:pt idx="18">
                  <c:v>8.25</c:v>
                </c:pt>
                <c:pt idx="19">
                  <c:v>5.5</c:v>
                </c:pt>
                <c:pt idx="20">
                  <c:v>7.0500000000000007</c:v>
                </c:pt>
                <c:pt idx="21">
                  <c:v>0.5</c:v>
                </c:pt>
                <c:pt idx="22">
                  <c:v>0.5</c:v>
                </c:pt>
                <c:pt idx="23">
                  <c:v>4.3</c:v>
                </c:pt>
                <c:pt idx="24">
                  <c:v>5.8</c:v>
                </c:pt>
                <c:pt idx="25">
                  <c:v>0.4</c:v>
                </c:pt>
                <c:pt idx="26">
                  <c:v>5.25</c:v>
                </c:pt>
                <c:pt idx="27">
                  <c:v>5.15</c:v>
                </c:pt>
                <c:pt idx="28">
                  <c:v>5</c:v>
                </c:pt>
                <c:pt idx="29">
                  <c:v>4.75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QUE45 2960-4105 Québec Inc [Mini Excavation M.B.] [Marc Beaurivage]</c:v>
                </c:pt>
                <c:pt idx="10">
                  <c:v>Kobloth - Vignoble [Thierry Kobloth]</c:v>
                </c:pt>
                <c:pt idx="11">
                  <c:v>Bureau Vétérinaire Griffintown Inc. [Marie-Hélène Tétreault]</c:v>
                </c:pt>
                <c:pt idx="12">
                  <c:v>Les Toitures C.B.C. Inc. [Francis Bélanger]</c:v>
                </c:pt>
                <c:pt idx="13">
                  <c:v>9112-9031 Québec inc [Guy Béland]</c:v>
                </c:pt>
                <c:pt idx="14">
                  <c:v>Huwiz Inc.</c:v>
                </c:pt>
                <c:pt idx="15">
                  <c:v>Clinique d'optométrie l'Assomption</c:v>
                </c:pt>
                <c:pt idx="16">
                  <c:v>An-Au Construction Inc</c:v>
                </c:pt>
                <c:pt idx="17">
                  <c:v>Groupe Ducharme [Michel Brodeur]</c:v>
                </c:pt>
                <c:pt idx="18">
                  <c:v>Travail dans des dossiers clients mais non chargeables [fournir détails]</c:v>
                </c:pt>
                <c:pt idx="19">
                  <c:v>Clinique d'optométrie Lachenaie [Isabelle Leclerc]</c:v>
                </c:pt>
                <c:pt idx="20">
                  <c:v>Les entreprises Brient &amp; Lalonde [Nathalie Brient]</c:v>
                </c:pt>
                <c:pt idx="21">
                  <c:v>Succession Éric Morais [Louise Morais]</c:v>
                </c:pt>
                <c:pt idx="22">
                  <c:v>Maurice Chiasson, CPA</c:v>
                </c:pt>
                <c:pt idx="23">
                  <c:v>LC Combustion Inc [Christian Laroche]</c:v>
                </c:pt>
                <c:pt idx="24">
                  <c:v>Assurancia Inc</c:v>
                </c:pt>
                <c:pt idx="25">
                  <c:v>Joman</c:v>
                </c:pt>
                <c:pt idx="26">
                  <c:v>Juriglobal inc.</c:v>
                </c:pt>
                <c:pt idx="27">
                  <c:v>Assurancia Leduc, Decelles, Dubuc &amp; Ass. [Lucie Decelles]</c:v>
                </c:pt>
                <c:pt idx="28">
                  <c:v>QUE44 9471-5117 Québec Inc [Sébastien Beaudoin]</c:v>
                </c:pt>
                <c:pt idx="29">
                  <c:v>9199 [Benoit]</c:v>
                </c:pt>
              </c:strCache>
            </c:strRef>
          </c:cat>
          <c:val>
            <c:numRef>
              <c:f>TEC_TDB_PivotTable!$K$4:$K$34</c:f>
              <c:numCache>
                <c:formatCode>0.00</c:formatCode>
                <c:ptCount val="30"/>
                <c:pt idx="0">
                  <c:v>2.5</c:v>
                </c:pt>
                <c:pt idx="1">
                  <c:v>0</c:v>
                </c:pt>
                <c:pt idx="2">
                  <c:v>19.499999999999996</c:v>
                </c:pt>
                <c:pt idx="3">
                  <c:v>0.75</c:v>
                </c:pt>
                <c:pt idx="4">
                  <c:v>0</c:v>
                </c:pt>
                <c:pt idx="5">
                  <c:v>0</c:v>
                </c:pt>
                <c:pt idx="6">
                  <c:v>4.3499999999999996</c:v>
                </c:pt>
                <c:pt idx="7">
                  <c:v>0</c:v>
                </c:pt>
                <c:pt idx="8">
                  <c:v>0</c:v>
                </c:pt>
                <c:pt idx="9">
                  <c:v>12</c:v>
                </c:pt>
                <c:pt idx="10">
                  <c:v>0.75</c:v>
                </c:pt>
                <c:pt idx="11">
                  <c:v>0</c:v>
                </c:pt>
                <c:pt idx="12">
                  <c:v>0</c:v>
                </c:pt>
                <c:pt idx="13">
                  <c:v>0</c:v>
                </c:pt>
                <c:pt idx="14">
                  <c:v>0.75</c:v>
                </c:pt>
                <c:pt idx="15">
                  <c:v>0</c:v>
                </c:pt>
                <c:pt idx="16">
                  <c:v>1</c:v>
                </c:pt>
                <c:pt idx="17">
                  <c:v>0</c:v>
                </c:pt>
                <c:pt idx="18">
                  <c:v>0.3</c:v>
                </c:pt>
                <c:pt idx="19">
                  <c:v>1.4</c:v>
                </c:pt>
                <c:pt idx="20">
                  <c:v>0</c:v>
                </c:pt>
                <c:pt idx="21">
                  <c:v>0</c:v>
                </c:pt>
                <c:pt idx="22">
                  <c:v>0</c:v>
                </c:pt>
                <c:pt idx="23">
                  <c:v>1.9</c:v>
                </c:pt>
                <c:pt idx="24">
                  <c:v>0</c:v>
                </c:pt>
                <c:pt idx="25">
                  <c:v>0.75</c:v>
                </c:pt>
                <c:pt idx="26">
                  <c:v>0</c:v>
                </c:pt>
                <c:pt idx="27">
                  <c:v>0</c:v>
                </c:pt>
                <c:pt idx="28">
                  <c:v>0</c:v>
                </c:pt>
                <c:pt idx="29">
                  <c:v>0</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QUE45 2960-4105 Québec Inc [Mini Excavation M.B.] [Marc Beaurivage]</c:v>
                </c:pt>
                <c:pt idx="10">
                  <c:v>Kobloth - Vignoble [Thierry Kobloth]</c:v>
                </c:pt>
                <c:pt idx="11">
                  <c:v>Bureau Vétérinaire Griffintown Inc. [Marie-Hélène Tétreault]</c:v>
                </c:pt>
                <c:pt idx="12">
                  <c:v>Les Toitures C.B.C. Inc. [Francis Bélanger]</c:v>
                </c:pt>
                <c:pt idx="13">
                  <c:v>9112-9031 Québec inc [Guy Béland]</c:v>
                </c:pt>
                <c:pt idx="14">
                  <c:v>Huwiz Inc.</c:v>
                </c:pt>
                <c:pt idx="15">
                  <c:v>Clinique d'optométrie l'Assomption</c:v>
                </c:pt>
                <c:pt idx="16">
                  <c:v>An-Au Construction Inc</c:v>
                </c:pt>
                <c:pt idx="17">
                  <c:v>Groupe Ducharme [Michel Brodeur]</c:v>
                </c:pt>
                <c:pt idx="18">
                  <c:v>Travail dans des dossiers clients mais non chargeables [fournir détails]</c:v>
                </c:pt>
                <c:pt idx="19">
                  <c:v>Clinique d'optométrie Lachenaie [Isabelle Leclerc]</c:v>
                </c:pt>
                <c:pt idx="20">
                  <c:v>Les entreprises Brient &amp; Lalonde [Nathalie Brient]</c:v>
                </c:pt>
                <c:pt idx="21">
                  <c:v>Succession Éric Morais [Louise Morais]</c:v>
                </c:pt>
                <c:pt idx="22">
                  <c:v>Maurice Chiasson, CPA</c:v>
                </c:pt>
                <c:pt idx="23">
                  <c:v>LC Combustion Inc [Christian Laroche]</c:v>
                </c:pt>
                <c:pt idx="24">
                  <c:v>Assurancia Inc</c:v>
                </c:pt>
                <c:pt idx="25">
                  <c:v>Joman</c:v>
                </c:pt>
                <c:pt idx="26">
                  <c:v>Juriglobal inc.</c:v>
                </c:pt>
                <c:pt idx="27">
                  <c:v>Assurancia Leduc, Decelles, Dubuc &amp; Ass. [Lucie Decelles]</c:v>
                </c:pt>
                <c:pt idx="28">
                  <c:v>QUE44 9471-5117 Québec Inc [Sébastien Beaudoin]</c:v>
                </c:pt>
                <c:pt idx="29">
                  <c:v>9199 [Benoit]</c:v>
                </c:pt>
              </c:strCache>
            </c:strRef>
          </c:cat>
          <c:val>
            <c:numRef>
              <c:f>TEC_TDB_PivotTable!$L$4:$L$34</c:f>
              <c:numCache>
                <c:formatCode>0.00</c:formatCode>
                <c:ptCount val="30"/>
                <c:pt idx="0">
                  <c:v>0</c:v>
                </c:pt>
                <c:pt idx="1">
                  <c:v>0</c:v>
                </c:pt>
                <c:pt idx="2">
                  <c:v>0</c:v>
                </c:pt>
                <c:pt idx="3">
                  <c:v>2.65</c:v>
                </c:pt>
                <c:pt idx="4">
                  <c:v>0</c:v>
                </c:pt>
                <c:pt idx="5">
                  <c:v>0</c:v>
                </c:pt>
                <c:pt idx="6">
                  <c:v>0</c:v>
                </c:pt>
                <c:pt idx="7">
                  <c:v>0</c:v>
                </c:pt>
                <c:pt idx="8">
                  <c:v>0</c:v>
                </c:pt>
                <c:pt idx="9">
                  <c:v>0</c:v>
                </c:pt>
                <c:pt idx="10">
                  <c:v>0</c:v>
                </c:pt>
                <c:pt idx="11">
                  <c:v>0</c:v>
                </c:pt>
                <c:pt idx="12">
                  <c:v>0</c:v>
                </c:pt>
                <c:pt idx="13">
                  <c:v>0</c:v>
                </c:pt>
                <c:pt idx="14">
                  <c:v>0.5</c:v>
                </c:pt>
                <c:pt idx="15">
                  <c:v>0</c:v>
                </c:pt>
                <c:pt idx="16">
                  <c:v>0.5</c:v>
                </c:pt>
                <c:pt idx="17">
                  <c:v>0</c:v>
                </c:pt>
                <c:pt idx="18">
                  <c:v>0</c:v>
                </c:pt>
                <c:pt idx="19">
                  <c:v>0.75</c:v>
                </c:pt>
                <c:pt idx="20">
                  <c:v>0</c:v>
                </c:pt>
                <c:pt idx="21">
                  <c:v>0</c:v>
                </c:pt>
                <c:pt idx="22">
                  <c:v>0</c:v>
                </c:pt>
                <c:pt idx="23">
                  <c:v>0</c:v>
                </c:pt>
                <c:pt idx="24">
                  <c:v>0</c:v>
                </c:pt>
                <c:pt idx="25">
                  <c:v>1.5</c:v>
                </c:pt>
                <c:pt idx="26">
                  <c:v>0</c:v>
                </c:pt>
                <c:pt idx="27">
                  <c:v>0</c:v>
                </c:pt>
                <c:pt idx="28">
                  <c:v>0</c:v>
                </c:pt>
                <c:pt idx="29">
                  <c:v>0</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Autres</c:v>
                </c:pt>
                <c:pt idx="1">
                  <c:v>Les entreprises Lanthier et Papineau Inc.</c:v>
                </c:pt>
                <c:pt idx="2">
                  <c:v>Photographie Benoit Blain Inc</c:v>
                </c:pt>
                <c:pt idx="3">
                  <c:v>Publipage</c:v>
                </c:pt>
                <c:pt idx="4">
                  <c:v>Arthur Malouin Ltée [Yvan Malouin]</c:v>
                </c:pt>
                <c:pt idx="5">
                  <c:v>Librairie Lu-Lu Inc.</c:v>
                </c:pt>
                <c:pt idx="6">
                  <c:v>Concept Convoyeur Debien Inc.</c:v>
                </c:pt>
                <c:pt idx="7">
                  <c:v>9098-2885 Québec Inc. [Denis Bisson]</c:v>
                </c:pt>
                <c:pt idx="8">
                  <c:v>Multi-Plis</c:v>
                </c:pt>
                <c:pt idx="9">
                  <c:v>QUE45 2960-4105 Québec Inc [Mini Excavation M.B.] [Marc Beaurivage]</c:v>
                </c:pt>
                <c:pt idx="10">
                  <c:v>Kobloth - Vignoble [Thierry Kobloth]</c:v>
                </c:pt>
                <c:pt idx="11">
                  <c:v>Bureau Vétérinaire Griffintown Inc. [Marie-Hélène Tétreault]</c:v>
                </c:pt>
                <c:pt idx="12">
                  <c:v>Les Toitures C.B.C. Inc. [Francis Bélanger]</c:v>
                </c:pt>
                <c:pt idx="13">
                  <c:v>9112-9031 Québec inc [Guy Béland]</c:v>
                </c:pt>
                <c:pt idx="14">
                  <c:v>Huwiz Inc.</c:v>
                </c:pt>
                <c:pt idx="15">
                  <c:v>Clinique d'optométrie l'Assomption</c:v>
                </c:pt>
                <c:pt idx="16">
                  <c:v>An-Au Construction Inc</c:v>
                </c:pt>
                <c:pt idx="17">
                  <c:v>Groupe Ducharme [Michel Brodeur]</c:v>
                </c:pt>
                <c:pt idx="18">
                  <c:v>Travail dans des dossiers clients mais non chargeables [fournir détails]</c:v>
                </c:pt>
                <c:pt idx="19">
                  <c:v>Clinique d'optométrie Lachenaie [Isabelle Leclerc]</c:v>
                </c:pt>
                <c:pt idx="20">
                  <c:v>Les entreprises Brient &amp; Lalonde [Nathalie Brient]</c:v>
                </c:pt>
                <c:pt idx="21">
                  <c:v>Succession Éric Morais [Louise Morais]</c:v>
                </c:pt>
                <c:pt idx="22">
                  <c:v>Maurice Chiasson, CPA</c:v>
                </c:pt>
                <c:pt idx="23">
                  <c:v>LC Combustion Inc [Christian Laroche]</c:v>
                </c:pt>
                <c:pt idx="24">
                  <c:v>Assurancia Inc</c:v>
                </c:pt>
                <c:pt idx="25">
                  <c:v>Joman</c:v>
                </c:pt>
                <c:pt idx="26">
                  <c:v>Juriglobal inc.</c:v>
                </c:pt>
                <c:pt idx="27">
                  <c:v>Assurancia Leduc, Decelles, Dubuc &amp; Ass. [Lucie Decelles]</c:v>
                </c:pt>
                <c:pt idx="28">
                  <c:v>QUE44 9471-5117 Québec Inc [Sébastien Beaudoin]</c:v>
                </c:pt>
                <c:pt idx="29">
                  <c:v>9199 [Benoit]</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0.5</c:v>
                </c:pt>
                <c:pt idx="20">
                  <c:v>0</c:v>
                </c:pt>
                <c:pt idx="21">
                  <c:v>6</c:v>
                </c:pt>
                <c:pt idx="22">
                  <c:v>5.75</c:v>
                </c:pt>
                <c:pt idx="23">
                  <c:v>0</c:v>
                </c:pt>
                <c:pt idx="24">
                  <c:v>0</c:v>
                </c:pt>
                <c:pt idx="25">
                  <c:v>3</c:v>
                </c:pt>
                <c:pt idx="26">
                  <c:v>0</c:v>
                </c:pt>
                <c:pt idx="27">
                  <c:v>0</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[APP_v4.D.4.xlsm]TEC_TDB_PivotTable!Tableau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89</c:v>
                </c:pt>
                <c:pt idx="1">
                  <c:v>324.75000000000006</c:v>
                </c:pt>
                <c:pt idx="2">
                  <c:v>46.25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66.5</c:v>
                </c:pt>
                <c:pt idx="1">
                  <c:v>249.20000000000013</c:v>
                </c:pt>
                <c:pt idx="2">
                  <c:v>46.25</c:v>
                </c:pt>
                <c:pt idx="3">
                  <c:v>85.4</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33.749999999999993</c:v>
                </c:pt>
                <c:pt idx="2">
                  <c:v>0</c:v>
                </c:pt>
                <c:pt idx="3">
                  <c:v>20.7</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19.599999999999998</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22.2</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[APP_v4.D.4.xlsm]TEC_TDB_PivotTable!Tableau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89</c:v>
                </c:pt>
                <c:pt idx="1">
                  <c:v>324.75000000000006</c:v>
                </c:pt>
                <c:pt idx="2">
                  <c:v>46.25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66.5</c:v>
                </c:pt>
                <c:pt idx="1">
                  <c:v>249.20000000000013</c:v>
                </c:pt>
                <c:pt idx="2">
                  <c:v>46.25</c:v>
                </c:pt>
                <c:pt idx="3">
                  <c:v>85.4</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33.749999999999993</c:v>
                </c:pt>
                <c:pt idx="2">
                  <c:v>0</c:v>
                </c:pt>
                <c:pt idx="3">
                  <c:v>20.7</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19.599999999999998</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22.2</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[APP_v4.D.4.xlsm]TEC_TDB_PivotTable!Tableau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324.75000000000006</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46.25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3.emf"/><Relationship Id="rId1" Type="http://schemas.openxmlformats.org/officeDocument/2006/relationships/image" Target="../media/image42.emf"/><Relationship Id="rId4" Type="http://schemas.openxmlformats.org/officeDocument/2006/relationships/image" Target="../media/image4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22</xdr:row>
      <xdr:rowOff>37588</xdr:rowOff>
    </xdr:from>
    <xdr:to>
      <xdr:col>0</xdr:col>
      <xdr:colOff>453718</xdr:colOff>
      <xdr:row>24</xdr:row>
      <xdr:rowOff>127131</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0" y="4542913"/>
          <a:ext cx="453718" cy="470543"/>
          <a:chOff x="-15940" y="5771263"/>
          <a:chExt cx="396000" cy="431209"/>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6097" y="5807293"/>
            <a:ext cx="426761" cy="35470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5940"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43589</xdr:rowOff>
    </xdr:from>
    <xdr:to>
      <xdr:col>0</xdr:col>
      <xdr:colOff>448332</xdr:colOff>
      <xdr:row>20</xdr:row>
      <xdr:rowOff>149639</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86914"/>
          <a:ext cx="448332" cy="487050"/>
          <a:chOff x="-9722" y="4758861"/>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1100" y="4805858"/>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9722"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51387"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28643"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51387"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445163</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255963"/>
          <a:ext cx="445163" cy="484686"/>
          <a:chOff x="50222" y="2791636"/>
          <a:chExt cx="396000" cy="476211"/>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28845" y="2836830"/>
            <a:ext cx="451905" cy="361518"/>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0222"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23445</xdr:rowOff>
    </xdr:from>
    <xdr:to>
      <xdr:col>0</xdr:col>
      <xdr:colOff>445080</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80770"/>
          <a:ext cx="445080" cy="494202"/>
          <a:chOff x="50507" y="1855109"/>
          <a:chExt cx="396000" cy="487632"/>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28112" y="1902174"/>
            <a:ext cx="455715" cy="361585"/>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0507"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42574"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19461"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2574"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22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3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5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5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5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5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5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8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8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9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9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9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9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9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9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2438400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2438400" cy="450000"/>
          <a:chOff x="0" y="1850567"/>
          <a:chExt cx="24384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994200" y="856367"/>
            <a:ext cx="450000" cy="2438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600" b="1">
                <a:solidFill>
                  <a:schemeClr val="accent6">
                    <a:lumMod val="75000"/>
                  </a:schemeClr>
                </a:solidFill>
              </a:rPr>
              <a:t>Suivi de C/C</a:t>
            </a: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203200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A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A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A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C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8.858663657411" createdVersion="8" refreshedVersion="8" minRefreshableVersion="3" recordCount="461" xr:uid="{B90C5975-4026-4F7C-9D46-256562CCE052}">
  <cacheSource type="worksheet">
    <worksheetSource name="tblTEC_TDB_Data"/>
  </cacheSource>
  <cacheFields count="19">
    <cacheField name="TEC_ID" numFmtId="0">
      <sharedItems containsSemiMixedTypes="0" containsString="0" containsNumber="1" containsInteger="1" minValue="1" maxValue="462"/>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5T00:00:00"/>
    </cacheField>
    <cacheField name="ClientNom" numFmtId="0">
      <sharedItems containsMixedTypes="1" containsNumber="1" containsInteger="1" minValue="26" maxValue="27" count="114">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n v="26" u="1"/>
        <n v="27" u="1"/>
      </sharedItems>
    </cacheField>
    <cacheField name="H_Saisies" numFmtId="4">
      <sharedItems containsSemiMixedTypes="0" containsString="0" containsNumber="1" minValue="0.1" maxValue="8.5"/>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2.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4.5"/>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0" maxValue="334"/>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8.876855787035" createdVersion="3" refreshedVersion="8" minRefreshableVersion="3" recordCount="136" xr:uid="{4ADB0D81-F452-437B-AD57-263399BC074D}">
  <cacheSource type="worksheet">
    <worksheetSource ref="A1:H137" sheet="HresJourProf"/>
  </cacheSource>
  <cacheFields count="8">
    <cacheField name="Date" numFmtId="14">
      <sharedItems containsSemiMixedTypes="0" containsNonDate="0" containsDate="1" containsString="0" minDate="2023-09-15T00:00:00" maxDate="2024-08-15T00:00:00" count="86">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d v="2024-08-14T00:00:00"/>
      </sharedItems>
    </cacheField>
    <cacheField name="Prof." numFmtId="0">
      <sharedItems count="4">
        <s v="GC"/>
        <s v="VG"/>
        <s v="AR"/>
        <s v="ML"/>
      </sharedItems>
    </cacheField>
    <cacheField name="H/Saisies" numFmtId="4">
      <sharedItems containsSemiMixedTypes="0" containsString="0" containsNumber="1" minValue="0.2" maxValue="27.999999999999993"/>
    </cacheField>
    <cacheField name="H/Détruites" numFmtId="4">
      <sharedItems containsSemiMixedTypes="0" containsString="0" containsNumber="1" minValue="0" maxValue="3.5"/>
    </cacheField>
    <cacheField name="H/Fact" numFmtId="4">
      <sharedItems containsSemiMixedTypes="0" containsString="0" containsNumber="1" minValue="0.2" maxValue="27.999999999999993"/>
    </cacheField>
    <cacheField name="H/NFact" numFmtId="4">
      <sharedItems containsSemiMixedTypes="0" containsString="0" containsNumber="1" minValue="0" maxValue="6"/>
    </cacheField>
    <cacheField name="H/Facturées" numFmtId="4">
      <sharedItems containsSemiMixedTypes="0" containsString="0" containsNumber="1" containsInteger="1" minValue="0" maxValue="0"/>
    </cacheField>
    <cacheField name="H/TEC" numFmtId="4">
      <sharedItems containsSemiMixedTypes="0" containsString="0" containsNumber="1" minValue="0.2" maxValue="27.999999999999993"/>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1">
  <r>
    <n v="1"/>
    <x v="0"/>
    <d v="2024-07-02T00:00:00"/>
    <x v="0"/>
    <n v="0.25"/>
    <s v="VRAI"/>
    <s v="FAUX"/>
    <s v="FAUX"/>
    <n v="0"/>
    <n v="0.25"/>
    <n v="0.25"/>
    <n v="0"/>
    <n v="0"/>
    <n v="0.25"/>
    <n v="43"/>
    <n v="0"/>
    <n v="0.25"/>
    <n v="0"/>
    <n v="0"/>
  </r>
  <r>
    <n v="2"/>
    <x v="0"/>
    <d v="2024-07-02T00:00:00"/>
    <x v="1"/>
    <n v="3.75"/>
    <s v="VRAI"/>
    <s v="FAUX"/>
    <s v="FAUX"/>
    <n v="0"/>
    <n v="3.75"/>
    <n v="3.75"/>
    <n v="0"/>
    <n v="0"/>
    <n v="3.75"/>
    <n v="43"/>
    <n v="0"/>
    <n v="3.75"/>
    <n v="0"/>
    <n v="0"/>
  </r>
  <r>
    <n v="3"/>
    <x v="0"/>
    <d v="2024-07-02T00:00:00"/>
    <x v="2"/>
    <n v="0.25"/>
    <s v="VRAI"/>
    <s v="FAUX"/>
    <s v="FAUX"/>
    <n v="0"/>
    <n v="0.25"/>
    <n v="0.25"/>
    <n v="0"/>
    <n v="0"/>
    <n v="0.25"/>
    <n v="43"/>
    <n v="0"/>
    <n v="0.25"/>
    <n v="0"/>
    <n v="0"/>
  </r>
  <r>
    <n v="4"/>
    <x v="0"/>
    <d v="2024-07-03T00:00:00"/>
    <x v="3"/>
    <n v="0.5"/>
    <s v="VRAI"/>
    <s v="FAUX"/>
    <s v="FAUX"/>
    <n v="0"/>
    <n v="0.5"/>
    <n v="0.5"/>
    <n v="0"/>
    <n v="0"/>
    <n v="0.5"/>
    <n v="42"/>
    <n v="0"/>
    <n v="0.5"/>
    <n v="0"/>
    <n v="0"/>
  </r>
  <r>
    <n v="5"/>
    <x v="0"/>
    <d v="2024-07-03T00:00:00"/>
    <x v="1"/>
    <n v="0.25"/>
    <s v="VRAI"/>
    <s v="FAUX"/>
    <s v="FAUX"/>
    <n v="0"/>
    <n v="0.25"/>
    <n v="0.25"/>
    <n v="0"/>
    <n v="0"/>
    <n v="0.25"/>
    <n v="42"/>
    <n v="0"/>
    <n v="0.25"/>
    <n v="0"/>
    <n v="0"/>
  </r>
  <r>
    <n v="6"/>
    <x v="0"/>
    <d v="2024-07-03T00:00:00"/>
    <x v="4"/>
    <n v="1"/>
    <s v="VRAI"/>
    <s v="FAUX"/>
    <s v="FAUX"/>
    <n v="0"/>
    <n v="1"/>
    <n v="1"/>
    <n v="0"/>
    <n v="0"/>
    <n v="1"/>
    <n v="42"/>
    <n v="0"/>
    <n v="1"/>
    <n v="0"/>
    <n v="0"/>
  </r>
  <r>
    <n v="7"/>
    <x v="0"/>
    <d v="2024-07-08T00:00:00"/>
    <x v="5"/>
    <n v="0.75"/>
    <s v="VRAI"/>
    <s v="FAUX"/>
    <s v="FAUX"/>
    <n v="0"/>
    <n v="0.75"/>
    <n v="0.75"/>
    <n v="0"/>
    <n v="0"/>
    <n v="0.75"/>
    <n v="37"/>
    <n v="0"/>
    <n v="0.75"/>
    <n v="0"/>
    <n v="0"/>
  </r>
  <r>
    <n v="8"/>
    <x v="0"/>
    <d v="2024-07-08T00:00:00"/>
    <x v="0"/>
    <n v="2.25"/>
    <s v="VRAI"/>
    <s v="FAUX"/>
    <s v="FAUX"/>
    <n v="0"/>
    <n v="2.25"/>
    <n v="2.25"/>
    <n v="0"/>
    <n v="0"/>
    <n v="2.25"/>
    <n v="37"/>
    <n v="0"/>
    <n v="2.25"/>
    <n v="0"/>
    <n v="0"/>
  </r>
  <r>
    <n v="9"/>
    <x v="0"/>
    <d v="2024-07-08T00:00:00"/>
    <x v="0"/>
    <n v="0.25"/>
    <s v="VRAI"/>
    <s v="FAUX"/>
    <s v="FAUX"/>
    <n v="0"/>
    <n v="0.25"/>
    <n v="0.25"/>
    <n v="0"/>
    <n v="0"/>
    <n v="0.25"/>
    <n v="37"/>
    <n v="0"/>
    <n v="0.25"/>
    <n v="0"/>
    <n v="0"/>
  </r>
  <r>
    <n v="10"/>
    <x v="0"/>
    <d v="2024-07-08T00:00:00"/>
    <x v="2"/>
    <n v="0.25"/>
    <s v="VRAI"/>
    <s v="FAUX"/>
    <s v="FAUX"/>
    <n v="0"/>
    <n v="0.25"/>
    <n v="0.25"/>
    <n v="0"/>
    <n v="0"/>
    <n v="0.25"/>
    <n v="37"/>
    <n v="0"/>
    <n v="0.25"/>
    <n v="0"/>
    <n v="0"/>
  </r>
  <r>
    <n v="11"/>
    <x v="0"/>
    <d v="2024-07-10T00:00:00"/>
    <x v="2"/>
    <n v="4"/>
    <s v="VRAI"/>
    <s v="FAUX"/>
    <s v="FAUX"/>
    <n v="0"/>
    <n v="4"/>
    <n v="4"/>
    <n v="0"/>
    <n v="0"/>
    <n v="4"/>
    <n v="35"/>
    <n v="0"/>
    <n v="4"/>
    <n v="0"/>
    <n v="0"/>
  </r>
  <r>
    <n v="12"/>
    <x v="0"/>
    <d v="2024-07-10T00:00:00"/>
    <x v="4"/>
    <n v="0.25"/>
    <s v="VRAI"/>
    <s v="FAUX"/>
    <s v="FAUX"/>
    <n v="0"/>
    <n v="0.25"/>
    <n v="0.25"/>
    <n v="0"/>
    <n v="0"/>
    <n v="0.25"/>
    <n v="35"/>
    <n v="0"/>
    <n v="0.25"/>
    <n v="0"/>
    <n v="0"/>
  </r>
  <r>
    <n v="13"/>
    <x v="0"/>
    <d v="2024-07-11T00:00:00"/>
    <x v="2"/>
    <n v="5"/>
    <s v="VRAI"/>
    <s v="FAUX"/>
    <s v="FAUX"/>
    <n v="0"/>
    <n v="5"/>
    <n v="5"/>
    <n v="0"/>
    <n v="0"/>
    <n v="5"/>
    <n v="34"/>
    <n v="0"/>
    <n v="5"/>
    <n v="0"/>
    <n v="0"/>
  </r>
  <r>
    <n v="14"/>
    <x v="0"/>
    <d v="2024-07-11T00:00:00"/>
    <x v="4"/>
    <n v="0.5"/>
    <s v="VRAI"/>
    <s v="FAUX"/>
    <s v="FAUX"/>
    <n v="0"/>
    <n v="0.5"/>
    <n v="0.5"/>
    <n v="0"/>
    <n v="0"/>
    <n v="0.5"/>
    <n v="34"/>
    <n v="0"/>
    <n v="0.5"/>
    <n v="0"/>
    <n v="0"/>
  </r>
  <r>
    <n v="15"/>
    <x v="0"/>
    <d v="2024-07-12T00:00:00"/>
    <x v="2"/>
    <n v="2.5"/>
    <s v="VRAI"/>
    <s v="FAUX"/>
    <s v="FAUX"/>
    <n v="0"/>
    <n v="2.5"/>
    <n v="2.5"/>
    <n v="0"/>
    <n v="0"/>
    <n v="2.5"/>
    <n v="33"/>
    <n v="0"/>
    <n v="2.5"/>
    <n v="0"/>
    <n v="0"/>
  </r>
  <r>
    <n v="16"/>
    <x v="0"/>
    <d v="2024-07-12T00:00:00"/>
    <x v="4"/>
    <n v="0.75"/>
    <s v="VRAI"/>
    <s v="FAUX"/>
    <s v="FAUX"/>
    <n v="0"/>
    <n v="0.75"/>
    <n v="0.75"/>
    <n v="0"/>
    <n v="0"/>
    <n v="0.75"/>
    <n v="33"/>
    <n v="0"/>
    <n v="0.75"/>
    <n v="0"/>
    <n v="0"/>
  </r>
  <r>
    <n v="17"/>
    <x v="0"/>
    <d v="2024-07-15T00:00:00"/>
    <x v="6"/>
    <n v="0.5"/>
    <s v="VRAI"/>
    <s v="FAUX"/>
    <s v="FAUX"/>
    <n v="0"/>
    <n v="0.5"/>
    <n v="0.5"/>
    <n v="0"/>
    <n v="0"/>
    <n v="0.5"/>
    <n v="30"/>
    <n v="0.5"/>
    <n v="0"/>
    <n v="0"/>
    <n v="0"/>
  </r>
  <r>
    <n v="18"/>
    <x v="0"/>
    <d v="2024-07-15T00:00:00"/>
    <x v="7"/>
    <n v="0.5"/>
    <s v="VRAI"/>
    <s v="FAUX"/>
    <s v="FAUX"/>
    <n v="0"/>
    <n v="0.5"/>
    <n v="0.5"/>
    <n v="0"/>
    <n v="0"/>
    <n v="0.5"/>
    <n v="30"/>
    <n v="0.5"/>
    <n v="0"/>
    <n v="0"/>
    <n v="0"/>
  </r>
  <r>
    <n v="19"/>
    <x v="0"/>
    <d v="2024-07-15T00:00:00"/>
    <x v="8"/>
    <n v="1.5"/>
    <s v="VRAI"/>
    <s v="FAUX"/>
    <s v="FAUX"/>
    <n v="0"/>
    <n v="1.5"/>
    <n v="1.5"/>
    <n v="0"/>
    <n v="0"/>
    <n v="1.5"/>
    <n v="30"/>
    <n v="1.5"/>
    <n v="0"/>
    <n v="0"/>
    <n v="0"/>
  </r>
  <r>
    <n v="20"/>
    <x v="0"/>
    <d v="2024-07-15T00:00:00"/>
    <x v="2"/>
    <n v="2"/>
    <s v="VRAI"/>
    <s v="FAUX"/>
    <s v="FAUX"/>
    <n v="0"/>
    <n v="2"/>
    <n v="2"/>
    <n v="0"/>
    <n v="0"/>
    <n v="2"/>
    <n v="30"/>
    <n v="2"/>
    <n v="0"/>
    <n v="0"/>
    <n v="0"/>
  </r>
  <r>
    <n v="21"/>
    <x v="0"/>
    <d v="2024-07-16T00:00:00"/>
    <x v="9"/>
    <n v="1"/>
    <s v="VRAI"/>
    <s v="FAUX"/>
    <s v="FAUX"/>
    <n v="0"/>
    <n v="1"/>
    <n v="1"/>
    <n v="0"/>
    <n v="0"/>
    <n v="1"/>
    <n v="29"/>
    <n v="1"/>
    <n v="0"/>
    <n v="0"/>
    <n v="0"/>
  </r>
  <r>
    <n v="22"/>
    <x v="0"/>
    <d v="2024-07-16T00:00:00"/>
    <x v="10"/>
    <n v="1.25"/>
    <s v="VRAI"/>
    <s v="FAUX"/>
    <s v="FAUX"/>
    <n v="0"/>
    <n v="1.25"/>
    <n v="1.25"/>
    <n v="0"/>
    <n v="0"/>
    <n v="1.25"/>
    <n v="29"/>
    <n v="1.25"/>
    <n v="0"/>
    <n v="0"/>
    <n v="0"/>
  </r>
  <r>
    <n v="23"/>
    <x v="0"/>
    <d v="2024-07-16T00:00:00"/>
    <x v="8"/>
    <n v="0.25"/>
    <s v="VRAI"/>
    <s v="FAUX"/>
    <s v="FAUX"/>
    <n v="0"/>
    <n v="0.25"/>
    <n v="0.25"/>
    <n v="0"/>
    <n v="0"/>
    <n v="0.25"/>
    <n v="29"/>
    <n v="0.25"/>
    <n v="0"/>
    <n v="0"/>
    <n v="0"/>
  </r>
  <r>
    <n v="24"/>
    <x v="0"/>
    <d v="2024-07-16T00:00:00"/>
    <x v="2"/>
    <n v="0.5"/>
    <s v="VRAI"/>
    <s v="FAUX"/>
    <s v="FAUX"/>
    <n v="0"/>
    <n v="0.5"/>
    <n v="0.5"/>
    <n v="0"/>
    <n v="0"/>
    <n v="0.5"/>
    <n v="29"/>
    <n v="0.5"/>
    <n v="0"/>
    <n v="0"/>
    <n v="0"/>
  </r>
  <r>
    <n v="25"/>
    <x v="0"/>
    <d v="2024-07-18T00:00:00"/>
    <x v="10"/>
    <n v="0.25"/>
    <s v="VRAI"/>
    <s v="FAUX"/>
    <s v="FAUX"/>
    <n v="0"/>
    <n v="0.25"/>
    <n v="0.25"/>
    <n v="0"/>
    <n v="0"/>
    <n v="0.25"/>
    <n v="27"/>
    <n v="0.25"/>
    <n v="0"/>
    <n v="0"/>
    <n v="0"/>
  </r>
  <r>
    <n v="26"/>
    <x v="0"/>
    <d v="2024-07-18T00:00:00"/>
    <x v="8"/>
    <n v="2"/>
    <s v="VRAI"/>
    <s v="FAUX"/>
    <s v="FAUX"/>
    <n v="0"/>
    <n v="2"/>
    <n v="2"/>
    <n v="0"/>
    <n v="0"/>
    <n v="2"/>
    <n v="27"/>
    <n v="2"/>
    <n v="0"/>
    <n v="0"/>
    <n v="0"/>
  </r>
  <r>
    <n v="27"/>
    <x v="0"/>
    <d v="2024-07-18T00:00:00"/>
    <x v="2"/>
    <n v="0.75"/>
    <s v="VRAI"/>
    <s v="FAUX"/>
    <s v="FAUX"/>
    <n v="0"/>
    <n v="0.75"/>
    <n v="0.75"/>
    <n v="0"/>
    <n v="0"/>
    <n v="0.75"/>
    <n v="27"/>
    <n v="0.75"/>
    <n v="0"/>
    <n v="0"/>
    <n v="0"/>
  </r>
  <r>
    <n v="28"/>
    <x v="0"/>
    <d v="2024-07-18T00:00:00"/>
    <x v="2"/>
    <n v="0.75"/>
    <s v="VRAI"/>
    <s v="FAUX"/>
    <s v="FAUX"/>
    <n v="0"/>
    <n v="0.75"/>
    <n v="0.75"/>
    <n v="0"/>
    <n v="0"/>
    <n v="0.75"/>
    <n v="27"/>
    <n v="0.75"/>
    <n v="0"/>
    <n v="0"/>
    <n v="0"/>
  </r>
  <r>
    <n v="29"/>
    <x v="0"/>
    <d v="2024-07-19T00:00:00"/>
    <x v="10"/>
    <n v="1.75"/>
    <s v="VRAI"/>
    <s v="FAUX"/>
    <s v="FAUX"/>
    <n v="0"/>
    <n v="1.75"/>
    <n v="1.75"/>
    <n v="0"/>
    <n v="0"/>
    <n v="1.75"/>
    <n v="26"/>
    <n v="1.75"/>
    <n v="0"/>
    <n v="0"/>
    <n v="0"/>
  </r>
  <r>
    <n v="30"/>
    <x v="0"/>
    <d v="2024-07-19T00:00:00"/>
    <x v="8"/>
    <n v="1"/>
    <s v="VRAI"/>
    <s v="FAUX"/>
    <s v="FAUX"/>
    <n v="0"/>
    <n v="1"/>
    <n v="1"/>
    <n v="0"/>
    <n v="0"/>
    <n v="1"/>
    <n v="26"/>
    <n v="1"/>
    <n v="0"/>
    <n v="0"/>
    <n v="0"/>
  </r>
  <r>
    <n v="31"/>
    <x v="0"/>
    <d v="2024-07-23T00:00:00"/>
    <x v="5"/>
    <n v="4.5"/>
    <s v="VRAI"/>
    <s v="FAUX"/>
    <s v="FAUX"/>
    <n v="0"/>
    <n v="4.5"/>
    <n v="4.5"/>
    <n v="0"/>
    <n v="0"/>
    <n v="4.5"/>
    <n v="22"/>
    <n v="4.5"/>
    <n v="0"/>
    <n v="0"/>
    <n v="0"/>
  </r>
  <r>
    <n v="32"/>
    <x v="0"/>
    <d v="2024-07-23T00:00:00"/>
    <x v="5"/>
    <n v="7.25"/>
    <s v="VRAI"/>
    <s v="FAUX"/>
    <s v="FAUX"/>
    <n v="0"/>
    <n v="7.25"/>
    <n v="7.25"/>
    <n v="0"/>
    <n v="0"/>
    <n v="7.25"/>
    <n v="22"/>
    <n v="7.25"/>
    <n v="0"/>
    <n v="0"/>
    <n v="0"/>
  </r>
  <r>
    <n v="33"/>
    <x v="0"/>
    <d v="2024-07-29T00:00:00"/>
    <x v="8"/>
    <n v="0.25"/>
    <s v="VRAI"/>
    <s v="FAUX"/>
    <s v="FAUX"/>
    <n v="0"/>
    <n v="0.25"/>
    <n v="0.25"/>
    <n v="0"/>
    <n v="0"/>
    <n v="0.25"/>
    <n v="16"/>
    <n v="0.25"/>
    <n v="0"/>
    <n v="0"/>
    <n v="0"/>
  </r>
  <r>
    <n v="34"/>
    <x v="0"/>
    <d v="2024-07-29T00:00:00"/>
    <x v="11"/>
    <n v="0.25"/>
    <s v="VRAI"/>
    <s v="FAUX"/>
    <s v="FAUX"/>
    <n v="0"/>
    <n v="0.25"/>
    <n v="0.25"/>
    <n v="0"/>
    <n v="0"/>
    <n v="0.25"/>
    <n v="16"/>
    <n v="0.25"/>
    <n v="0"/>
    <n v="0"/>
    <n v="0"/>
  </r>
  <r>
    <n v="35"/>
    <x v="0"/>
    <d v="2024-07-29T00:00:00"/>
    <x v="4"/>
    <n v="1.75"/>
    <s v="VRAI"/>
    <s v="FAUX"/>
    <s v="FAUX"/>
    <n v="0"/>
    <n v="1.75"/>
    <n v="1.75"/>
    <n v="0"/>
    <n v="0"/>
    <n v="1.75"/>
    <n v="16"/>
    <n v="1.75"/>
    <n v="0"/>
    <n v="0"/>
    <n v="0"/>
  </r>
  <r>
    <n v="36"/>
    <x v="0"/>
    <d v="2024-07-29T00:00:00"/>
    <x v="4"/>
    <n v="1.75"/>
    <s v="VRAI"/>
    <s v="FAUX"/>
    <s v="FAUX"/>
    <n v="0"/>
    <n v="1.75"/>
    <n v="1.75"/>
    <n v="0"/>
    <n v="0"/>
    <n v="1.75"/>
    <n v="16"/>
    <n v="1.75"/>
    <n v="0"/>
    <n v="0"/>
    <n v="0"/>
  </r>
  <r>
    <n v="37"/>
    <x v="0"/>
    <d v="2024-07-30T00:00:00"/>
    <x v="4"/>
    <n v="7.75"/>
    <s v="VRAI"/>
    <s v="FAUX"/>
    <s v="FAUX"/>
    <n v="0"/>
    <n v="7.75"/>
    <n v="7.75"/>
    <n v="0"/>
    <n v="0"/>
    <n v="7.75"/>
    <n v="15"/>
    <n v="7.75"/>
    <n v="0"/>
    <n v="0"/>
    <n v="0"/>
  </r>
  <r>
    <n v="38"/>
    <x v="0"/>
    <d v="2024-07-31T00:00:00"/>
    <x v="5"/>
    <n v="0.25"/>
    <s v="VRAI"/>
    <s v="FAUX"/>
    <s v="FAUX"/>
    <n v="0"/>
    <n v="0.25"/>
    <n v="0.25"/>
    <n v="0"/>
    <n v="0"/>
    <n v="0.25"/>
    <n v="14"/>
    <n v="0.25"/>
    <n v="0"/>
    <n v="0"/>
    <n v="0"/>
  </r>
  <r>
    <n v="39"/>
    <x v="0"/>
    <d v="2024-07-31T00:00:00"/>
    <x v="4"/>
    <n v="1.5"/>
    <s v="VRAI"/>
    <s v="FAUX"/>
    <s v="FAUX"/>
    <n v="0"/>
    <n v="1.5"/>
    <n v="1.5"/>
    <n v="0"/>
    <n v="0"/>
    <n v="1.5"/>
    <n v="14"/>
    <n v="1.5"/>
    <n v="0"/>
    <n v="0"/>
    <n v="0"/>
  </r>
  <r>
    <n v="40"/>
    <x v="0"/>
    <d v="2024-08-01T00:00:00"/>
    <x v="4"/>
    <n v="6.5"/>
    <s v="VRAI"/>
    <s v="FAUX"/>
    <s v="FAUX"/>
    <n v="0"/>
    <n v="6.5"/>
    <n v="6.5"/>
    <n v="0"/>
    <n v="0"/>
    <n v="6.5"/>
    <n v="13"/>
    <n v="6.5"/>
    <n v="0"/>
    <n v="0"/>
    <n v="0"/>
  </r>
  <r>
    <n v="41"/>
    <x v="0"/>
    <d v="2024-08-02T00:00:00"/>
    <x v="4"/>
    <n v="4"/>
    <s v="VRAI"/>
    <s v="FAUX"/>
    <s v="FAUX"/>
    <n v="0"/>
    <n v="4"/>
    <n v="4"/>
    <n v="0"/>
    <n v="0"/>
    <n v="4"/>
    <n v="12"/>
    <n v="4"/>
    <n v="0"/>
    <n v="0"/>
    <n v="0"/>
  </r>
  <r>
    <n v="42"/>
    <x v="1"/>
    <d v="2023-09-15T00:00:00"/>
    <x v="12"/>
    <n v="5.75"/>
    <s v="VRAI"/>
    <s v="FAUX"/>
    <s v="FAUX"/>
    <n v="0"/>
    <n v="5.75"/>
    <n v="5.75"/>
    <n v="0"/>
    <n v="0"/>
    <n v="5.75"/>
    <n v="334"/>
    <n v="0"/>
    <n v="0"/>
    <n v="0"/>
    <n v="5.75"/>
  </r>
  <r>
    <n v="43"/>
    <x v="1"/>
    <d v="2024-02-01T00:00:00"/>
    <x v="13"/>
    <n v="0.4"/>
    <s v="VRAI"/>
    <s v="FAUX"/>
    <s v="FAUX"/>
    <n v="0"/>
    <n v="0.4"/>
    <n v="0.4"/>
    <n v="0"/>
    <n v="0"/>
    <n v="0.4"/>
    <n v="195"/>
    <n v="0"/>
    <n v="0"/>
    <n v="0"/>
    <n v="0.4"/>
  </r>
  <r>
    <n v="44"/>
    <x v="1"/>
    <d v="2024-02-07T00:00:00"/>
    <x v="14"/>
    <n v="0.4"/>
    <s v="VRAI"/>
    <s v="FAUX"/>
    <s v="FAUX"/>
    <n v="0"/>
    <n v="0.4"/>
    <n v="0.4"/>
    <n v="0"/>
    <n v="0"/>
    <n v="0.4"/>
    <n v="189"/>
    <n v="0"/>
    <n v="0"/>
    <n v="0"/>
    <n v="0.4"/>
  </r>
  <r>
    <n v="45"/>
    <x v="1"/>
    <d v="2024-02-12T00:00:00"/>
    <x v="15"/>
    <n v="0.5"/>
    <s v="VRAI"/>
    <s v="FAUX"/>
    <s v="FAUX"/>
    <n v="0"/>
    <n v="0.5"/>
    <n v="0.5"/>
    <n v="0"/>
    <n v="0"/>
    <n v="0.5"/>
    <n v="184"/>
    <n v="0"/>
    <n v="0"/>
    <n v="0"/>
    <n v="0.5"/>
  </r>
  <r>
    <n v="46"/>
    <x v="1"/>
    <d v="2024-02-19T00:00:00"/>
    <x v="16"/>
    <n v="0.4"/>
    <s v="VRAI"/>
    <s v="FAUX"/>
    <s v="FAUX"/>
    <n v="0"/>
    <n v="0.4"/>
    <n v="0.4"/>
    <n v="0"/>
    <n v="0"/>
    <n v="0.4"/>
    <n v="177"/>
    <n v="0"/>
    <n v="0"/>
    <n v="0"/>
    <n v="0.4"/>
  </r>
  <r>
    <n v="47"/>
    <x v="1"/>
    <d v="2024-02-21T00:00:00"/>
    <x v="17"/>
    <n v="2.25"/>
    <s v="VRAI"/>
    <s v="FAUX"/>
    <s v="FAUX"/>
    <n v="0"/>
    <n v="2.25"/>
    <n v="2.25"/>
    <n v="0"/>
    <n v="0"/>
    <n v="2.25"/>
    <n v="175"/>
    <n v="0"/>
    <n v="0"/>
    <n v="0"/>
    <n v="2.25"/>
  </r>
  <r>
    <n v="48"/>
    <x v="1"/>
    <d v="2024-02-22T00:00:00"/>
    <x v="17"/>
    <n v="0.25"/>
    <s v="VRAI"/>
    <s v="FAUX"/>
    <s v="FAUX"/>
    <n v="0"/>
    <n v="0.25"/>
    <n v="0.25"/>
    <n v="0"/>
    <n v="0"/>
    <n v="0.25"/>
    <n v="174"/>
    <n v="0"/>
    <n v="0"/>
    <n v="0"/>
    <n v="0.25"/>
  </r>
  <r>
    <n v="49"/>
    <x v="1"/>
    <d v="2024-02-23T00:00:00"/>
    <x v="17"/>
    <n v="1"/>
    <s v="VRAI"/>
    <s v="FAUX"/>
    <s v="FAUX"/>
    <n v="0"/>
    <n v="1"/>
    <n v="1"/>
    <n v="0"/>
    <n v="0"/>
    <n v="1"/>
    <n v="173"/>
    <n v="0"/>
    <n v="0"/>
    <n v="0"/>
    <n v="1"/>
  </r>
  <r>
    <n v="50"/>
    <x v="1"/>
    <d v="2024-03-17T00:00:00"/>
    <x v="16"/>
    <n v="0.4"/>
    <s v="VRAI"/>
    <s v="FAUX"/>
    <s v="FAUX"/>
    <n v="0"/>
    <n v="0.4"/>
    <n v="0.4"/>
    <n v="0"/>
    <n v="0"/>
    <n v="0.4"/>
    <n v="150"/>
    <n v="0"/>
    <n v="0"/>
    <n v="0"/>
    <n v="0.4"/>
  </r>
  <r>
    <n v="51"/>
    <x v="1"/>
    <d v="2024-03-18T00:00:00"/>
    <x v="16"/>
    <n v="0.25"/>
    <s v="VRAI"/>
    <s v="FAUX"/>
    <s v="FAUX"/>
    <n v="0"/>
    <n v="0.25"/>
    <n v="0.25"/>
    <n v="0"/>
    <n v="0"/>
    <n v="0.25"/>
    <n v="149"/>
    <n v="0"/>
    <n v="0"/>
    <n v="0"/>
    <n v="0.25"/>
  </r>
  <r>
    <n v="52"/>
    <x v="1"/>
    <d v="2024-03-21T00:00:00"/>
    <x v="18"/>
    <n v="2.5"/>
    <s v="VRAI"/>
    <s v="FAUX"/>
    <s v="FAUX"/>
    <n v="0"/>
    <n v="2.5"/>
    <n v="2.5"/>
    <n v="0"/>
    <n v="0"/>
    <n v="2.5"/>
    <n v="146"/>
    <n v="0"/>
    <n v="0"/>
    <n v="0"/>
    <n v="2.5"/>
  </r>
  <r>
    <n v="53"/>
    <x v="1"/>
    <d v="2024-03-22T00:00:00"/>
    <x v="18"/>
    <n v="0.5"/>
    <s v="VRAI"/>
    <s v="FAUX"/>
    <s v="FAUX"/>
    <n v="0"/>
    <n v="0.5"/>
    <n v="0.5"/>
    <n v="0"/>
    <n v="0"/>
    <n v="0.5"/>
    <n v="145"/>
    <n v="0"/>
    <n v="0"/>
    <n v="0"/>
    <n v="0.5"/>
  </r>
  <r>
    <n v="54"/>
    <x v="1"/>
    <d v="2024-03-26T00:00:00"/>
    <x v="16"/>
    <n v="0.4"/>
    <s v="VRAI"/>
    <s v="FAUX"/>
    <s v="FAUX"/>
    <n v="0"/>
    <n v="0.4"/>
    <n v="0.4"/>
    <n v="0"/>
    <n v="0"/>
    <n v="0.4"/>
    <n v="141"/>
    <n v="0"/>
    <n v="0"/>
    <n v="0"/>
    <n v="0.4"/>
  </r>
  <r>
    <n v="55"/>
    <x v="1"/>
    <d v="2024-03-29T00:00:00"/>
    <x v="16"/>
    <n v="0.4"/>
    <s v="VRAI"/>
    <s v="FAUX"/>
    <s v="FAUX"/>
    <n v="0"/>
    <n v="0.4"/>
    <n v="0.4"/>
    <n v="0"/>
    <n v="0"/>
    <n v="0.4"/>
    <n v="138"/>
    <n v="0"/>
    <n v="0"/>
    <n v="0"/>
    <n v="0.4"/>
  </r>
  <r>
    <n v="56"/>
    <x v="1"/>
    <d v="2024-04-09T00:00:00"/>
    <x v="17"/>
    <n v="0.25"/>
    <s v="VRAI"/>
    <s v="FAUX"/>
    <s v="FAUX"/>
    <n v="0"/>
    <n v="0.25"/>
    <n v="0.25"/>
    <n v="0"/>
    <n v="0"/>
    <n v="0.25"/>
    <n v="127"/>
    <n v="0"/>
    <n v="0"/>
    <n v="0"/>
    <n v="0.25"/>
  </r>
  <r>
    <n v="57"/>
    <x v="1"/>
    <d v="2024-04-15T00:00:00"/>
    <x v="17"/>
    <n v="0.75"/>
    <s v="VRAI"/>
    <s v="FAUX"/>
    <s v="FAUX"/>
    <n v="0"/>
    <n v="0.75"/>
    <n v="0.75"/>
    <n v="0"/>
    <n v="0"/>
    <n v="0.75"/>
    <n v="121"/>
    <n v="0"/>
    <n v="0"/>
    <n v="0"/>
    <n v="0.75"/>
  </r>
  <r>
    <n v="58"/>
    <x v="1"/>
    <d v="2024-04-16T00:00:00"/>
    <x v="17"/>
    <n v="0.5"/>
    <s v="VRAI"/>
    <s v="FAUX"/>
    <s v="FAUX"/>
    <n v="0"/>
    <n v="0.5"/>
    <n v="0.5"/>
    <n v="0"/>
    <n v="0"/>
    <n v="0.5"/>
    <n v="120"/>
    <n v="0"/>
    <n v="0"/>
    <n v="0"/>
    <n v="0.5"/>
  </r>
  <r>
    <n v="59"/>
    <x v="1"/>
    <d v="2024-04-22T00:00:00"/>
    <x v="19"/>
    <n v="0.5"/>
    <s v="VRAI"/>
    <s v="FAUX"/>
    <s v="FAUX"/>
    <n v="0"/>
    <n v="0.5"/>
    <n v="0.5"/>
    <n v="0"/>
    <n v="0"/>
    <n v="0.5"/>
    <n v="114"/>
    <n v="0"/>
    <n v="0"/>
    <n v="0"/>
    <n v="0.5"/>
  </r>
  <r>
    <n v="60"/>
    <x v="1"/>
    <d v="2024-04-22T00:00:00"/>
    <x v="17"/>
    <n v="0.5"/>
    <s v="VRAI"/>
    <s v="FAUX"/>
    <s v="FAUX"/>
    <n v="0"/>
    <n v="0.5"/>
    <n v="0.5"/>
    <n v="0"/>
    <n v="0"/>
    <n v="0.5"/>
    <n v="114"/>
    <n v="0"/>
    <n v="0"/>
    <n v="0"/>
    <n v="0.5"/>
  </r>
  <r>
    <n v="61"/>
    <x v="1"/>
    <d v="2024-04-24T00:00:00"/>
    <x v="17"/>
    <n v="0.5"/>
    <s v="VRAI"/>
    <s v="FAUX"/>
    <s v="FAUX"/>
    <n v="0"/>
    <n v="0.5"/>
    <n v="0.5"/>
    <n v="0"/>
    <n v="0"/>
    <n v="0.5"/>
    <n v="112"/>
    <n v="0"/>
    <n v="0"/>
    <n v="0"/>
    <n v="0.5"/>
  </r>
  <r>
    <n v="62"/>
    <x v="1"/>
    <d v="2024-04-29T00:00:00"/>
    <x v="20"/>
    <n v="0.5"/>
    <s v="VRAI"/>
    <s v="FAUX"/>
    <s v="FAUX"/>
    <n v="0"/>
    <n v="0.5"/>
    <n v="0.5"/>
    <n v="0"/>
    <n v="0"/>
    <n v="0.5"/>
    <n v="107"/>
    <n v="0"/>
    <n v="0"/>
    <n v="0"/>
    <n v="0.5"/>
  </r>
  <r>
    <n v="63"/>
    <x v="1"/>
    <d v="2024-05-10T00:00:00"/>
    <x v="21"/>
    <n v="0.75"/>
    <s v="VRAI"/>
    <s v="FAUX"/>
    <s v="FAUX"/>
    <n v="0"/>
    <n v="0.75"/>
    <n v="0.75"/>
    <n v="0"/>
    <n v="0"/>
    <n v="0.75"/>
    <n v="96"/>
    <n v="0"/>
    <n v="0"/>
    <n v="0"/>
    <n v="0.75"/>
  </r>
  <r>
    <n v="64"/>
    <x v="1"/>
    <d v="2024-05-14T00:00:00"/>
    <x v="22"/>
    <n v="0.4"/>
    <s v="VRAI"/>
    <s v="FAUX"/>
    <s v="FAUX"/>
    <n v="0"/>
    <n v="0.4"/>
    <n v="0.4"/>
    <n v="0"/>
    <n v="0"/>
    <n v="0.4"/>
    <n v="92"/>
    <n v="0"/>
    <n v="0"/>
    <n v="0"/>
    <n v="0.4"/>
  </r>
  <r>
    <n v="65"/>
    <x v="1"/>
    <d v="2024-05-14T00:00:00"/>
    <x v="21"/>
    <n v="0.4"/>
    <s v="VRAI"/>
    <s v="FAUX"/>
    <s v="FAUX"/>
    <n v="0"/>
    <n v="0.4"/>
    <n v="0.4"/>
    <n v="0"/>
    <n v="0"/>
    <n v="0.4"/>
    <n v="92"/>
    <n v="0"/>
    <n v="0"/>
    <n v="0"/>
    <n v="0.4"/>
  </r>
  <r>
    <n v="66"/>
    <x v="1"/>
    <d v="2024-05-14T00:00:00"/>
    <x v="21"/>
    <n v="1.25"/>
    <s v="VRAI"/>
    <s v="FAUX"/>
    <s v="FAUX"/>
    <n v="0"/>
    <n v="1.25"/>
    <n v="1.25"/>
    <n v="0"/>
    <n v="0"/>
    <n v="1.25"/>
    <n v="92"/>
    <n v="0"/>
    <n v="0"/>
    <n v="0"/>
    <n v="1.25"/>
  </r>
  <r>
    <n v="67"/>
    <x v="1"/>
    <d v="2024-05-15T00:00:00"/>
    <x v="21"/>
    <n v="0.5"/>
    <s v="VRAI"/>
    <s v="FAUX"/>
    <s v="FAUX"/>
    <n v="0"/>
    <n v="0.5"/>
    <n v="0.5"/>
    <n v="0"/>
    <n v="0"/>
    <n v="0.5"/>
    <n v="91"/>
    <n v="0"/>
    <n v="0"/>
    <n v="0"/>
    <n v="0.5"/>
  </r>
  <r>
    <n v="68"/>
    <x v="1"/>
    <d v="2024-05-16T00:00:00"/>
    <x v="23"/>
    <n v="0.75"/>
    <s v="VRAI"/>
    <s v="FAUX"/>
    <s v="FAUX"/>
    <n v="0"/>
    <n v="0.75"/>
    <n v="0.75"/>
    <n v="0"/>
    <n v="0"/>
    <n v="0.75"/>
    <n v="90"/>
    <n v="0"/>
    <n v="0"/>
    <n v="0.75"/>
    <n v="0"/>
  </r>
  <r>
    <n v="69"/>
    <x v="1"/>
    <d v="2024-05-16T00:00:00"/>
    <x v="24"/>
    <n v="0.5"/>
    <s v="VRAI"/>
    <s v="FAUX"/>
    <s v="FAUX"/>
    <n v="0"/>
    <n v="0.5"/>
    <n v="0.5"/>
    <n v="0"/>
    <n v="0"/>
    <n v="0.5"/>
    <n v="90"/>
    <n v="0"/>
    <n v="0"/>
    <n v="0.5"/>
    <n v="0"/>
  </r>
  <r>
    <n v="70"/>
    <x v="1"/>
    <d v="2024-05-16T00:00:00"/>
    <x v="25"/>
    <n v="0.4"/>
    <s v="VRAI"/>
    <s v="FAUX"/>
    <s v="FAUX"/>
    <n v="0"/>
    <n v="0.4"/>
    <n v="0.4"/>
    <n v="0"/>
    <n v="0"/>
    <n v="0.4"/>
    <n v="90"/>
    <n v="0"/>
    <n v="0"/>
    <n v="0.4"/>
    <n v="0"/>
  </r>
  <r>
    <n v="71"/>
    <x v="1"/>
    <d v="2024-05-16T00:00:00"/>
    <x v="14"/>
    <n v="0.5"/>
    <s v="VRAI"/>
    <s v="FAUX"/>
    <s v="FAUX"/>
    <n v="0"/>
    <n v="0.5"/>
    <n v="0.5"/>
    <n v="0"/>
    <n v="0"/>
    <n v="0.5"/>
    <n v="90"/>
    <n v="0"/>
    <n v="0"/>
    <n v="0.5"/>
    <n v="0"/>
  </r>
  <r>
    <n v="72"/>
    <x v="1"/>
    <d v="2024-05-17T00:00:00"/>
    <x v="26"/>
    <n v="0.5"/>
    <s v="VRAI"/>
    <s v="FAUX"/>
    <s v="FAUX"/>
    <n v="0"/>
    <n v="0.5"/>
    <n v="0.5"/>
    <n v="0"/>
    <n v="0"/>
    <n v="0.5"/>
    <n v="89"/>
    <n v="0"/>
    <n v="0"/>
    <n v="0.5"/>
    <n v="0"/>
  </r>
  <r>
    <n v="73"/>
    <x v="1"/>
    <d v="2024-05-17T00:00:00"/>
    <x v="27"/>
    <n v="0.5"/>
    <s v="VRAI"/>
    <s v="FAUX"/>
    <s v="FAUX"/>
    <n v="0"/>
    <n v="0.5"/>
    <n v="0.5"/>
    <n v="0"/>
    <n v="0"/>
    <n v="0.5"/>
    <n v="89"/>
    <n v="0"/>
    <n v="0"/>
    <n v="0.5"/>
    <n v="0"/>
  </r>
  <r>
    <n v="74"/>
    <x v="1"/>
    <d v="2024-05-22T00:00:00"/>
    <x v="18"/>
    <n v="1"/>
    <s v="VRAI"/>
    <s v="FAUX"/>
    <s v="FAUX"/>
    <n v="0"/>
    <n v="1"/>
    <n v="1"/>
    <n v="0"/>
    <n v="0"/>
    <n v="1"/>
    <n v="84"/>
    <n v="0"/>
    <n v="0"/>
    <n v="1"/>
    <n v="0"/>
  </r>
  <r>
    <n v="75"/>
    <x v="1"/>
    <d v="2024-05-23T00:00:00"/>
    <x v="27"/>
    <n v="0.75"/>
    <s v="VRAI"/>
    <s v="FAUX"/>
    <s v="FAUX"/>
    <n v="0"/>
    <n v="0.75"/>
    <n v="0.75"/>
    <n v="0"/>
    <n v="0"/>
    <n v="0.75"/>
    <n v="83"/>
    <n v="0"/>
    <n v="0"/>
    <n v="0.75"/>
    <n v="0"/>
  </r>
  <r>
    <n v="76"/>
    <x v="1"/>
    <d v="2024-05-28T00:00:00"/>
    <x v="18"/>
    <n v="0.5"/>
    <s v="VRAI"/>
    <s v="FAUX"/>
    <s v="FAUX"/>
    <n v="0"/>
    <n v="0.5"/>
    <n v="0.5"/>
    <n v="0"/>
    <n v="0"/>
    <n v="0.5"/>
    <n v="78"/>
    <n v="0"/>
    <n v="0"/>
    <n v="0.5"/>
    <n v="0"/>
  </r>
  <r>
    <n v="77"/>
    <x v="1"/>
    <d v="2024-05-28T00:00:00"/>
    <x v="28"/>
    <n v="1"/>
    <s v="VRAI"/>
    <s v="FAUX"/>
    <s v="FAUX"/>
    <n v="0"/>
    <n v="1"/>
    <n v="1"/>
    <n v="0"/>
    <n v="0"/>
    <n v="1"/>
    <n v="78"/>
    <n v="0"/>
    <n v="0"/>
    <n v="1"/>
    <n v="0"/>
  </r>
  <r>
    <n v="78"/>
    <x v="1"/>
    <d v="2024-05-29T00:00:00"/>
    <x v="29"/>
    <n v="0.4"/>
    <s v="VRAI"/>
    <s v="FAUX"/>
    <s v="FAUX"/>
    <n v="0"/>
    <n v="0.4"/>
    <n v="0.4"/>
    <n v="0"/>
    <n v="0"/>
    <n v="0.4"/>
    <n v="77"/>
    <n v="0"/>
    <n v="0"/>
    <n v="0.4"/>
    <n v="0"/>
  </r>
  <r>
    <n v="79"/>
    <x v="1"/>
    <d v="2024-05-29T00:00:00"/>
    <x v="28"/>
    <n v="0.5"/>
    <s v="VRAI"/>
    <s v="FAUX"/>
    <s v="FAUX"/>
    <n v="0"/>
    <n v="0.5"/>
    <n v="0.5"/>
    <n v="0"/>
    <n v="0"/>
    <n v="0.5"/>
    <n v="77"/>
    <n v="0"/>
    <n v="0"/>
    <n v="0.5"/>
    <n v="0"/>
  </r>
  <r>
    <n v="80"/>
    <x v="1"/>
    <d v="2024-05-31T00:00:00"/>
    <x v="30"/>
    <n v="0.75"/>
    <s v="VRAI"/>
    <s v="FAUX"/>
    <s v="FAUX"/>
    <n v="0"/>
    <n v="0.75"/>
    <n v="0.75"/>
    <n v="0"/>
    <n v="0"/>
    <n v="0.75"/>
    <n v="75"/>
    <n v="0"/>
    <n v="0"/>
    <n v="0.75"/>
    <n v="0"/>
  </r>
  <r>
    <n v="81"/>
    <x v="1"/>
    <d v="2024-06-03T00:00:00"/>
    <x v="31"/>
    <n v="1.5"/>
    <s v="VRAI"/>
    <s v="FAUX"/>
    <s v="FAUX"/>
    <n v="0"/>
    <n v="1.5"/>
    <n v="1.5"/>
    <n v="0"/>
    <n v="0"/>
    <n v="1.5"/>
    <n v="72"/>
    <n v="0"/>
    <n v="0"/>
    <n v="1.5"/>
    <n v="0"/>
  </r>
  <r>
    <n v="82"/>
    <x v="1"/>
    <d v="2024-06-03T00:00:00"/>
    <x v="26"/>
    <n v="0.4"/>
    <s v="VRAI"/>
    <s v="FAUX"/>
    <s v="FAUX"/>
    <n v="0"/>
    <n v="0.4"/>
    <n v="0.4"/>
    <n v="0"/>
    <n v="0"/>
    <n v="0.4"/>
    <n v="72"/>
    <n v="0"/>
    <n v="0"/>
    <n v="0.4"/>
    <n v="0"/>
  </r>
  <r>
    <n v="83"/>
    <x v="1"/>
    <d v="2024-06-04T00:00:00"/>
    <x v="30"/>
    <n v="0.4"/>
    <s v="VRAI"/>
    <s v="FAUX"/>
    <s v="FAUX"/>
    <n v="0"/>
    <n v="0.4"/>
    <n v="0.4"/>
    <n v="0"/>
    <n v="0"/>
    <n v="0.4"/>
    <n v="71"/>
    <n v="0"/>
    <n v="0"/>
    <n v="0.4"/>
    <n v="0"/>
  </r>
  <r>
    <n v="84"/>
    <x v="1"/>
    <d v="2024-06-06T00:00:00"/>
    <x v="15"/>
    <n v="0.75"/>
    <s v="VRAI"/>
    <s v="FAUX"/>
    <s v="FAUX"/>
    <n v="0"/>
    <n v="0.75"/>
    <n v="0.75"/>
    <n v="0"/>
    <n v="0"/>
    <n v="0.75"/>
    <n v="69"/>
    <n v="0"/>
    <n v="0"/>
    <n v="0.75"/>
    <n v="0"/>
  </r>
  <r>
    <n v="85"/>
    <x v="1"/>
    <d v="2024-06-06T00:00:00"/>
    <x v="32"/>
    <n v="0.5"/>
    <s v="VRAI"/>
    <s v="FAUX"/>
    <s v="FAUX"/>
    <n v="0"/>
    <n v="0.5"/>
    <n v="0.5"/>
    <n v="0"/>
    <n v="0"/>
    <n v="0.5"/>
    <n v="69"/>
    <n v="0"/>
    <n v="0"/>
    <n v="0.5"/>
    <n v="0"/>
  </r>
  <r>
    <n v="86"/>
    <x v="1"/>
    <d v="2024-06-06T00:00:00"/>
    <x v="33"/>
    <n v="0.5"/>
    <s v="VRAI"/>
    <s v="FAUX"/>
    <s v="FAUX"/>
    <n v="0"/>
    <n v="0.5"/>
    <n v="0.5"/>
    <n v="0"/>
    <n v="0"/>
    <n v="0.5"/>
    <n v="69"/>
    <n v="0"/>
    <n v="0"/>
    <n v="0.5"/>
    <n v="0"/>
  </r>
  <r>
    <n v="87"/>
    <x v="1"/>
    <d v="2024-06-06T00:00:00"/>
    <x v="28"/>
    <n v="0.75"/>
    <s v="VRAI"/>
    <s v="FAUX"/>
    <s v="FAUX"/>
    <n v="0"/>
    <n v="0.75"/>
    <n v="0.75"/>
    <n v="0"/>
    <n v="0"/>
    <n v="0.75"/>
    <n v="69"/>
    <n v="0"/>
    <n v="0"/>
    <n v="0.75"/>
    <n v="0"/>
  </r>
  <r>
    <n v="88"/>
    <x v="1"/>
    <d v="2024-06-07T00:00:00"/>
    <x v="28"/>
    <n v="0.4"/>
    <s v="VRAI"/>
    <s v="FAUX"/>
    <s v="FAUX"/>
    <n v="0"/>
    <n v="0.4"/>
    <n v="0.4"/>
    <n v="0"/>
    <n v="0"/>
    <n v="0.4"/>
    <n v="68"/>
    <n v="0"/>
    <n v="0"/>
    <n v="0.4"/>
    <n v="0"/>
  </r>
  <r>
    <n v="89"/>
    <x v="1"/>
    <d v="2024-06-11T00:00:00"/>
    <x v="31"/>
    <n v="0.4"/>
    <s v="VRAI"/>
    <s v="FAUX"/>
    <s v="FAUX"/>
    <n v="0"/>
    <n v="0.4"/>
    <n v="0.4"/>
    <n v="0"/>
    <n v="0"/>
    <n v="0.4"/>
    <n v="64"/>
    <n v="0"/>
    <n v="0"/>
    <n v="0.4"/>
    <n v="0"/>
  </r>
  <r>
    <n v="90"/>
    <x v="1"/>
    <d v="2024-06-11T00:00:00"/>
    <x v="16"/>
    <n v="0.5"/>
    <s v="VRAI"/>
    <s v="FAUX"/>
    <s v="FAUX"/>
    <n v="0"/>
    <n v="0.5"/>
    <n v="0.5"/>
    <n v="0"/>
    <n v="0"/>
    <n v="0.5"/>
    <n v="64"/>
    <n v="0"/>
    <n v="0"/>
    <n v="0.5"/>
    <n v="0"/>
  </r>
  <r>
    <n v="91"/>
    <x v="1"/>
    <d v="2024-06-11T00:00:00"/>
    <x v="34"/>
    <n v="2"/>
    <s v="VRAI"/>
    <s v="FAUX"/>
    <s v="FAUX"/>
    <n v="0"/>
    <n v="2"/>
    <n v="2"/>
    <n v="0"/>
    <n v="0"/>
    <n v="2"/>
    <n v="64"/>
    <n v="0"/>
    <n v="0"/>
    <n v="2"/>
    <n v="0"/>
  </r>
  <r>
    <n v="92"/>
    <x v="1"/>
    <d v="2024-06-12T00:00:00"/>
    <x v="35"/>
    <n v="0.4"/>
    <s v="VRAI"/>
    <s v="FAUX"/>
    <s v="FAUX"/>
    <n v="0"/>
    <n v="0.4"/>
    <n v="0.4"/>
    <n v="0"/>
    <n v="0"/>
    <n v="0.4"/>
    <n v="63"/>
    <n v="0"/>
    <n v="0"/>
    <n v="0.4"/>
    <n v="0"/>
  </r>
  <r>
    <n v="93"/>
    <x v="1"/>
    <d v="2024-06-12T00:00:00"/>
    <x v="34"/>
    <n v="1.5"/>
    <s v="VRAI"/>
    <s v="FAUX"/>
    <s v="FAUX"/>
    <n v="0"/>
    <n v="1.5"/>
    <n v="1.5"/>
    <n v="0"/>
    <n v="0"/>
    <n v="1.5"/>
    <n v="63"/>
    <n v="0"/>
    <n v="0"/>
    <n v="1.5"/>
    <n v="0"/>
  </r>
  <r>
    <n v="94"/>
    <x v="1"/>
    <d v="2024-06-13T00:00:00"/>
    <x v="31"/>
    <n v="0.5"/>
    <s v="VRAI"/>
    <s v="FAUX"/>
    <s v="FAUX"/>
    <n v="0"/>
    <n v="0.5"/>
    <n v="0.5"/>
    <n v="0"/>
    <n v="0"/>
    <n v="0.5"/>
    <n v="62"/>
    <n v="0"/>
    <n v="0"/>
    <n v="0.5"/>
    <n v="0"/>
  </r>
  <r>
    <n v="95"/>
    <x v="1"/>
    <d v="2024-06-13T00:00:00"/>
    <x v="35"/>
    <n v="0.4"/>
    <s v="VRAI"/>
    <s v="FAUX"/>
    <s v="FAUX"/>
    <n v="0"/>
    <n v="0.4"/>
    <n v="0.4"/>
    <n v="0"/>
    <n v="0"/>
    <n v="0.4"/>
    <n v="62"/>
    <n v="0"/>
    <n v="0"/>
    <n v="0.4"/>
    <n v="0"/>
  </r>
  <r>
    <n v="96"/>
    <x v="1"/>
    <d v="2024-06-14T00:00:00"/>
    <x v="31"/>
    <n v="0.25"/>
    <s v="VRAI"/>
    <s v="FAUX"/>
    <s v="FAUX"/>
    <n v="0"/>
    <n v="0.25"/>
    <n v="0.25"/>
    <n v="0"/>
    <n v="0"/>
    <n v="0.25"/>
    <n v="61"/>
    <n v="0"/>
    <n v="0"/>
    <n v="0.25"/>
    <n v="0"/>
  </r>
  <r>
    <n v="97"/>
    <x v="1"/>
    <d v="2024-06-14T00:00:00"/>
    <x v="35"/>
    <n v="0.4"/>
    <s v="VRAI"/>
    <s v="FAUX"/>
    <s v="FAUX"/>
    <n v="0"/>
    <n v="0.4"/>
    <n v="0.4"/>
    <n v="0"/>
    <n v="0"/>
    <n v="0.4"/>
    <n v="61"/>
    <n v="0"/>
    <n v="0"/>
    <n v="0.4"/>
    <n v="0"/>
  </r>
  <r>
    <n v="98"/>
    <x v="1"/>
    <d v="2024-06-17T00:00:00"/>
    <x v="32"/>
    <n v="0.5"/>
    <s v="VRAI"/>
    <s v="FAUX"/>
    <s v="FAUX"/>
    <n v="0"/>
    <n v="0.5"/>
    <n v="0.5"/>
    <n v="0"/>
    <n v="0"/>
    <n v="0.5"/>
    <n v="58"/>
    <n v="0"/>
    <n v="0.5"/>
    <n v="0"/>
    <n v="0"/>
  </r>
  <r>
    <n v="99"/>
    <x v="1"/>
    <d v="2024-06-17T00:00:00"/>
    <x v="33"/>
    <n v="0.75"/>
    <s v="VRAI"/>
    <s v="FAUX"/>
    <s v="FAUX"/>
    <n v="0"/>
    <n v="0.75"/>
    <n v="0.75"/>
    <n v="0"/>
    <n v="0"/>
    <n v="0.75"/>
    <n v="58"/>
    <n v="0"/>
    <n v="0.75"/>
    <n v="0"/>
    <n v="0"/>
  </r>
  <r>
    <n v="100"/>
    <x v="1"/>
    <d v="2024-06-17T00:00:00"/>
    <x v="28"/>
    <n v="0.25"/>
    <s v="VRAI"/>
    <s v="FAUX"/>
    <s v="FAUX"/>
    <n v="0"/>
    <n v="0.25"/>
    <n v="0.25"/>
    <n v="0"/>
    <n v="0"/>
    <n v="0.25"/>
    <n v="58"/>
    <n v="0"/>
    <n v="0.25"/>
    <n v="0"/>
    <n v="0"/>
  </r>
  <r>
    <n v="101"/>
    <x v="1"/>
    <d v="2024-06-17T00:00:00"/>
    <x v="35"/>
    <n v="1.75"/>
    <s v="VRAI"/>
    <s v="FAUX"/>
    <s v="FAUX"/>
    <n v="0"/>
    <n v="1.75"/>
    <n v="1.75"/>
    <n v="0"/>
    <n v="0"/>
    <n v="1.75"/>
    <n v="58"/>
    <n v="0"/>
    <n v="1.75"/>
    <n v="0"/>
    <n v="0"/>
  </r>
  <r>
    <n v="102"/>
    <x v="1"/>
    <d v="2024-06-18T00:00:00"/>
    <x v="35"/>
    <n v="0.4"/>
    <s v="VRAI"/>
    <s v="FAUX"/>
    <s v="FAUX"/>
    <n v="0"/>
    <n v="0.4"/>
    <n v="0.4"/>
    <n v="0"/>
    <n v="0"/>
    <n v="0.4"/>
    <n v="57"/>
    <n v="0"/>
    <n v="0.4"/>
    <n v="0"/>
    <n v="0"/>
  </r>
  <r>
    <n v="103"/>
    <x v="1"/>
    <d v="2024-06-19T00:00:00"/>
    <x v="15"/>
    <n v="0.4"/>
    <s v="VRAI"/>
    <s v="FAUX"/>
    <s v="FAUX"/>
    <n v="0"/>
    <n v="0.4"/>
    <n v="0.4"/>
    <n v="0"/>
    <n v="0"/>
    <n v="0.4"/>
    <n v="56"/>
    <n v="0"/>
    <n v="0.4"/>
    <n v="0"/>
    <n v="0"/>
  </r>
  <r>
    <n v="104"/>
    <x v="1"/>
    <d v="2024-06-19T00:00:00"/>
    <x v="15"/>
    <n v="0.5"/>
    <s v="VRAI"/>
    <s v="FAUX"/>
    <s v="FAUX"/>
    <n v="0"/>
    <n v="0.5"/>
    <n v="0.5"/>
    <n v="0"/>
    <n v="0"/>
    <n v="0.5"/>
    <n v="56"/>
    <n v="0"/>
    <n v="0.5"/>
    <n v="0"/>
    <n v="0"/>
  </r>
  <r>
    <n v="105"/>
    <x v="1"/>
    <d v="2024-06-19T00:00:00"/>
    <x v="36"/>
    <n v="1.5"/>
    <s v="VRAI"/>
    <s v="FAUX"/>
    <s v="FAUX"/>
    <n v="0"/>
    <n v="1.5"/>
    <n v="1.5"/>
    <n v="0"/>
    <n v="0"/>
    <n v="1.5"/>
    <n v="56"/>
    <n v="0"/>
    <n v="1.5"/>
    <n v="0"/>
    <n v="0"/>
  </r>
  <r>
    <n v="106"/>
    <x v="1"/>
    <d v="2024-06-20T00:00:00"/>
    <x v="37"/>
    <n v="0.75"/>
    <s v="VRAI"/>
    <s v="FAUX"/>
    <s v="FAUX"/>
    <n v="0"/>
    <n v="0.75"/>
    <n v="0.75"/>
    <n v="0"/>
    <n v="0"/>
    <n v="0.75"/>
    <n v="55"/>
    <n v="0"/>
    <n v="0.75"/>
    <n v="0"/>
    <n v="0"/>
  </r>
  <r>
    <n v="107"/>
    <x v="1"/>
    <d v="2024-06-21T00:00:00"/>
    <x v="32"/>
    <n v="0.4"/>
    <s v="VRAI"/>
    <s v="FAUX"/>
    <s v="FAUX"/>
    <n v="0"/>
    <n v="0.4"/>
    <n v="0.4"/>
    <n v="0"/>
    <n v="0"/>
    <n v="0.4"/>
    <n v="54"/>
    <n v="0"/>
    <n v="0.4"/>
    <n v="0"/>
    <n v="0"/>
  </r>
  <r>
    <n v="108"/>
    <x v="1"/>
    <d v="2024-06-21T00:00:00"/>
    <x v="37"/>
    <n v="0.5"/>
    <s v="VRAI"/>
    <s v="FAUX"/>
    <s v="FAUX"/>
    <n v="0"/>
    <n v="0.5"/>
    <n v="0.5"/>
    <n v="0"/>
    <n v="0"/>
    <n v="0.5"/>
    <n v="54"/>
    <n v="0"/>
    <n v="0.5"/>
    <n v="0"/>
    <n v="0"/>
  </r>
  <r>
    <n v="109"/>
    <x v="1"/>
    <d v="2024-06-24T00:00:00"/>
    <x v="24"/>
    <n v="1"/>
    <s v="VRAI"/>
    <s v="FAUX"/>
    <s v="FAUX"/>
    <n v="0"/>
    <n v="1"/>
    <n v="1"/>
    <n v="0"/>
    <n v="0"/>
    <n v="1"/>
    <n v="51"/>
    <n v="0"/>
    <n v="1"/>
    <n v="0"/>
    <n v="0"/>
  </r>
  <r>
    <n v="110"/>
    <x v="1"/>
    <d v="2024-06-24T00:00:00"/>
    <x v="38"/>
    <n v="0.75"/>
    <s v="VRAI"/>
    <s v="FAUX"/>
    <s v="FAUX"/>
    <n v="0"/>
    <n v="0.75"/>
    <n v="0.75"/>
    <n v="0"/>
    <n v="0"/>
    <n v="0.75"/>
    <n v="51"/>
    <n v="0"/>
    <n v="0.75"/>
    <n v="0"/>
    <n v="0"/>
  </r>
  <r>
    <n v="111"/>
    <x v="1"/>
    <d v="2024-06-25T00:00:00"/>
    <x v="39"/>
    <n v="0.4"/>
    <s v="VRAI"/>
    <s v="FAUX"/>
    <s v="FAUX"/>
    <n v="0"/>
    <n v="0.4"/>
    <n v="0.4"/>
    <n v="0"/>
    <n v="0"/>
    <n v="0.4"/>
    <n v="50"/>
    <n v="0"/>
    <n v="0.4"/>
    <n v="0"/>
    <n v="0"/>
  </r>
  <r>
    <n v="112"/>
    <x v="1"/>
    <d v="2024-06-25T00:00:00"/>
    <x v="25"/>
    <n v="0.4"/>
    <s v="VRAI"/>
    <s v="FAUX"/>
    <s v="FAUX"/>
    <n v="0"/>
    <n v="0.4"/>
    <n v="0.4"/>
    <n v="0"/>
    <n v="0"/>
    <n v="0.4"/>
    <n v="50"/>
    <n v="0"/>
    <n v="0.4"/>
    <n v="0"/>
    <n v="0"/>
  </r>
  <r>
    <n v="113"/>
    <x v="1"/>
    <d v="2024-06-25T00:00:00"/>
    <x v="40"/>
    <n v="1"/>
    <s v="VRAI"/>
    <s v="FAUX"/>
    <s v="FAUX"/>
    <n v="0"/>
    <n v="1"/>
    <n v="1"/>
    <n v="0"/>
    <n v="0"/>
    <n v="1"/>
    <n v="50"/>
    <n v="0"/>
    <n v="1"/>
    <n v="0"/>
    <n v="0"/>
  </r>
  <r>
    <n v="114"/>
    <x v="1"/>
    <d v="2024-06-27T00:00:00"/>
    <x v="16"/>
    <n v="0.4"/>
    <s v="VRAI"/>
    <s v="FAUX"/>
    <s v="FAUX"/>
    <n v="0"/>
    <n v="0.4"/>
    <n v="0.4"/>
    <n v="0"/>
    <n v="0"/>
    <n v="0.4"/>
    <n v="48"/>
    <n v="0"/>
    <n v="0.4"/>
    <n v="0"/>
    <n v="0"/>
  </r>
  <r>
    <n v="115"/>
    <x v="1"/>
    <d v="2024-06-27T00:00:00"/>
    <x v="41"/>
    <n v="0.75"/>
    <s v="VRAI"/>
    <s v="FAUX"/>
    <s v="FAUX"/>
    <n v="0"/>
    <n v="0.75"/>
    <n v="0.75"/>
    <n v="0"/>
    <n v="0"/>
    <n v="0.75"/>
    <n v="48"/>
    <n v="0"/>
    <n v="0.75"/>
    <n v="0"/>
    <n v="0"/>
  </r>
  <r>
    <n v="116"/>
    <x v="1"/>
    <d v="2024-06-28T00:00:00"/>
    <x v="42"/>
    <n v="0.5"/>
    <s v="VRAI"/>
    <s v="FAUX"/>
    <s v="FAUX"/>
    <n v="0"/>
    <n v="0.5"/>
    <n v="0.5"/>
    <n v="0"/>
    <n v="0"/>
    <n v="0.5"/>
    <n v="47"/>
    <n v="0"/>
    <n v="0.5"/>
    <n v="0"/>
    <n v="0"/>
  </r>
  <r>
    <n v="117"/>
    <x v="1"/>
    <d v="2024-07-02T00:00:00"/>
    <x v="15"/>
    <n v="0.5"/>
    <s v="VRAI"/>
    <s v="FAUX"/>
    <s v="FAUX"/>
    <n v="0"/>
    <n v="0.5"/>
    <n v="0.5"/>
    <n v="0"/>
    <n v="0"/>
    <n v="0.5"/>
    <n v="43"/>
    <n v="0"/>
    <n v="0.5"/>
    <n v="0"/>
    <n v="0"/>
  </r>
  <r>
    <n v="118"/>
    <x v="1"/>
    <d v="2024-07-02T00:00:00"/>
    <x v="42"/>
    <n v="0.4"/>
    <s v="VRAI"/>
    <s v="FAUX"/>
    <s v="FAUX"/>
    <n v="0"/>
    <n v="0.4"/>
    <n v="0.4"/>
    <n v="0"/>
    <n v="0"/>
    <n v="0.4"/>
    <n v="43"/>
    <n v="0"/>
    <n v="0.4"/>
    <n v="0"/>
    <n v="0"/>
  </r>
  <r>
    <n v="119"/>
    <x v="1"/>
    <d v="2024-07-03T00:00:00"/>
    <x v="16"/>
    <n v="0.4"/>
    <s v="VRAI"/>
    <s v="FAUX"/>
    <s v="FAUX"/>
    <n v="0"/>
    <n v="0.4"/>
    <n v="0.4"/>
    <n v="0"/>
    <n v="0"/>
    <n v="0.4"/>
    <n v="42"/>
    <n v="0"/>
    <n v="0.4"/>
    <n v="0"/>
    <n v="0"/>
  </r>
  <r>
    <n v="120"/>
    <x v="1"/>
    <d v="2024-07-03T00:00:00"/>
    <x v="43"/>
    <n v="0.25"/>
    <s v="VRAI"/>
    <s v="FAUX"/>
    <s v="FAUX"/>
    <n v="0"/>
    <n v="0.25"/>
    <n v="0.25"/>
    <n v="0"/>
    <n v="0"/>
    <n v="0.25"/>
    <n v="42"/>
    <n v="0"/>
    <n v="0.25"/>
    <n v="0"/>
    <n v="0"/>
  </r>
  <r>
    <n v="121"/>
    <x v="1"/>
    <d v="2024-07-03T00:00:00"/>
    <x v="41"/>
    <n v="0.4"/>
    <s v="VRAI"/>
    <s v="FAUX"/>
    <s v="FAUX"/>
    <n v="0"/>
    <n v="0.4"/>
    <n v="0.4"/>
    <n v="0"/>
    <n v="0"/>
    <n v="0.4"/>
    <n v="42"/>
    <n v="0"/>
    <n v="0.4"/>
    <n v="0"/>
    <n v="0"/>
  </r>
  <r>
    <n v="122"/>
    <x v="1"/>
    <d v="2024-07-04T00:00:00"/>
    <x v="44"/>
    <n v="0.5"/>
    <s v="VRAI"/>
    <s v="FAUX"/>
    <s v="FAUX"/>
    <n v="0"/>
    <n v="0.5"/>
    <n v="0.5"/>
    <n v="0"/>
    <n v="0"/>
    <n v="0.5"/>
    <n v="41"/>
    <n v="0"/>
    <n v="0.5"/>
    <n v="0"/>
    <n v="0"/>
  </r>
  <r>
    <n v="123"/>
    <x v="1"/>
    <d v="2024-07-05T00:00:00"/>
    <x v="42"/>
    <n v="0.5"/>
    <s v="VRAI"/>
    <s v="FAUX"/>
    <s v="FAUX"/>
    <n v="0"/>
    <n v="0.5"/>
    <n v="0.5"/>
    <n v="0"/>
    <n v="0"/>
    <n v="0.5"/>
    <n v="40"/>
    <n v="0"/>
    <n v="0.5"/>
    <n v="0"/>
    <n v="0"/>
  </r>
  <r>
    <n v="124"/>
    <x v="1"/>
    <d v="2024-07-05T00:00:00"/>
    <x v="45"/>
    <n v="0.5"/>
    <s v="VRAI"/>
    <s v="FAUX"/>
    <s v="FAUX"/>
    <n v="0"/>
    <n v="0.5"/>
    <n v="0.5"/>
    <n v="0"/>
    <n v="0"/>
    <n v="0.5"/>
    <n v="40"/>
    <n v="0"/>
    <n v="0.5"/>
    <n v="0"/>
    <n v="0"/>
  </r>
  <r>
    <n v="125"/>
    <x v="1"/>
    <d v="2024-07-06T00:00:00"/>
    <x v="46"/>
    <n v="0.75"/>
    <s v="VRAI"/>
    <s v="FAUX"/>
    <s v="FAUX"/>
    <n v="0"/>
    <n v="0.75"/>
    <n v="0.75"/>
    <n v="0"/>
    <n v="0"/>
    <n v="0.75"/>
    <n v="39"/>
    <n v="0"/>
    <n v="0.75"/>
    <n v="0"/>
    <n v="0"/>
  </r>
  <r>
    <n v="126"/>
    <x v="1"/>
    <d v="2024-07-06T00:00:00"/>
    <x v="25"/>
    <n v="0.5"/>
    <s v="VRAI"/>
    <s v="FAUX"/>
    <s v="FAUX"/>
    <n v="0"/>
    <n v="0.5"/>
    <n v="0.5"/>
    <n v="0"/>
    <n v="0"/>
    <n v="0.5"/>
    <n v="39"/>
    <n v="0"/>
    <n v="0.5"/>
    <n v="0"/>
    <n v="0"/>
  </r>
  <r>
    <n v="127"/>
    <x v="1"/>
    <d v="2024-07-06T00:00:00"/>
    <x v="41"/>
    <n v="0.75"/>
    <s v="VRAI"/>
    <s v="FAUX"/>
    <s v="FAUX"/>
    <n v="0"/>
    <n v="0.75"/>
    <n v="0.75"/>
    <n v="0"/>
    <n v="0"/>
    <n v="0.75"/>
    <n v="39"/>
    <n v="0"/>
    <n v="0.75"/>
    <n v="0"/>
    <n v="0"/>
  </r>
  <r>
    <n v="128"/>
    <x v="1"/>
    <d v="2024-07-07T00:00:00"/>
    <x v="46"/>
    <n v="0.25"/>
    <s v="VRAI"/>
    <s v="FAUX"/>
    <s v="FAUX"/>
    <n v="0"/>
    <n v="0.25"/>
    <n v="0.25"/>
    <n v="0"/>
    <n v="0"/>
    <n v="0.25"/>
    <n v="38"/>
    <n v="0"/>
    <n v="0.25"/>
    <n v="0"/>
    <n v="0"/>
  </r>
  <r>
    <n v="129"/>
    <x v="1"/>
    <d v="2024-07-07T00:00:00"/>
    <x v="16"/>
    <n v="0.75"/>
    <s v="VRAI"/>
    <s v="FAUX"/>
    <s v="FAUX"/>
    <n v="0"/>
    <n v="0.75"/>
    <n v="0.75"/>
    <n v="0"/>
    <n v="0"/>
    <n v="0.75"/>
    <n v="38"/>
    <n v="0"/>
    <n v="0.75"/>
    <n v="0"/>
    <n v="0"/>
  </r>
  <r>
    <n v="130"/>
    <x v="1"/>
    <d v="2024-07-07T00:00:00"/>
    <x v="43"/>
    <n v="0.5"/>
    <s v="VRAI"/>
    <s v="FAUX"/>
    <s v="FAUX"/>
    <n v="0"/>
    <n v="0.5"/>
    <n v="0.5"/>
    <n v="0"/>
    <n v="0"/>
    <n v="0.5"/>
    <n v="38"/>
    <n v="0"/>
    <n v="0.5"/>
    <n v="0"/>
    <n v="0"/>
  </r>
  <r>
    <n v="131"/>
    <x v="1"/>
    <d v="2024-07-08T00:00:00"/>
    <x v="42"/>
    <n v="0.4"/>
    <s v="VRAI"/>
    <s v="FAUX"/>
    <s v="FAUX"/>
    <n v="0"/>
    <n v="0.4"/>
    <n v="0.4"/>
    <n v="0"/>
    <n v="0"/>
    <n v="0.4"/>
    <n v="37"/>
    <n v="0"/>
    <n v="0.4"/>
    <n v="0"/>
    <n v="0"/>
  </r>
  <r>
    <n v="132"/>
    <x v="1"/>
    <d v="2024-07-08T00:00:00"/>
    <x v="38"/>
    <n v="0.5"/>
    <s v="VRAI"/>
    <s v="FAUX"/>
    <s v="FAUX"/>
    <n v="0"/>
    <n v="0.5"/>
    <n v="0.5"/>
    <n v="0"/>
    <n v="0"/>
    <n v="0.5"/>
    <n v="37"/>
    <n v="0"/>
    <n v="0.5"/>
    <n v="0"/>
    <n v="0"/>
  </r>
  <r>
    <n v="133"/>
    <x v="1"/>
    <d v="2024-07-09T00:00:00"/>
    <x v="18"/>
    <n v="0.25"/>
    <s v="VRAI"/>
    <s v="FAUX"/>
    <s v="FAUX"/>
    <n v="0"/>
    <n v="0.25"/>
    <n v="0.25"/>
    <n v="0"/>
    <n v="0"/>
    <n v="0.25"/>
    <n v="36"/>
    <n v="0"/>
    <n v="0.25"/>
    <n v="0"/>
    <n v="0"/>
  </r>
  <r>
    <n v="134"/>
    <x v="1"/>
    <d v="2024-07-09T00:00:00"/>
    <x v="37"/>
    <n v="0.75"/>
    <s v="VRAI"/>
    <s v="FAUX"/>
    <s v="FAUX"/>
    <n v="0"/>
    <n v="0.75"/>
    <n v="0.75"/>
    <n v="0"/>
    <n v="0"/>
    <n v="0.75"/>
    <n v="36"/>
    <n v="0"/>
    <n v="0.75"/>
    <n v="0"/>
    <n v="0"/>
  </r>
  <r>
    <n v="135"/>
    <x v="1"/>
    <d v="2024-07-09T00:00:00"/>
    <x v="42"/>
    <n v="0.75"/>
    <s v="VRAI"/>
    <s v="FAUX"/>
    <s v="FAUX"/>
    <n v="0"/>
    <n v="0.75"/>
    <n v="0.75"/>
    <n v="0"/>
    <n v="0"/>
    <n v="0.75"/>
    <n v="36"/>
    <n v="0"/>
    <n v="0.75"/>
    <n v="0"/>
    <n v="0"/>
  </r>
  <r>
    <n v="136"/>
    <x v="1"/>
    <d v="2024-07-09T00:00:00"/>
    <x v="28"/>
    <n v="0.5"/>
    <s v="VRAI"/>
    <s v="FAUX"/>
    <s v="FAUX"/>
    <n v="0"/>
    <n v="0.5"/>
    <n v="0.5"/>
    <n v="0"/>
    <n v="0"/>
    <n v="0.5"/>
    <n v="36"/>
    <n v="0"/>
    <n v="0.5"/>
    <n v="0"/>
    <n v="0"/>
  </r>
  <r>
    <n v="137"/>
    <x v="1"/>
    <d v="2024-07-09T00:00:00"/>
    <x v="46"/>
    <n v="0.75"/>
    <s v="VRAI"/>
    <s v="FAUX"/>
    <s v="FAUX"/>
    <n v="0"/>
    <n v="0.75"/>
    <n v="0.75"/>
    <n v="0"/>
    <n v="0"/>
    <n v="0.75"/>
    <n v="36"/>
    <n v="0"/>
    <n v="0.75"/>
    <n v="0"/>
    <n v="0"/>
  </r>
  <r>
    <n v="138"/>
    <x v="1"/>
    <d v="2024-07-09T00:00:00"/>
    <x v="16"/>
    <n v="0.5"/>
    <s v="VRAI"/>
    <s v="FAUX"/>
    <s v="FAUX"/>
    <n v="0"/>
    <n v="0.5"/>
    <n v="0.5"/>
    <n v="0"/>
    <n v="0"/>
    <n v="0.5"/>
    <n v="36"/>
    <n v="0"/>
    <n v="0.5"/>
    <n v="0"/>
    <n v="0"/>
  </r>
  <r>
    <n v="139"/>
    <x v="1"/>
    <d v="2024-07-10T00:00:00"/>
    <x v="36"/>
    <n v="2.75"/>
    <s v="VRAI"/>
    <s v="FAUX"/>
    <s v="FAUX"/>
    <n v="0"/>
    <n v="2.75"/>
    <n v="2.75"/>
    <n v="0"/>
    <n v="0"/>
    <n v="2.75"/>
    <n v="35"/>
    <n v="0"/>
    <n v="2.75"/>
    <n v="0"/>
    <n v="0"/>
  </r>
  <r>
    <n v="140"/>
    <x v="1"/>
    <d v="2024-07-10T00:00:00"/>
    <x v="37"/>
    <n v="0.4"/>
    <s v="VRAI"/>
    <s v="FAUX"/>
    <s v="FAUX"/>
    <n v="0"/>
    <n v="0.4"/>
    <n v="0.4"/>
    <n v="0"/>
    <n v="0"/>
    <n v="0.4"/>
    <n v="35"/>
    <n v="0"/>
    <n v="0.4"/>
    <n v="0"/>
    <n v="0"/>
  </r>
  <r>
    <n v="141"/>
    <x v="1"/>
    <d v="2024-07-10T00:00:00"/>
    <x v="38"/>
    <n v="0.4"/>
    <s v="VRAI"/>
    <s v="FAUX"/>
    <s v="FAUX"/>
    <n v="0"/>
    <n v="0.4"/>
    <n v="0.4"/>
    <n v="0"/>
    <n v="0"/>
    <n v="0.4"/>
    <n v="35"/>
    <n v="0"/>
    <n v="0.4"/>
    <n v="0"/>
    <n v="0"/>
  </r>
  <r>
    <n v="142"/>
    <x v="1"/>
    <d v="2024-07-10T00:00:00"/>
    <x v="35"/>
    <n v="0.25"/>
    <s v="VRAI"/>
    <s v="FAUX"/>
    <s v="FAUX"/>
    <n v="0"/>
    <n v="0.25"/>
    <n v="0.25"/>
    <n v="0"/>
    <n v="0"/>
    <n v="0.25"/>
    <n v="35"/>
    <n v="0"/>
    <n v="0.25"/>
    <n v="0"/>
    <n v="0"/>
  </r>
  <r>
    <n v="143"/>
    <x v="1"/>
    <d v="2024-07-11T00:00:00"/>
    <x v="27"/>
    <n v="0.75"/>
    <s v="VRAI"/>
    <s v="FAUX"/>
    <s v="FAUX"/>
    <n v="0"/>
    <n v="0.75"/>
    <n v="0.75"/>
    <n v="0"/>
    <n v="0"/>
    <n v="0.75"/>
    <n v="34"/>
    <n v="0"/>
    <n v="0.75"/>
    <n v="0"/>
    <n v="0"/>
  </r>
  <r>
    <n v="144"/>
    <x v="1"/>
    <d v="2024-07-11T00:00:00"/>
    <x v="18"/>
    <n v="0.5"/>
    <s v="VRAI"/>
    <s v="FAUX"/>
    <s v="FAUX"/>
    <n v="0"/>
    <n v="0.5"/>
    <n v="0.5"/>
    <n v="0"/>
    <n v="0"/>
    <n v="0.5"/>
    <n v="34"/>
    <n v="0"/>
    <n v="0.5"/>
    <n v="0"/>
    <n v="0"/>
  </r>
  <r>
    <n v="145"/>
    <x v="1"/>
    <d v="2024-07-11T00:00:00"/>
    <x v="47"/>
    <n v="0.4"/>
    <s v="VRAI"/>
    <s v="FAUX"/>
    <s v="FAUX"/>
    <n v="0"/>
    <n v="0.4"/>
    <n v="0.4"/>
    <n v="0"/>
    <n v="0"/>
    <n v="0.4"/>
    <n v="34"/>
    <n v="0"/>
    <n v="0.4"/>
    <n v="0"/>
    <n v="0"/>
  </r>
  <r>
    <n v="146"/>
    <x v="1"/>
    <d v="2024-07-11T00:00:00"/>
    <x v="44"/>
    <n v="0.4"/>
    <s v="VRAI"/>
    <s v="FAUX"/>
    <s v="FAUX"/>
    <n v="0"/>
    <n v="0.4"/>
    <n v="0.4"/>
    <n v="0"/>
    <n v="0"/>
    <n v="0.4"/>
    <n v="34"/>
    <n v="0"/>
    <n v="0.4"/>
    <n v="0"/>
    <n v="0"/>
  </r>
  <r>
    <n v="147"/>
    <x v="1"/>
    <d v="2024-07-11T00:00:00"/>
    <x v="48"/>
    <n v="0.5"/>
    <s v="VRAI"/>
    <s v="FAUX"/>
    <s v="FAUX"/>
    <n v="0"/>
    <n v="0.5"/>
    <n v="0.5"/>
    <n v="0"/>
    <n v="0"/>
    <n v="0.5"/>
    <n v="34"/>
    <n v="0"/>
    <n v="0.5"/>
    <n v="0"/>
    <n v="0"/>
  </r>
  <r>
    <n v="148"/>
    <x v="1"/>
    <d v="2024-07-11T00:00:00"/>
    <x v="35"/>
    <n v="0.4"/>
    <s v="VRAI"/>
    <s v="FAUX"/>
    <s v="FAUX"/>
    <n v="0"/>
    <n v="0.4"/>
    <n v="0.4"/>
    <n v="0"/>
    <n v="0"/>
    <n v="0.4"/>
    <n v="34"/>
    <n v="0"/>
    <n v="0.4"/>
    <n v="0"/>
    <n v="0"/>
  </r>
  <r>
    <n v="149"/>
    <x v="1"/>
    <d v="2024-07-11T00:00:00"/>
    <x v="49"/>
    <n v="0.75"/>
    <s v="VRAI"/>
    <s v="FAUX"/>
    <s v="FAUX"/>
    <n v="0"/>
    <n v="0.75"/>
    <n v="0.75"/>
    <n v="0"/>
    <n v="0"/>
    <n v="0.75"/>
    <n v="34"/>
    <n v="0"/>
    <n v="0.75"/>
    <n v="0"/>
    <n v="0"/>
  </r>
  <r>
    <n v="150"/>
    <x v="1"/>
    <d v="2024-07-11T00:00:00"/>
    <x v="14"/>
    <n v="0.75"/>
    <s v="VRAI"/>
    <s v="FAUX"/>
    <s v="FAUX"/>
    <n v="0"/>
    <n v="0.75"/>
    <n v="0.75"/>
    <n v="0"/>
    <n v="0"/>
    <n v="0.75"/>
    <n v="34"/>
    <n v="0"/>
    <n v="0.75"/>
    <n v="0"/>
    <n v="0"/>
  </r>
  <r>
    <n v="151"/>
    <x v="1"/>
    <d v="2024-07-12T00:00:00"/>
    <x v="50"/>
    <n v="0.5"/>
    <s v="VRAI"/>
    <s v="FAUX"/>
    <s v="FAUX"/>
    <n v="0"/>
    <n v="0.5"/>
    <n v="0.5"/>
    <n v="0"/>
    <n v="0"/>
    <n v="0.5"/>
    <n v="33"/>
    <n v="0"/>
    <n v="0.5"/>
    <n v="0"/>
    <n v="0"/>
  </r>
  <r>
    <n v="152"/>
    <x v="1"/>
    <d v="2024-07-12T00:00:00"/>
    <x v="46"/>
    <n v="0.75"/>
    <s v="VRAI"/>
    <s v="FAUX"/>
    <s v="FAUX"/>
    <n v="0"/>
    <n v="0.75"/>
    <n v="0.75"/>
    <n v="0"/>
    <n v="0"/>
    <n v="0.75"/>
    <n v="33"/>
    <n v="0"/>
    <n v="0.75"/>
    <n v="0"/>
    <n v="0"/>
  </r>
  <r>
    <n v="153"/>
    <x v="1"/>
    <d v="2024-07-20T00:00:00"/>
    <x v="15"/>
    <n v="0.5"/>
    <s v="VRAI"/>
    <s v="FAUX"/>
    <s v="FAUX"/>
    <n v="0"/>
    <n v="0.5"/>
    <n v="0.5"/>
    <n v="0"/>
    <n v="0"/>
    <n v="0.5"/>
    <n v="25"/>
    <n v="0.5"/>
    <n v="0"/>
    <n v="0"/>
    <n v="0"/>
  </r>
  <r>
    <n v="154"/>
    <x v="1"/>
    <d v="2024-07-20T00:00:00"/>
    <x v="42"/>
    <n v="0.5"/>
    <s v="VRAI"/>
    <s v="FAUX"/>
    <s v="FAUX"/>
    <n v="0"/>
    <n v="0.5"/>
    <n v="0.5"/>
    <n v="0"/>
    <n v="0"/>
    <n v="0.5"/>
    <n v="25"/>
    <n v="0.5"/>
    <n v="0"/>
    <n v="0"/>
    <n v="0"/>
  </r>
  <r>
    <n v="155"/>
    <x v="1"/>
    <d v="2024-07-20T00:00:00"/>
    <x v="42"/>
    <n v="0.4"/>
    <s v="VRAI"/>
    <s v="FAUX"/>
    <s v="FAUX"/>
    <n v="0"/>
    <n v="0.4"/>
    <n v="0.4"/>
    <n v="0"/>
    <n v="0"/>
    <n v="0.4"/>
    <n v="25"/>
    <n v="0.4"/>
    <n v="0"/>
    <n v="0"/>
    <n v="0"/>
  </r>
  <r>
    <n v="156"/>
    <x v="1"/>
    <d v="2024-07-20T00:00:00"/>
    <x v="33"/>
    <n v="0.75"/>
    <s v="VRAI"/>
    <s v="FAUX"/>
    <s v="FAUX"/>
    <n v="0"/>
    <n v="0.75"/>
    <n v="0.75"/>
    <n v="0"/>
    <n v="0"/>
    <n v="0.75"/>
    <n v="25"/>
    <n v="0.75"/>
    <n v="0"/>
    <n v="0"/>
    <n v="0"/>
  </r>
  <r>
    <n v="157"/>
    <x v="1"/>
    <d v="2024-07-20T00:00:00"/>
    <x v="51"/>
    <n v="0.5"/>
    <s v="VRAI"/>
    <s v="FAUX"/>
    <s v="FAUX"/>
    <n v="0"/>
    <n v="0.5"/>
    <n v="0.5"/>
    <n v="0"/>
    <n v="0"/>
    <n v="0.5"/>
    <n v="25"/>
    <n v="0.5"/>
    <n v="0"/>
    <n v="0"/>
    <n v="0"/>
  </r>
  <r>
    <n v="158"/>
    <x v="1"/>
    <d v="2024-07-20T00:00:00"/>
    <x v="48"/>
    <n v="0.5"/>
    <s v="VRAI"/>
    <s v="FAUX"/>
    <s v="FAUX"/>
    <n v="0"/>
    <n v="0.5"/>
    <n v="0.5"/>
    <n v="0"/>
    <n v="0"/>
    <n v="0.5"/>
    <n v="25"/>
    <n v="0.5"/>
    <n v="0"/>
    <n v="0"/>
    <n v="0"/>
  </r>
  <r>
    <n v="159"/>
    <x v="1"/>
    <d v="2024-07-21T00:00:00"/>
    <x v="52"/>
    <n v="0.4"/>
    <s v="VRAI"/>
    <s v="FAUX"/>
    <s v="FAUX"/>
    <n v="0"/>
    <n v="0.4"/>
    <n v="0.4"/>
    <n v="0"/>
    <n v="0"/>
    <n v="0.4"/>
    <n v="24"/>
    <n v="0.4"/>
    <n v="0"/>
    <n v="0"/>
    <n v="0"/>
  </r>
  <r>
    <n v="160"/>
    <x v="1"/>
    <d v="2024-07-21T00:00:00"/>
    <x v="15"/>
    <n v="0.5"/>
    <s v="VRAI"/>
    <s v="FAUX"/>
    <s v="FAUX"/>
    <n v="0"/>
    <n v="0.5"/>
    <n v="0.5"/>
    <n v="0"/>
    <n v="0"/>
    <n v="0.5"/>
    <n v="24"/>
    <n v="0.5"/>
    <n v="0"/>
    <n v="0"/>
    <n v="0"/>
  </r>
  <r>
    <n v="161"/>
    <x v="1"/>
    <d v="2024-07-21T00:00:00"/>
    <x v="17"/>
    <n v="0.5"/>
    <s v="VRAI"/>
    <s v="FAUX"/>
    <s v="FAUX"/>
    <n v="0"/>
    <n v="0.5"/>
    <n v="0.5"/>
    <n v="0"/>
    <n v="0"/>
    <n v="0.5"/>
    <n v="24"/>
    <n v="0.5"/>
    <n v="0"/>
    <n v="0"/>
    <n v="0"/>
  </r>
  <r>
    <n v="162"/>
    <x v="1"/>
    <d v="2024-07-22T00:00:00"/>
    <x v="42"/>
    <n v="3.5"/>
    <s v="VRAI"/>
    <s v="FAUX"/>
    <s v="FAUX"/>
    <n v="0"/>
    <n v="3.5"/>
    <n v="3.5"/>
    <n v="0"/>
    <n v="0"/>
    <n v="3.5"/>
    <n v="23"/>
    <n v="3.5"/>
    <n v="0"/>
    <n v="0"/>
    <n v="0"/>
  </r>
  <r>
    <n v="163"/>
    <x v="1"/>
    <d v="2024-07-22T00:00:00"/>
    <x v="24"/>
    <n v="0.5"/>
    <s v="VRAI"/>
    <s v="FAUX"/>
    <s v="FAUX"/>
    <n v="0"/>
    <n v="0.5"/>
    <n v="0.5"/>
    <n v="0"/>
    <n v="0"/>
    <n v="0.5"/>
    <n v="23"/>
    <n v="0.5"/>
    <n v="0"/>
    <n v="0"/>
    <n v="0"/>
  </r>
  <r>
    <n v="164"/>
    <x v="1"/>
    <d v="2024-07-22T00:00:00"/>
    <x v="41"/>
    <n v="0.4"/>
    <s v="VRAI"/>
    <s v="FAUX"/>
    <s v="FAUX"/>
    <n v="0"/>
    <n v="0.4"/>
    <n v="0.4"/>
    <n v="0"/>
    <n v="0"/>
    <n v="0.4"/>
    <n v="23"/>
    <n v="0.4"/>
    <n v="0"/>
    <n v="0"/>
    <n v="0"/>
  </r>
  <r>
    <n v="165"/>
    <x v="1"/>
    <d v="2024-07-23T00:00:00"/>
    <x v="52"/>
    <n v="0.5"/>
    <s v="VRAI"/>
    <s v="FAUX"/>
    <s v="FAUX"/>
    <n v="0"/>
    <n v="0.5"/>
    <n v="0.5"/>
    <n v="0"/>
    <n v="0"/>
    <n v="0.5"/>
    <n v="22"/>
    <n v="0.5"/>
    <n v="0"/>
    <n v="0"/>
    <n v="0"/>
  </r>
  <r>
    <n v="166"/>
    <x v="1"/>
    <d v="2024-07-23T00:00:00"/>
    <x v="32"/>
    <n v="0.5"/>
    <s v="VRAI"/>
    <s v="FAUX"/>
    <s v="FAUX"/>
    <n v="0"/>
    <n v="0.5"/>
    <n v="0.5"/>
    <n v="0"/>
    <n v="0"/>
    <n v="0.5"/>
    <n v="22"/>
    <n v="0.5"/>
    <n v="0"/>
    <n v="0"/>
    <n v="0"/>
  </r>
  <r>
    <n v="167"/>
    <x v="1"/>
    <d v="2024-07-23T00:00:00"/>
    <x v="33"/>
    <n v="1"/>
    <s v="VRAI"/>
    <s v="FAUX"/>
    <s v="FAUX"/>
    <n v="0"/>
    <n v="1"/>
    <n v="1"/>
    <n v="0"/>
    <n v="0"/>
    <n v="1"/>
    <n v="22"/>
    <n v="1"/>
    <n v="0"/>
    <n v="0"/>
    <n v="0"/>
  </r>
  <r>
    <n v="168"/>
    <x v="1"/>
    <d v="2024-07-23T00:00:00"/>
    <x v="44"/>
    <n v="0.25"/>
    <s v="VRAI"/>
    <s v="FAUX"/>
    <s v="FAUX"/>
    <n v="0"/>
    <n v="0.25"/>
    <n v="0.25"/>
    <n v="0"/>
    <n v="0"/>
    <n v="0.25"/>
    <n v="22"/>
    <n v="0.25"/>
    <n v="0"/>
    <n v="0"/>
    <n v="0"/>
  </r>
  <r>
    <n v="169"/>
    <x v="1"/>
    <d v="2024-07-23T00:00:00"/>
    <x v="24"/>
    <n v="2"/>
    <s v="VRAI"/>
    <s v="FAUX"/>
    <s v="FAUX"/>
    <n v="0"/>
    <n v="2"/>
    <n v="2"/>
    <n v="0"/>
    <n v="0"/>
    <n v="2"/>
    <n v="22"/>
    <n v="2"/>
    <n v="0"/>
    <n v="0"/>
    <n v="0"/>
  </r>
  <r>
    <n v="170"/>
    <x v="1"/>
    <d v="2024-07-24T00:00:00"/>
    <x v="15"/>
    <n v="0.5"/>
    <s v="VRAI"/>
    <s v="FAUX"/>
    <s v="FAUX"/>
    <n v="0"/>
    <n v="0.5"/>
    <n v="0.5"/>
    <n v="0"/>
    <n v="0"/>
    <n v="0.5"/>
    <n v="21"/>
    <n v="0.5"/>
    <n v="0"/>
    <n v="0"/>
    <n v="0"/>
  </r>
  <r>
    <n v="171"/>
    <x v="1"/>
    <d v="2024-07-24T00:00:00"/>
    <x v="18"/>
    <n v="0.4"/>
    <s v="VRAI"/>
    <s v="FAUX"/>
    <s v="FAUX"/>
    <n v="0"/>
    <n v="0.4"/>
    <n v="0.4"/>
    <n v="0"/>
    <n v="0"/>
    <n v="0.4"/>
    <n v="21"/>
    <n v="0.4"/>
    <n v="0"/>
    <n v="0"/>
    <n v="0"/>
  </r>
  <r>
    <n v="172"/>
    <x v="1"/>
    <d v="2024-07-24T00:00:00"/>
    <x v="24"/>
    <n v="0.75"/>
    <s v="VRAI"/>
    <s v="FAUX"/>
    <s v="FAUX"/>
    <n v="0"/>
    <n v="0.75"/>
    <n v="0.75"/>
    <n v="0"/>
    <n v="0"/>
    <n v="0.75"/>
    <n v="21"/>
    <n v="0.75"/>
    <n v="0"/>
    <n v="0"/>
    <n v="0"/>
  </r>
  <r>
    <n v="173"/>
    <x v="1"/>
    <d v="2024-07-24T00:00:00"/>
    <x v="53"/>
    <n v="2"/>
    <s v="VRAI"/>
    <s v="FAUX"/>
    <s v="FAUX"/>
    <n v="0"/>
    <n v="2"/>
    <n v="2"/>
    <n v="0"/>
    <n v="0"/>
    <n v="2"/>
    <n v="21"/>
    <n v="2"/>
    <n v="0"/>
    <n v="0"/>
    <n v="0"/>
  </r>
  <r>
    <n v="174"/>
    <x v="1"/>
    <d v="2024-07-25T00:00:00"/>
    <x v="42"/>
    <n v="0.5"/>
    <s v="VRAI"/>
    <s v="FAUX"/>
    <s v="FAUX"/>
    <n v="0"/>
    <n v="0.5"/>
    <n v="0.5"/>
    <n v="0"/>
    <n v="0"/>
    <n v="0.5"/>
    <n v="20"/>
    <n v="0.5"/>
    <n v="0"/>
    <n v="0"/>
    <n v="0"/>
  </r>
  <r>
    <n v="175"/>
    <x v="1"/>
    <d v="2024-07-26T00:00:00"/>
    <x v="44"/>
    <n v="0.4"/>
    <s v="VRAI"/>
    <s v="FAUX"/>
    <s v="FAUX"/>
    <n v="0"/>
    <n v="0.4"/>
    <n v="0.4"/>
    <n v="0"/>
    <n v="0"/>
    <n v="0.4"/>
    <n v="19"/>
    <n v="0.4"/>
    <n v="0"/>
    <n v="0"/>
    <n v="0"/>
  </r>
  <r>
    <n v="176"/>
    <x v="1"/>
    <d v="2024-07-27T00:00:00"/>
    <x v="54"/>
    <n v="0.4"/>
    <s v="VRAI"/>
    <s v="FAUX"/>
    <s v="FAUX"/>
    <n v="0"/>
    <n v="0.4"/>
    <n v="0.4"/>
    <n v="0"/>
    <n v="0"/>
    <n v="0.4"/>
    <n v="18"/>
    <n v="0.4"/>
    <n v="0"/>
    <n v="0"/>
    <n v="0"/>
  </r>
  <r>
    <n v="177"/>
    <x v="1"/>
    <d v="2024-07-29T00:00:00"/>
    <x v="55"/>
    <n v="0.4"/>
    <s v="VRAI"/>
    <s v="FAUX"/>
    <s v="FAUX"/>
    <n v="0"/>
    <n v="0.4"/>
    <n v="0.4"/>
    <n v="0"/>
    <n v="0"/>
    <n v="0.4"/>
    <n v="16"/>
    <n v="0.4"/>
    <n v="0"/>
    <n v="0"/>
    <n v="0"/>
  </r>
  <r>
    <n v="178"/>
    <x v="1"/>
    <d v="2024-07-29T00:00:00"/>
    <x v="56"/>
    <n v="0.5"/>
    <s v="VRAI"/>
    <s v="FAUX"/>
    <s v="FAUX"/>
    <n v="0"/>
    <n v="0.5"/>
    <n v="0.5"/>
    <n v="0"/>
    <n v="0"/>
    <n v="0.5"/>
    <n v="16"/>
    <n v="0.5"/>
    <n v="0"/>
    <n v="0"/>
    <n v="0"/>
  </r>
  <r>
    <n v="179"/>
    <x v="1"/>
    <d v="2024-07-29T00:00:00"/>
    <x v="57"/>
    <n v="0.5"/>
    <s v="VRAI"/>
    <s v="FAUX"/>
    <s v="FAUX"/>
    <n v="0"/>
    <n v="0.5"/>
    <n v="0.5"/>
    <n v="0"/>
    <n v="0"/>
    <n v="0.5"/>
    <n v="16"/>
    <n v="0.5"/>
    <n v="0"/>
    <n v="0"/>
    <n v="0"/>
  </r>
  <r>
    <n v="180"/>
    <x v="1"/>
    <d v="2024-07-29T00:00:00"/>
    <x v="46"/>
    <n v="0.4"/>
    <s v="VRAI"/>
    <s v="FAUX"/>
    <s v="FAUX"/>
    <n v="0"/>
    <n v="0.4"/>
    <n v="0.4"/>
    <n v="0"/>
    <n v="0"/>
    <n v="0.4"/>
    <n v="16"/>
    <n v="0.4"/>
    <n v="0"/>
    <n v="0"/>
    <n v="0"/>
  </r>
  <r>
    <n v="181"/>
    <x v="1"/>
    <d v="2024-07-29T00:00:00"/>
    <x v="58"/>
    <n v="0.75"/>
    <s v="VRAI"/>
    <s v="FAUX"/>
    <s v="FAUX"/>
    <n v="0"/>
    <n v="0.75"/>
    <n v="0.75"/>
    <n v="0"/>
    <n v="0"/>
    <n v="0.75"/>
    <n v="16"/>
    <n v="0.75"/>
    <n v="0"/>
    <n v="0"/>
    <n v="0"/>
  </r>
  <r>
    <n v="182"/>
    <x v="1"/>
    <d v="2024-07-29T00:00:00"/>
    <x v="59"/>
    <n v="1.75"/>
    <s v="VRAI"/>
    <s v="FAUX"/>
    <s v="FAUX"/>
    <n v="0"/>
    <n v="1.75"/>
    <n v="1.75"/>
    <n v="0"/>
    <n v="0"/>
    <n v="1.75"/>
    <n v="16"/>
    <n v="1.75"/>
    <n v="0"/>
    <n v="0"/>
    <n v="0"/>
  </r>
  <r>
    <n v="183"/>
    <x v="1"/>
    <d v="2024-07-29T00:00:00"/>
    <x v="59"/>
    <n v="0.5"/>
    <s v="VRAI"/>
    <s v="FAUX"/>
    <s v="FAUX"/>
    <n v="0"/>
    <n v="0.5"/>
    <n v="0.5"/>
    <n v="0"/>
    <n v="0"/>
    <n v="0.5"/>
    <n v="16"/>
    <n v="0.5"/>
    <n v="0"/>
    <n v="0"/>
    <n v="0"/>
  </r>
  <r>
    <n v="184"/>
    <x v="1"/>
    <d v="2024-07-29T00:00:00"/>
    <x v="60"/>
    <n v="0.4"/>
    <s v="VRAI"/>
    <s v="FAUX"/>
    <s v="FAUX"/>
    <n v="0"/>
    <n v="0.4"/>
    <n v="0.4"/>
    <n v="0"/>
    <n v="0"/>
    <n v="0.4"/>
    <n v="16"/>
    <n v="0.4"/>
    <n v="0"/>
    <n v="0"/>
    <n v="0"/>
  </r>
  <r>
    <n v="185"/>
    <x v="1"/>
    <d v="2024-07-29T00:00:00"/>
    <x v="61"/>
    <n v="0.75"/>
    <s v="VRAI"/>
    <s v="FAUX"/>
    <s v="FAUX"/>
    <n v="0"/>
    <n v="0.75"/>
    <n v="0.75"/>
    <n v="0"/>
    <n v="0"/>
    <n v="0.75"/>
    <n v="16"/>
    <n v="0.75"/>
    <n v="0"/>
    <n v="0"/>
    <n v="0"/>
  </r>
  <r>
    <n v="186"/>
    <x v="1"/>
    <d v="2024-07-30T00:00:00"/>
    <x v="6"/>
    <n v="0.4"/>
    <s v="VRAI"/>
    <s v="FAUX"/>
    <s v="FAUX"/>
    <n v="0"/>
    <n v="0.4"/>
    <n v="0.4"/>
    <n v="0"/>
    <n v="0"/>
    <n v="0.4"/>
    <n v="15"/>
    <n v="0.4"/>
    <n v="0"/>
    <n v="0"/>
    <n v="0"/>
  </r>
  <r>
    <n v="187"/>
    <x v="1"/>
    <d v="2024-07-30T00:00:00"/>
    <x v="52"/>
    <n v="0.4"/>
    <s v="VRAI"/>
    <s v="FAUX"/>
    <s v="FAUX"/>
    <n v="0"/>
    <n v="0.4"/>
    <n v="0.4"/>
    <n v="0"/>
    <n v="0"/>
    <n v="0.4"/>
    <n v="15"/>
    <n v="0.4"/>
    <n v="0"/>
    <n v="0"/>
    <n v="0"/>
  </r>
  <r>
    <n v="188"/>
    <x v="1"/>
    <d v="2024-07-30T00:00:00"/>
    <x v="62"/>
    <n v="0.4"/>
    <s v="VRAI"/>
    <s v="FAUX"/>
    <s v="FAUX"/>
    <n v="0"/>
    <n v="0.4"/>
    <n v="0.4"/>
    <n v="0"/>
    <n v="0"/>
    <n v="0.4"/>
    <n v="15"/>
    <n v="0.4"/>
    <n v="0"/>
    <n v="0"/>
    <n v="0"/>
  </r>
  <r>
    <n v="189"/>
    <x v="1"/>
    <d v="2024-07-30T00:00:00"/>
    <x v="63"/>
    <n v="0.4"/>
    <s v="VRAI"/>
    <s v="FAUX"/>
    <s v="FAUX"/>
    <n v="0"/>
    <n v="0.4"/>
    <n v="0.4"/>
    <n v="0"/>
    <n v="0"/>
    <n v="0.4"/>
    <n v="15"/>
    <n v="0.4"/>
    <n v="0"/>
    <n v="0"/>
    <n v="0"/>
  </r>
  <r>
    <n v="190"/>
    <x v="1"/>
    <d v="2024-07-30T00:00:00"/>
    <x v="39"/>
    <n v="1"/>
    <s v="VRAI"/>
    <s v="FAUX"/>
    <s v="FAUX"/>
    <n v="0"/>
    <n v="1"/>
    <n v="1"/>
    <n v="0"/>
    <n v="0"/>
    <n v="1"/>
    <n v="15"/>
    <n v="1"/>
    <n v="0"/>
    <n v="0"/>
    <n v="0"/>
  </r>
  <r>
    <n v="191"/>
    <x v="1"/>
    <d v="2024-07-30T00:00:00"/>
    <x v="33"/>
    <n v="1.25"/>
    <s v="VRAI"/>
    <s v="FAUX"/>
    <s v="FAUX"/>
    <n v="0"/>
    <n v="1.25"/>
    <n v="1.25"/>
    <n v="0"/>
    <n v="0"/>
    <n v="1.25"/>
    <n v="15"/>
    <n v="1.25"/>
    <n v="0"/>
    <n v="0"/>
    <n v="0"/>
  </r>
  <r>
    <n v="192"/>
    <x v="1"/>
    <d v="2024-07-30T00:00:00"/>
    <x v="58"/>
    <n v="0.5"/>
    <s v="VRAI"/>
    <s v="FAUX"/>
    <s v="FAUX"/>
    <n v="0"/>
    <n v="0.5"/>
    <n v="0.5"/>
    <n v="0"/>
    <n v="0"/>
    <n v="0.5"/>
    <n v="15"/>
    <n v="0.5"/>
    <n v="0"/>
    <n v="0"/>
    <n v="0"/>
  </r>
  <r>
    <n v="193"/>
    <x v="1"/>
    <d v="2024-07-30T00:00:00"/>
    <x v="59"/>
    <n v="1"/>
    <s v="VRAI"/>
    <s v="FAUX"/>
    <s v="FAUX"/>
    <n v="0"/>
    <n v="1"/>
    <n v="1"/>
    <n v="0"/>
    <n v="0"/>
    <n v="1"/>
    <n v="15"/>
    <n v="1"/>
    <n v="0"/>
    <n v="0"/>
    <n v="0"/>
  </r>
  <r>
    <n v="194"/>
    <x v="1"/>
    <d v="2024-07-30T00:00:00"/>
    <x v="64"/>
    <n v="1.25"/>
    <s v="VRAI"/>
    <s v="FAUX"/>
    <s v="FAUX"/>
    <n v="0"/>
    <n v="1.25"/>
    <n v="1.25"/>
    <n v="0"/>
    <n v="0"/>
    <n v="1.25"/>
    <n v="15"/>
    <n v="1.25"/>
    <n v="0"/>
    <n v="0"/>
    <n v="0"/>
  </r>
  <r>
    <n v="195"/>
    <x v="1"/>
    <d v="2024-07-30T00:00:00"/>
    <x v="45"/>
    <n v="1"/>
    <s v="VRAI"/>
    <s v="FAUX"/>
    <s v="FAUX"/>
    <n v="0"/>
    <n v="1"/>
    <n v="1"/>
    <n v="0"/>
    <n v="0"/>
    <n v="1"/>
    <n v="15"/>
    <n v="1"/>
    <n v="0"/>
    <n v="0"/>
    <n v="0"/>
  </r>
  <r>
    <n v="196"/>
    <x v="1"/>
    <d v="2024-07-31T00:00:00"/>
    <x v="6"/>
    <n v="0.5"/>
    <s v="VRAI"/>
    <s v="FAUX"/>
    <s v="FAUX"/>
    <n v="0"/>
    <n v="0.5"/>
    <n v="0.5"/>
    <n v="0"/>
    <n v="0"/>
    <n v="0.5"/>
    <n v="14"/>
    <n v="0.5"/>
    <n v="0"/>
    <n v="0"/>
    <n v="0"/>
  </r>
  <r>
    <n v="197"/>
    <x v="1"/>
    <d v="2024-07-31T00:00:00"/>
    <x v="65"/>
    <n v="3.5"/>
    <s v="VRAI"/>
    <s v="FAUX"/>
    <s v="FAUX"/>
    <n v="0"/>
    <n v="3.5"/>
    <n v="3.5"/>
    <n v="0"/>
    <n v="0"/>
    <n v="3.5"/>
    <n v="14"/>
    <n v="3.5"/>
    <n v="0"/>
    <n v="0"/>
    <n v="0"/>
  </r>
  <r>
    <n v="198"/>
    <x v="1"/>
    <d v="2024-07-31T00:00:00"/>
    <x v="66"/>
    <n v="0.75"/>
    <s v="VRAI"/>
    <s v="FAUX"/>
    <s v="FAUX"/>
    <n v="0"/>
    <n v="0.75"/>
    <n v="0.75"/>
    <n v="0"/>
    <n v="0"/>
    <n v="0.75"/>
    <n v="14"/>
    <n v="0.75"/>
    <n v="0"/>
    <n v="0"/>
    <n v="0"/>
  </r>
  <r>
    <n v="199"/>
    <x v="1"/>
    <d v="2024-07-31T00:00:00"/>
    <x v="39"/>
    <n v="1"/>
    <s v="VRAI"/>
    <s v="FAUX"/>
    <s v="FAUX"/>
    <n v="0"/>
    <n v="1"/>
    <n v="1"/>
    <n v="0"/>
    <n v="0"/>
    <n v="1"/>
    <n v="14"/>
    <n v="1"/>
    <n v="0"/>
    <n v="0"/>
    <n v="0"/>
  </r>
  <r>
    <n v="200"/>
    <x v="1"/>
    <d v="2024-07-31T00:00:00"/>
    <x v="67"/>
    <n v="0.4"/>
    <s v="VRAI"/>
    <s v="FAUX"/>
    <s v="FAUX"/>
    <n v="0"/>
    <n v="0.4"/>
    <n v="0.4"/>
    <n v="0"/>
    <n v="0"/>
    <n v="0.4"/>
    <n v="14"/>
    <n v="0.4"/>
    <n v="0"/>
    <n v="0"/>
    <n v="0"/>
  </r>
  <r>
    <n v="201"/>
    <x v="1"/>
    <d v="2024-07-31T00:00:00"/>
    <x v="46"/>
    <n v="0.4"/>
    <s v="VRAI"/>
    <s v="FAUX"/>
    <s v="FAUX"/>
    <n v="0"/>
    <n v="0.4"/>
    <n v="0.4"/>
    <n v="0"/>
    <n v="0"/>
    <n v="0.4"/>
    <n v="14"/>
    <n v="0.4"/>
    <n v="0"/>
    <n v="0"/>
    <n v="0"/>
  </r>
  <r>
    <n v="202"/>
    <x v="1"/>
    <d v="2024-07-31T00:00:00"/>
    <x v="44"/>
    <n v="7.5"/>
    <s v="VRAI"/>
    <s v="FAUX"/>
    <s v="FAUX"/>
    <n v="0"/>
    <n v="7.5"/>
    <n v="7.5"/>
    <n v="0"/>
    <n v="0"/>
    <n v="7.5"/>
    <n v="14"/>
    <n v="7.5"/>
    <n v="0"/>
    <n v="0"/>
    <n v="0"/>
  </r>
  <r>
    <n v="203"/>
    <x v="1"/>
    <d v="2024-07-31T00:00:00"/>
    <x v="68"/>
    <n v="1"/>
    <s v="VRAI"/>
    <s v="FAUX"/>
    <s v="FAUX"/>
    <n v="0"/>
    <n v="1"/>
    <n v="1"/>
    <n v="0"/>
    <n v="0"/>
    <n v="1"/>
    <n v="14"/>
    <n v="1"/>
    <n v="0"/>
    <n v="0"/>
    <n v="0"/>
  </r>
  <r>
    <n v="204"/>
    <x v="1"/>
    <d v="2024-07-31T00:00:00"/>
    <x v="69"/>
    <n v="3.25"/>
    <s v="VRAI"/>
    <s v="FAUX"/>
    <s v="FAUX"/>
    <n v="0"/>
    <n v="3.25"/>
    <n v="3.25"/>
    <n v="0"/>
    <n v="0"/>
    <n v="3.25"/>
    <n v="14"/>
    <n v="3.25"/>
    <n v="0"/>
    <n v="0"/>
    <n v="0"/>
  </r>
  <r>
    <n v="205"/>
    <x v="1"/>
    <d v="2024-08-01T00:00:00"/>
    <x v="59"/>
    <n v="0.5"/>
    <s v="VRAI"/>
    <s v="FAUX"/>
    <s v="FAUX"/>
    <n v="0"/>
    <n v="0.5"/>
    <n v="0.5"/>
    <n v="0"/>
    <n v="0"/>
    <n v="0.5"/>
    <n v="13"/>
    <n v="0.5"/>
    <n v="0"/>
    <n v="0"/>
    <n v="0"/>
  </r>
  <r>
    <n v="206"/>
    <x v="1"/>
    <d v="2024-08-02T00:00:00"/>
    <x v="65"/>
    <n v="0.4"/>
    <s v="VRAI"/>
    <s v="FAUX"/>
    <s v="FAUX"/>
    <n v="0"/>
    <n v="0.4"/>
    <n v="0.4"/>
    <n v="0"/>
    <n v="0"/>
    <n v="0.4"/>
    <n v="12"/>
    <n v="0.4"/>
    <n v="0"/>
    <n v="0"/>
    <n v="0"/>
  </r>
  <r>
    <n v="207"/>
    <x v="1"/>
    <d v="2024-08-02T00:00:00"/>
    <x v="63"/>
    <n v="2"/>
    <s v="VRAI"/>
    <s v="FAUX"/>
    <s v="FAUX"/>
    <n v="0"/>
    <n v="2"/>
    <n v="2"/>
    <n v="0"/>
    <n v="0"/>
    <n v="2"/>
    <n v="12"/>
    <n v="2"/>
    <n v="0"/>
    <n v="0"/>
    <n v="0"/>
  </r>
  <r>
    <n v="208"/>
    <x v="1"/>
    <d v="2024-08-02T00:00:00"/>
    <x v="63"/>
    <n v="0.5"/>
    <s v="VRAI"/>
    <s v="FAUX"/>
    <s v="FAUX"/>
    <n v="0"/>
    <n v="0.5"/>
    <n v="0.5"/>
    <n v="0"/>
    <n v="0"/>
    <n v="0.5"/>
    <n v="12"/>
    <n v="0.5"/>
    <n v="0"/>
    <n v="0"/>
    <n v="0"/>
  </r>
  <r>
    <n v="209"/>
    <x v="1"/>
    <d v="2024-08-02T00:00:00"/>
    <x v="42"/>
    <n v="1"/>
    <s v="VRAI"/>
    <s v="FAUX"/>
    <s v="FAUX"/>
    <n v="0"/>
    <n v="1"/>
    <n v="1"/>
    <n v="0"/>
    <n v="0"/>
    <n v="1"/>
    <n v="12"/>
    <n v="1"/>
    <n v="0"/>
    <n v="0"/>
    <n v="0"/>
  </r>
  <r>
    <n v="210"/>
    <x v="1"/>
    <d v="2024-08-02T00:00:00"/>
    <x v="42"/>
    <n v="0.4"/>
    <s v="VRAI"/>
    <s v="FAUX"/>
    <s v="FAUX"/>
    <n v="0"/>
    <n v="0.4"/>
    <n v="0.4"/>
    <n v="0"/>
    <n v="0"/>
    <n v="0.4"/>
    <n v="12"/>
    <n v="0.4"/>
    <n v="0"/>
    <n v="0"/>
    <n v="0"/>
  </r>
  <r>
    <n v="211"/>
    <x v="1"/>
    <d v="2024-08-02T00:00:00"/>
    <x v="39"/>
    <n v="1.25"/>
    <s v="VRAI"/>
    <s v="FAUX"/>
    <s v="FAUX"/>
    <n v="0"/>
    <n v="1.25"/>
    <n v="1.25"/>
    <n v="0"/>
    <n v="0"/>
    <n v="1.25"/>
    <n v="12"/>
    <n v="1.25"/>
    <n v="0"/>
    <n v="0"/>
    <n v="0"/>
  </r>
  <r>
    <n v="212"/>
    <x v="1"/>
    <d v="2024-08-02T00:00:00"/>
    <x v="70"/>
    <n v="1.5"/>
    <s v="VRAI"/>
    <s v="FAUX"/>
    <s v="FAUX"/>
    <n v="0"/>
    <n v="1.5"/>
    <n v="1.5"/>
    <n v="0"/>
    <n v="0"/>
    <n v="1.5"/>
    <n v="12"/>
    <n v="1.5"/>
    <n v="0"/>
    <n v="0"/>
    <n v="0"/>
  </r>
  <r>
    <n v="213"/>
    <x v="1"/>
    <d v="2024-08-02T00:00:00"/>
    <x v="71"/>
    <n v="0.5"/>
    <s v="VRAI"/>
    <s v="FAUX"/>
    <s v="FAUX"/>
    <n v="0"/>
    <n v="0.5"/>
    <n v="0.5"/>
    <n v="0"/>
    <n v="0"/>
    <n v="0.5"/>
    <n v="12"/>
    <n v="0.5"/>
    <n v="0"/>
    <n v="0"/>
    <n v="0"/>
  </r>
  <r>
    <n v="214"/>
    <x v="1"/>
    <d v="2024-08-02T00:00:00"/>
    <x v="72"/>
    <n v="0.5"/>
    <s v="VRAI"/>
    <s v="FAUX"/>
    <s v="FAUX"/>
    <n v="0"/>
    <n v="0.5"/>
    <n v="0.5"/>
    <n v="0"/>
    <n v="0"/>
    <n v="0.5"/>
    <n v="12"/>
    <n v="0.5"/>
    <n v="0"/>
    <n v="0"/>
    <n v="0"/>
  </r>
  <r>
    <n v="215"/>
    <x v="1"/>
    <d v="2024-08-02T00:00:00"/>
    <x v="44"/>
    <n v="0.5"/>
    <s v="VRAI"/>
    <s v="FAUX"/>
    <s v="FAUX"/>
    <n v="0"/>
    <n v="0.5"/>
    <n v="0.5"/>
    <n v="0"/>
    <n v="0"/>
    <n v="0.5"/>
    <n v="12"/>
    <n v="0.5"/>
    <n v="0"/>
    <n v="0"/>
    <n v="0"/>
  </r>
  <r>
    <n v="216"/>
    <x v="1"/>
    <d v="2024-08-02T00:00:00"/>
    <x v="44"/>
    <n v="1.75"/>
    <s v="VRAI"/>
    <s v="FAUX"/>
    <s v="FAUX"/>
    <n v="0"/>
    <n v="1.75"/>
    <n v="1.75"/>
    <n v="0"/>
    <n v="0"/>
    <n v="1.75"/>
    <n v="12"/>
    <n v="1.75"/>
    <n v="0"/>
    <n v="0"/>
    <n v="0"/>
  </r>
  <r>
    <n v="217"/>
    <x v="1"/>
    <d v="2024-08-02T00:00:00"/>
    <x v="38"/>
    <n v="1"/>
    <s v="VRAI"/>
    <s v="FAUX"/>
    <s v="FAUX"/>
    <n v="0"/>
    <n v="1"/>
    <n v="1"/>
    <n v="0"/>
    <n v="0"/>
    <n v="1"/>
    <n v="12"/>
    <n v="1"/>
    <n v="0"/>
    <n v="0"/>
    <n v="0"/>
  </r>
  <r>
    <n v="218"/>
    <x v="1"/>
    <d v="2024-08-02T00:00:00"/>
    <x v="64"/>
    <n v="0.75"/>
    <s v="VRAI"/>
    <s v="FAUX"/>
    <s v="FAUX"/>
    <n v="0"/>
    <n v="0.75"/>
    <n v="0.75"/>
    <n v="0"/>
    <n v="0"/>
    <n v="0.75"/>
    <n v="12"/>
    <n v="0.75"/>
    <n v="0"/>
    <n v="0"/>
    <n v="0"/>
  </r>
  <r>
    <n v="219"/>
    <x v="1"/>
    <d v="2024-08-02T00:00:00"/>
    <x v="73"/>
    <n v="0.5"/>
    <s v="VRAI"/>
    <s v="FAUX"/>
    <s v="FAUX"/>
    <n v="0"/>
    <n v="0.5"/>
    <n v="0.5"/>
    <n v="0"/>
    <n v="0"/>
    <n v="0.5"/>
    <n v="12"/>
    <n v="0.5"/>
    <n v="0"/>
    <n v="0"/>
    <n v="0"/>
  </r>
  <r>
    <n v="220"/>
    <x v="2"/>
    <d v="2024-07-22T00:00:00"/>
    <x v="52"/>
    <n v="0.5"/>
    <s v="VRAI"/>
    <s v="FAUX"/>
    <s v="FAUX"/>
    <n v="0"/>
    <n v="0.5"/>
    <n v="0.5"/>
    <n v="0"/>
    <n v="0"/>
    <n v="0.5"/>
    <n v="23"/>
    <n v="0.5"/>
    <n v="0"/>
    <n v="0"/>
    <n v="0"/>
  </r>
  <r>
    <n v="221"/>
    <x v="2"/>
    <d v="2024-07-23T00:00:00"/>
    <x v="52"/>
    <n v="0.75"/>
    <s v="VRAI"/>
    <s v="FAUX"/>
    <s v="FAUX"/>
    <n v="0"/>
    <n v="0.75"/>
    <n v="0.75"/>
    <n v="0"/>
    <n v="0"/>
    <n v="0.75"/>
    <n v="22"/>
    <n v="0.75"/>
    <n v="0"/>
    <n v="0"/>
    <n v="0"/>
  </r>
  <r>
    <n v="222"/>
    <x v="2"/>
    <d v="2024-07-24T00:00:00"/>
    <x v="52"/>
    <n v="0.25"/>
    <s v="VRAI"/>
    <s v="FAUX"/>
    <s v="FAUX"/>
    <n v="0"/>
    <n v="0.25"/>
    <n v="0.25"/>
    <n v="0"/>
    <n v="0"/>
    <n v="0.25"/>
    <n v="21"/>
    <n v="0.25"/>
    <n v="0"/>
    <n v="0"/>
    <n v="0"/>
  </r>
  <r>
    <n v="223"/>
    <x v="2"/>
    <d v="2024-08-01T00:00:00"/>
    <x v="4"/>
    <n v="8.5"/>
    <s v="VRAI"/>
    <s v="FAUX"/>
    <s v="FAUX"/>
    <n v="0"/>
    <n v="8.5"/>
    <n v="8.5"/>
    <n v="0"/>
    <n v="0"/>
    <n v="8.5"/>
    <n v="13"/>
    <n v="8.5"/>
    <n v="0"/>
    <n v="0"/>
    <n v="0"/>
  </r>
  <r>
    <n v="224"/>
    <x v="3"/>
    <d v="2024-06-19T00:00:00"/>
    <x v="44"/>
    <n v="1.1000000000000001"/>
    <s v="VRAI"/>
    <s v="FAUX"/>
    <s v="FAUX"/>
    <n v="0"/>
    <n v="1.1000000000000001"/>
    <n v="1.1000000000000001"/>
    <n v="0"/>
    <n v="0"/>
    <n v="1.1000000000000001"/>
    <n v="56"/>
    <n v="0"/>
    <n v="1.1000000000000001"/>
    <n v="0"/>
    <n v="0"/>
  </r>
  <r>
    <n v="225"/>
    <x v="3"/>
    <d v="2024-06-21T00:00:00"/>
    <x v="44"/>
    <n v="0.8"/>
    <s v="VRAI"/>
    <s v="FAUX"/>
    <s v="FAUX"/>
    <n v="0"/>
    <n v="0.8"/>
    <n v="0.8"/>
    <n v="0"/>
    <n v="0"/>
    <n v="0.8"/>
    <n v="54"/>
    <n v="0"/>
    <n v="0.8"/>
    <n v="0"/>
    <n v="0"/>
  </r>
  <r>
    <n v="226"/>
    <x v="3"/>
    <d v="2024-06-28T00:00:00"/>
    <x v="74"/>
    <n v="0.3"/>
    <s v="VRAI"/>
    <s v="FAUX"/>
    <s v="FAUX"/>
    <n v="0"/>
    <n v="0.3"/>
    <n v="0.3"/>
    <n v="0"/>
    <n v="0"/>
    <n v="0.3"/>
    <n v="47"/>
    <n v="0"/>
    <n v="0.3"/>
    <n v="0"/>
    <n v="0"/>
  </r>
  <r>
    <n v="227"/>
    <x v="3"/>
    <d v="2024-07-03T00:00:00"/>
    <x v="44"/>
    <n v="2.8"/>
    <s v="VRAI"/>
    <s v="FAUX"/>
    <s v="FAUX"/>
    <n v="0"/>
    <n v="2.8"/>
    <n v="2.8"/>
    <n v="0"/>
    <n v="0"/>
    <n v="2.8"/>
    <n v="42"/>
    <n v="0"/>
    <n v="2.8"/>
    <n v="0"/>
    <n v="0"/>
  </r>
  <r>
    <n v="228"/>
    <x v="3"/>
    <d v="2024-07-04T00:00:00"/>
    <x v="44"/>
    <n v="7.1"/>
    <s v="VRAI"/>
    <s v="FAUX"/>
    <s v="FAUX"/>
    <n v="0"/>
    <n v="7.1"/>
    <n v="7.1"/>
    <n v="0"/>
    <n v="0"/>
    <n v="7.1"/>
    <n v="41"/>
    <n v="0"/>
    <n v="7.1"/>
    <n v="0"/>
    <n v="0"/>
  </r>
  <r>
    <n v="229"/>
    <x v="3"/>
    <d v="2024-07-05T00:00:00"/>
    <x v="44"/>
    <n v="0.7"/>
    <s v="VRAI"/>
    <s v="FAUX"/>
    <s v="FAUX"/>
    <n v="0"/>
    <n v="0.7"/>
    <n v="0.7"/>
    <n v="0"/>
    <n v="0"/>
    <n v="0.7"/>
    <n v="40"/>
    <n v="0"/>
    <n v="0.7"/>
    <n v="0"/>
    <n v="0"/>
  </r>
  <r>
    <n v="230"/>
    <x v="3"/>
    <d v="2024-07-09T00:00:00"/>
    <x v="44"/>
    <n v="2.5"/>
    <s v="VRAI"/>
    <s v="FAUX"/>
    <s v="FAUX"/>
    <n v="0"/>
    <n v="2.5"/>
    <n v="2.5"/>
    <n v="0"/>
    <n v="0"/>
    <n v="2.5"/>
    <n v="36"/>
    <n v="0"/>
    <n v="2.5"/>
    <n v="0"/>
    <n v="0"/>
  </r>
  <r>
    <n v="231"/>
    <x v="3"/>
    <d v="2024-07-10T00:00:00"/>
    <x v="44"/>
    <n v="3.4"/>
    <s v="VRAI"/>
    <s v="FAUX"/>
    <s v="FAUX"/>
    <n v="0"/>
    <n v="3.4"/>
    <n v="3.4"/>
    <n v="0"/>
    <n v="0"/>
    <n v="3.4"/>
    <n v="35"/>
    <n v="0"/>
    <n v="3.4"/>
    <n v="0"/>
    <n v="0"/>
  </r>
  <r>
    <n v="232"/>
    <x v="3"/>
    <d v="2024-07-11T00:00:00"/>
    <x v="44"/>
    <n v="0.2"/>
    <s v="VRAI"/>
    <s v="FAUX"/>
    <s v="FAUX"/>
    <n v="0"/>
    <n v="0.2"/>
    <n v="0.2"/>
    <n v="0"/>
    <n v="0"/>
    <n v="0.2"/>
    <n v="34"/>
    <n v="0"/>
    <n v="0.2"/>
    <n v="0"/>
    <n v="0"/>
  </r>
  <r>
    <n v="233"/>
    <x v="3"/>
    <d v="2024-07-12T00:00:00"/>
    <x v="42"/>
    <n v="1.8"/>
    <s v="VRAI"/>
    <s v="FAUX"/>
    <s v="FAUX"/>
    <n v="0"/>
    <n v="1.8"/>
    <n v="1.8"/>
    <n v="0"/>
    <n v="0"/>
    <n v="1.8"/>
    <n v="33"/>
    <n v="0"/>
    <n v="1.8"/>
    <n v="0"/>
    <n v="0"/>
  </r>
  <r>
    <n v="234"/>
    <x v="3"/>
    <d v="2024-07-15T00:00:00"/>
    <x v="42"/>
    <n v="1.7"/>
    <s v="VRAI"/>
    <s v="FAUX"/>
    <s v="FAUX"/>
    <n v="0"/>
    <n v="1.7"/>
    <n v="1.7"/>
    <n v="0"/>
    <n v="0"/>
    <n v="1.7"/>
    <n v="30"/>
    <n v="1.7"/>
    <n v="0"/>
    <n v="0"/>
    <n v="0"/>
  </r>
  <r>
    <n v="235"/>
    <x v="3"/>
    <d v="2024-07-16T00:00:00"/>
    <x v="24"/>
    <n v="0.3"/>
    <s v="VRAI"/>
    <s v="FAUX"/>
    <s v="FAUX"/>
    <n v="0"/>
    <n v="0.3"/>
    <n v="0.3"/>
    <n v="0"/>
    <n v="0"/>
    <n v="0.3"/>
    <n v="29"/>
    <n v="0.3"/>
    <n v="0"/>
    <n v="0"/>
    <n v="0"/>
  </r>
  <r>
    <n v="236"/>
    <x v="3"/>
    <d v="2024-07-16T00:00:00"/>
    <x v="41"/>
    <n v="3.4"/>
    <s v="VRAI"/>
    <s v="FAUX"/>
    <s v="FAUX"/>
    <n v="0"/>
    <n v="3.4"/>
    <n v="3.4"/>
    <n v="0"/>
    <n v="0"/>
    <n v="3.4"/>
    <n v="29"/>
    <n v="3.4"/>
    <n v="0"/>
    <n v="0"/>
    <n v="0"/>
  </r>
  <r>
    <n v="237"/>
    <x v="3"/>
    <d v="2024-07-18T00:00:00"/>
    <x v="42"/>
    <n v="1.2"/>
    <s v="VRAI"/>
    <s v="FAUX"/>
    <s v="FAUX"/>
    <n v="0"/>
    <n v="1.2"/>
    <n v="1.2"/>
    <n v="0"/>
    <n v="0"/>
    <n v="1.2"/>
    <n v="27"/>
    <n v="1.2"/>
    <n v="0"/>
    <n v="0"/>
    <n v="0"/>
  </r>
  <r>
    <n v="238"/>
    <x v="3"/>
    <d v="2024-07-22T00:00:00"/>
    <x v="42"/>
    <n v="2.4"/>
    <s v="VRAI"/>
    <s v="FAUX"/>
    <s v="FAUX"/>
    <n v="0"/>
    <n v="2.4"/>
    <n v="2.4"/>
    <n v="0"/>
    <n v="0"/>
    <n v="2.4"/>
    <n v="23"/>
    <n v="2.4"/>
    <n v="0"/>
    <n v="0"/>
    <n v="0"/>
  </r>
  <r>
    <n v="239"/>
    <x v="3"/>
    <d v="2024-07-22T00:00:00"/>
    <x v="51"/>
    <n v="1.6"/>
    <s v="VRAI"/>
    <s v="FAUX"/>
    <s v="FAUX"/>
    <n v="0"/>
    <n v="1.6"/>
    <n v="1.6"/>
    <n v="0"/>
    <n v="0"/>
    <n v="1.6"/>
    <n v="23"/>
    <n v="1.6"/>
    <n v="0"/>
    <n v="0"/>
    <n v="0"/>
  </r>
  <r>
    <n v="240"/>
    <x v="3"/>
    <d v="2024-07-23T00:00:00"/>
    <x v="44"/>
    <n v="0.1"/>
    <s v="VRAI"/>
    <s v="FAUX"/>
    <s v="FAUX"/>
    <n v="0"/>
    <n v="0.1"/>
    <n v="0.1"/>
    <n v="0"/>
    <n v="0"/>
    <n v="0.1"/>
    <n v="22"/>
    <n v="0.1"/>
    <n v="0"/>
    <n v="0"/>
    <n v="0"/>
  </r>
  <r>
    <n v="241"/>
    <x v="3"/>
    <d v="2024-07-23T00:00:00"/>
    <x v="24"/>
    <n v="3.6"/>
    <s v="VRAI"/>
    <s v="FAUX"/>
    <s v="FAUX"/>
    <n v="0"/>
    <n v="3.6"/>
    <n v="3.6"/>
    <n v="0"/>
    <n v="0"/>
    <n v="3.6"/>
    <n v="22"/>
    <n v="3.6"/>
    <n v="0"/>
    <n v="0"/>
    <n v="0"/>
  </r>
  <r>
    <n v="242"/>
    <x v="3"/>
    <d v="2024-07-23T00:00:00"/>
    <x v="41"/>
    <n v="0.5"/>
    <s v="VRAI"/>
    <s v="FAUX"/>
    <s v="FAUX"/>
    <n v="0"/>
    <n v="0.5"/>
    <n v="0.5"/>
    <n v="0"/>
    <n v="0"/>
    <n v="0.5"/>
    <n v="22"/>
    <n v="0.5"/>
    <n v="0"/>
    <n v="0"/>
    <n v="0"/>
  </r>
  <r>
    <n v="243"/>
    <x v="3"/>
    <d v="2024-07-24T00:00:00"/>
    <x v="42"/>
    <n v="0.9"/>
    <s v="VRAI"/>
    <s v="FAUX"/>
    <s v="FAUX"/>
    <n v="0"/>
    <n v="0.9"/>
    <n v="0.9"/>
    <n v="0"/>
    <n v="0"/>
    <n v="0.9"/>
    <n v="21"/>
    <n v="0.9"/>
    <n v="0"/>
    <n v="0"/>
    <n v="0"/>
  </r>
  <r>
    <n v="244"/>
    <x v="3"/>
    <d v="2024-07-24T00:00:00"/>
    <x v="24"/>
    <n v="0.8"/>
    <s v="VRAI"/>
    <s v="FAUX"/>
    <s v="FAUX"/>
    <n v="0"/>
    <n v="0.8"/>
    <n v="0.8"/>
    <n v="0"/>
    <n v="0"/>
    <n v="0.8"/>
    <n v="21"/>
    <n v="0.8"/>
    <n v="0"/>
    <n v="0"/>
    <n v="0"/>
  </r>
  <r>
    <n v="245"/>
    <x v="3"/>
    <d v="2024-07-25T00:00:00"/>
    <x v="42"/>
    <n v="0.5"/>
    <s v="VRAI"/>
    <s v="FAUX"/>
    <s v="FAUX"/>
    <n v="0"/>
    <n v="0.5"/>
    <n v="0.5"/>
    <n v="0"/>
    <n v="0"/>
    <n v="0.5"/>
    <n v="20"/>
    <n v="0.5"/>
    <n v="0"/>
    <n v="0"/>
    <n v="0"/>
  </r>
  <r>
    <n v="246"/>
    <x v="3"/>
    <d v="2024-07-25T00:00:00"/>
    <x v="51"/>
    <n v="2.2999999999999998"/>
    <s v="VRAI"/>
    <s v="FAUX"/>
    <s v="FAUX"/>
    <n v="0"/>
    <n v="2.2999999999999998"/>
    <n v="2.2999999999999998"/>
    <n v="0"/>
    <n v="0"/>
    <n v="2.2999999999999998"/>
    <n v="20"/>
    <n v="2.2999999999999998"/>
    <n v="0"/>
    <n v="0"/>
    <n v="0"/>
  </r>
  <r>
    <n v="247"/>
    <x v="3"/>
    <d v="2024-07-25T00:00:00"/>
    <x v="44"/>
    <n v="0.3"/>
    <s v="VRAI"/>
    <s v="FAUX"/>
    <s v="FAUX"/>
    <n v="0"/>
    <n v="0.3"/>
    <n v="0.3"/>
    <n v="0"/>
    <n v="0"/>
    <n v="0.3"/>
    <n v="20"/>
    <n v="0.3"/>
    <n v="0"/>
    <n v="0"/>
    <n v="0"/>
  </r>
  <r>
    <n v="248"/>
    <x v="3"/>
    <d v="2024-07-26T00:00:00"/>
    <x v="44"/>
    <n v="0.6"/>
    <s v="VRAI"/>
    <s v="FAUX"/>
    <s v="FAUX"/>
    <n v="0"/>
    <n v="0.6"/>
    <n v="0.6"/>
    <n v="0"/>
    <n v="0"/>
    <n v="0.6"/>
    <n v="19"/>
    <n v="0.6"/>
    <n v="0"/>
    <n v="0"/>
    <n v="0"/>
  </r>
  <r>
    <n v="249"/>
    <x v="3"/>
    <d v="2024-07-29T00:00:00"/>
    <x v="59"/>
    <n v="5.3"/>
    <s v="VRAI"/>
    <s v="FAUX"/>
    <s v="FAUX"/>
    <n v="0"/>
    <n v="5.3"/>
    <n v="5.3"/>
    <n v="0"/>
    <n v="0"/>
    <n v="5.3"/>
    <n v="16"/>
    <n v="5.3"/>
    <n v="0"/>
    <n v="0"/>
    <n v="0"/>
  </r>
  <r>
    <n v="250"/>
    <x v="3"/>
    <d v="2024-07-29T00:00:00"/>
    <x v="61"/>
    <n v="0.8"/>
    <s v="VRAI"/>
    <s v="FAUX"/>
    <s v="FAUX"/>
    <n v="0"/>
    <n v="0.8"/>
    <n v="0.8"/>
    <n v="0"/>
    <n v="0"/>
    <n v="0.8"/>
    <n v="16"/>
    <n v="0.8"/>
    <n v="0"/>
    <n v="0"/>
    <n v="0"/>
  </r>
  <r>
    <n v="251"/>
    <x v="3"/>
    <d v="2024-07-30T00:00:00"/>
    <x v="59"/>
    <n v="6.1"/>
    <s v="VRAI"/>
    <s v="FAUX"/>
    <s v="FAUX"/>
    <n v="0"/>
    <n v="6.1"/>
    <n v="6.1"/>
    <n v="0"/>
    <n v="0"/>
    <n v="6.1"/>
    <n v="15"/>
    <n v="6.1"/>
    <n v="0"/>
    <n v="0"/>
    <n v="0"/>
  </r>
  <r>
    <n v="252"/>
    <x v="3"/>
    <d v="2024-07-30T00:00:00"/>
    <x v="75"/>
    <n v="0.2"/>
    <s v="VRAI"/>
    <s v="FAUX"/>
    <s v="FAUX"/>
    <n v="0"/>
    <n v="0.2"/>
    <n v="0.2"/>
    <n v="0"/>
    <n v="0"/>
    <n v="0.2"/>
    <n v="15"/>
    <n v="0.2"/>
    <n v="0"/>
    <n v="0"/>
    <n v="0"/>
  </r>
  <r>
    <n v="253"/>
    <x v="3"/>
    <d v="2024-07-31T00:00:00"/>
    <x v="59"/>
    <n v="6.9"/>
    <s v="VRAI"/>
    <s v="FAUX"/>
    <s v="FAUX"/>
    <n v="0"/>
    <n v="6.9"/>
    <n v="6.9"/>
    <n v="0"/>
    <n v="0"/>
    <n v="6.9"/>
    <n v="14"/>
    <n v="6.9"/>
    <n v="0"/>
    <n v="0"/>
    <n v="0"/>
  </r>
  <r>
    <n v="254"/>
    <x v="3"/>
    <d v="2024-08-01T00:00:00"/>
    <x v="76"/>
    <n v="1"/>
    <s v="VRAI"/>
    <s v="FAUX"/>
    <s v="FAUX"/>
    <n v="0"/>
    <n v="1"/>
    <n v="1"/>
    <n v="0"/>
    <n v="0"/>
    <n v="1"/>
    <n v="13"/>
    <n v="1"/>
    <n v="0"/>
    <n v="0"/>
    <n v="0"/>
  </r>
  <r>
    <n v="255"/>
    <x v="3"/>
    <d v="2024-08-01T00:00:00"/>
    <x v="59"/>
    <n v="2.2000000000000002"/>
    <s v="VRAI"/>
    <s v="FAUX"/>
    <s v="FAUX"/>
    <n v="0"/>
    <n v="2.2000000000000002"/>
    <n v="2.2000000000000002"/>
    <n v="0"/>
    <n v="0"/>
    <n v="2.2000000000000002"/>
    <n v="13"/>
    <n v="2.2000000000000002"/>
    <n v="0"/>
    <n v="0"/>
    <n v="0"/>
  </r>
  <r>
    <n v="256"/>
    <x v="3"/>
    <d v="2024-08-01T00:00:00"/>
    <x v="77"/>
    <n v="3.6"/>
    <s v="VRAI"/>
    <s v="FAUX"/>
    <s v="FAUX"/>
    <n v="0"/>
    <n v="3.6"/>
    <n v="3.6"/>
    <n v="0"/>
    <n v="0"/>
    <n v="3.6"/>
    <n v="13"/>
    <n v="3.6"/>
    <n v="0"/>
    <n v="0"/>
    <n v="0"/>
  </r>
  <r>
    <n v="257"/>
    <x v="3"/>
    <d v="2024-08-01T00:00:00"/>
    <x v="78"/>
    <n v="1"/>
    <s v="VRAI"/>
    <s v="FAUX"/>
    <s v="FAUX"/>
    <n v="0"/>
    <n v="1"/>
    <n v="1"/>
    <n v="0"/>
    <n v="0"/>
    <n v="1"/>
    <n v="13"/>
    <n v="1"/>
    <n v="0"/>
    <n v="0"/>
    <n v="0"/>
  </r>
  <r>
    <n v="258"/>
    <x v="3"/>
    <d v="2024-08-01T00:00:00"/>
    <x v="4"/>
    <n v="1.4"/>
    <s v="VRAI"/>
    <s v="FAUX"/>
    <s v="FAUX"/>
    <n v="0"/>
    <n v="1.4"/>
    <n v="1.4"/>
    <n v="0"/>
    <n v="0"/>
    <n v="1.4"/>
    <n v="13"/>
    <n v="1.4"/>
    <n v="0"/>
    <n v="0"/>
    <n v="0"/>
  </r>
  <r>
    <n v="259"/>
    <x v="3"/>
    <d v="2024-08-02T00:00:00"/>
    <x v="62"/>
    <n v="3.4"/>
    <s v="VRAI"/>
    <s v="FAUX"/>
    <s v="FAUX"/>
    <n v="0"/>
    <n v="3.4"/>
    <n v="3.4"/>
    <n v="0"/>
    <n v="0"/>
    <n v="3.4"/>
    <n v="12"/>
    <n v="3.4"/>
    <n v="0"/>
    <n v="0"/>
    <n v="0"/>
  </r>
  <r>
    <n v="260"/>
    <x v="3"/>
    <d v="2024-08-02T00:00:00"/>
    <x v="59"/>
    <n v="3.2"/>
    <s v="VRAI"/>
    <s v="FAUX"/>
    <s v="FAUX"/>
    <n v="0"/>
    <n v="3.2"/>
    <n v="3.2"/>
    <n v="0"/>
    <n v="0"/>
    <n v="3.2"/>
    <n v="12"/>
    <n v="3.2"/>
    <n v="0"/>
    <n v="0"/>
    <n v="0"/>
  </r>
  <r>
    <n v="261"/>
    <x v="3"/>
    <d v="2024-08-02T00:00:00"/>
    <x v="4"/>
    <n v="0.8"/>
    <s v="VRAI"/>
    <s v="FAUX"/>
    <s v="FAUX"/>
    <n v="0"/>
    <n v="0.8"/>
    <n v="0.8"/>
    <n v="0"/>
    <n v="0"/>
    <n v="0.8"/>
    <n v="12"/>
    <n v="0.8"/>
    <n v="0"/>
    <n v="0"/>
    <n v="0"/>
  </r>
  <r>
    <n v="262"/>
    <x v="1"/>
    <d v="2024-08-08T00:00:00"/>
    <x v="79"/>
    <n v="1"/>
    <s v="FAUX"/>
    <s v="FAUX"/>
    <s v="VRAI"/>
    <n v="1"/>
    <n v="0"/>
    <n v="0"/>
    <n v="0"/>
    <n v="0"/>
    <n v="0"/>
    <n v="6"/>
    <n v="0"/>
    <n v="0"/>
    <n v="0"/>
    <n v="0"/>
  </r>
  <r>
    <n v="263"/>
    <x v="2"/>
    <d v="2024-08-08T00:00:00"/>
    <x v="5"/>
    <n v="1.25"/>
    <s v="VRAI"/>
    <s v="FAUX"/>
    <s v="VRAI"/>
    <n v="1.25"/>
    <n v="0"/>
    <n v="0"/>
    <n v="0"/>
    <n v="0"/>
    <n v="0"/>
    <n v="6"/>
    <n v="0"/>
    <n v="0"/>
    <n v="0"/>
    <n v="0"/>
  </r>
  <r>
    <n v="264"/>
    <x v="1"/>
    <d v="2024-08-08T00:00:00"/>
    <x v="33"/>
    <n v="1.25"/>
    <s v="VRAI"/>
    <s v="FAUX"/>
    <s v="VRAI"/>
    <n v="1.25"/>
    <n v="0"/>
    <n v="0"/>
    <n v="0"/>
    <n v="0"/>
    <n v="0"/>
    <n v="6"/>
    <n v="0"/>
    <n v="0"/>
    <n v="0"/>
    <n v="0"/>
  </r>
  <r>
    <n v="265"/>
    <x v="2"/>
    <d v="2024-08-05T00:00:00"/>
    <x v="74"/>
    <n v="3"/>
    <s v="FAUX"/>
    <s v="FAUX"/>
    <s v="FAUX"/>
    <n v="0"/>
    <n v="3"/>
    <n v="0"/>
    <n v="3"/>
    <n v="0"/>
    <n v="0"/>
    <n v="9"/>
    <n v="0"/>
    <n v="0"/>
    <n v="0"/>
    <n v="0"/>
  </r>
  <r>
    <n v="266"/>
    <x v="2"/>
    <d v="2024-08-05T00:00:00"/>
    <x v="80"/>
    <n v="2"/>
    <s v="VRAI"/>
    <s v="FAUX"/>
    <s v="FAUX"/>
    <n v="0"/>
    <n v="2"/>
    <n v="2"/>
    <n v="0"/>
    <n v="0"/>
    <n v="2"/>
    <n v="9"/>
    <n v="2"/>
    <n v="0"/>
    <n v="0"/>
    <n v="0"/>
  </r>
  <r>
    <n v="268"/>
    <x v="2"/>
    <d v="2024-08-05T00:00:00"/>
    <x v="6"/>
    <n v="0.5"/>
    <s v="VRAI"/>
    <s v="FAUX"/>
    <s v="VRAI"/>
    <n v="0.5"/>
    <n v="0"/>
    <n v="0"/>
    <n v="0"/>
    <n v="0"/>
    <n v="0"/>
    <n v="9"/>
    <n v="0"/>
    <n v="0"/>
    <n v="0"/>
    <n v="0"/>
  </r>
  <r>
    <n v="269"/>
    <x v="2"/>
    <d v="2024-08-05T00:00:00"/>
    <x v="6"/>
    <n v="0.5"/>
    <s v="VRAI"/>
    <s v="FAUX"/>
    <s v="VRAI"/>
    <n v="0.5"/>
    <n v="0"/>
    <n v="0"/>
    <n v="0"/>
    <n v="0"/>
    <n v="0"/>
    <n v="9"/>
    <n v="0"/>
    <n v="0"/>
    <n v="0"/>
    <n v="0"/>
  </r>
  <r>
    <n v="270"/>
    <x v="2"/>
    <d v="2024-08-05T00:00:00"/>
    <x v="80"/>
    <n v="2.5"/>
    <s v="VRAI"/>
    <s v="FAUX"/>
    <s v="VRAI"/>
    <n v="2.5"/>
    <n v="0"/>
    <n v="0"/>
    <n v="0"/>
    <n v="0"/>
    <n v="0"/>
    <n v="9"/>
    <n v="0"/>
    <n v="0"/>
    <n v="0"/>
    <n v="0"/>
  </r>
  <r>
    <n v="271"/>
    <x v="2"/>
    <d v="2024-08-06T00:00:00"/>
    <x v="7"/>
    <n v="0.75"/>
    <s v="VRAI"/>
    <s v="FAUX"/>
    <s v="FAUX"/>
    <n v="0"/>
    <n v="0.75"/>
    <n v="0.75"/>
    <n v="0"/>
    <n v="0"/>
    <n v="0.75"/>
    <n v="8"/>
    <n v="0.75"/>
    <n v="0"/>
    <n v="0"/>
    <n v="0"/>
  </r>
  <r>
    <n v="272"/>
    <x v="1"/>
    <d v="2024-08-09T00:00:00"/>
    <x v="81"/>
    <n v="0.1"/>
    <s v="VRAI"/>
    <s v="FAUX"/>
    <s v="VRAI"/>
    <n v="0.1"/>
    <n v="0"/>
    <n v="0"/>
    <n v="0"/>
    <n v="0"/>
    <n v="0"/>
    <n v="5"/>
    <n v="0"/>
    <n v="0"/>
    <n v="0"/>
    <n v="0"/>
  </r>
  <r>
    <n v="273"/>
    <x v="1"/>
    <d v="2024-08-09T00:00:00"/>
    <x v="81"/>
    <n v="0.2"/>
    <s v="VRAI"/>
    <s v="FAUX"/>
    <s v="VRAI"/>
    <n v="0.2"/>
    <n v="0"/>
    <n v="0"/>
    <n v="0"/>
    <n v="0"/>
    <n v="0"/>
    <n v="5"/>
    <n v="0"/>
    <n v="0"/>
    <n v="0"/>
    <n v="0"/>
  </r>
  <r>
    <n v="274"/>
    <x v="1"/>
    <d v="2024-08-11T00:00:00"/>
    <x v="82"/>
    <n v="4.5"/>
    <s v="VRAI"/>
    <s v="FAUX"/>
    <s v="FAUX"/>
    <n v="0"/>
    <n v="4.5"/>
    <n v="4.5"/>
    <n v="0"/>
    <n v="0"/>
    <n v="4.5"/>
    <n v="3"/>
    <n v="4.5"/>
    <n v="0"/>
    <n v="0"/>
    <n v="0"/>
  </r>
  <r>
    <n v="275"/>
    <x v="1"/>
    <d v="2024-08-12T00:00:00"/>
    <x v="26"/>
    <n v="1.4"/>
    <s v="VRAI"/>
    <s v="FAUX"/>
    <s v="FAUX"/>
    <n v="0"/>
    <n v="1.4"/>
    <n v="1.4"/>
    <n v="0"/>
    <n v="0"/>
    <n v="1.4"/>
    <n v="2"/>
    <n v="1.4"/>
    <n v="0"/>
    <n v="0"/>
    <n v="0"/>
  </r>
  <r>
    <n v="276"/>
    <x v="1"/>
    <d v="2024-08-12T00:00:00"/>
    <x v="28"/>
    <n v="2"/>
    <s v="VRAI"/>
    <s v="FAUX"/>
    <s v="FAUX"/>
    <n v="0"/>
    <n v="2"/>
    <n v="2"/>
    <n v="0"/>
    <n v="0"/>
    <n v="2"/>
    <n v="2"/>
    <n v="2"/>
    <n v="0"/>
    <n v="0"/>
    <n v="0"/>
  </r>
  <r>
    <n v="277"/>
    <x v="1"/>
    <d v="2024-08-12T00:00:00"/>
    <x v="82"/>
    <n v="3.25"/>
    <s v="VRAI"/>
    <s v="FAUX"/>
    <s v="FAUX"/>
    <n v="0"/>
    <n v="3.25"/>
    <n v="3.25"/>
    <n v="0"/>
    <n v="0"/>
    <n v="3.25"/>
    <n v="2"/>
    <n v="3.25"/>
    <n v="0"/>
    <n v="0"/>
    <n v="0"/>
  </r>
  <r>
    <n v="278"/>
    <x v="1"/>
    <d v="2024-08-12T00:00:00"/>
    <x v="81"/>
    <n v="0.25"/>
    <s v="VRAI"/>
    <s v="FAUX"/>
    <s v="VRAI"/>
    <n v="0.25"/>
    <n v="0"/>
    <n v="0"/>
    <n v="0"/>
    <n v="0"/>
    <n v="0"/>
    <n v="2"/>
    <n v="0"/>
    <n v="0"/>
    <n v="0"/>
    <n v="0"/>
  </r>
  <r>
    <n v="279"/>
    <x v="1"/>
    <d v="2024-08-12T00:00:00"/>
    <x v="56"/>
    <n v="1.25"/>
    <s v="VRAI"/>
    <s v="FAUX"/>
    <s v="FAUX"/>
    <n v="0"/>
    <n v="1.25"/>
    <n v="1.25"/>
    <n v="0"/>
    <n v="0"/>
    <n v="1.25"/>
    <n v="2"/>
    <n v="1.25"/>
    <n v="0"/>
    <n v="0"/>
    <n v="0"/>
  </r>
  <r>
    <n v="280"/>
    <x v="1"/>
    <d v="2024-08-12T00:00:00"/>
    <x v="83"/>
    <n v="0.5"/>
    <s v="VRAI"/>
    <s v="FAUX"/>
    <s v="FAUX"/>
    <n v="0"/>
    <n v="0.5"/>
    <n v="0.5"/>
    <n v="0"/>
    <n v="0"/>
    <n v="0.5"/>
    <n v="2"/>
    <n v="0.5"/>
    <n v="0"/>
    <n v="0"/>
    <n v="0"/>
  </r>
  <r>
    <n v="281"/>
    <x v="1"/>
    <d v="2024-08-12T00:00:00"/>
    <x v="37"/>
    <n v="0.5"/>
    <s v="VRAI"/>
    <s v="FAUX"/>
    <s v="FAUX"/>
    <n v="0"/>
    <n v="0.5"/>
    <n v="0.5"/>
    <n v="0"/>
    <n v="0"/>
    <n v="0.5"/>
    <n v="2"/>
    <n v="0.5"/>
    <n v="0"/>
    <n v="0"/>
    <n v="0"/>
  </r>
  <r>
    <n v="282"/>
    <x v="1"/>
    <d v="2024-08-12T00:00:00"/>
    <x v="68"/>
    <n v="7"/>
    <s v="VRAI"/>
    <s v="FAUX"/>
    <s v="FAUX"/>
    <n v="0"/>
    <n v="7"/>
    <n v="7"/>
    <n v="0"/>
    <n v="0"/>
    <n v="7"/>
    <n v="2"/>
    <n v="7"/>
    <n v="0"/>
    <n v="0"/>
    <n v="0"/>
  </r>
  <r>
    <n v="283"/>
    <x v="1"/>
    <d v="2024-08-12T00:00:00"/>
    <x v="84"/>
    <n v="1.5"/>
    <s v="VRAI"/>
    <s v="FAUX"/>
    <s v="FAUX"/>
    <n v="0"/>
    <n v="1.5"/>
    <n v="1.5"/>
    <n v="0"/>
    <n v="0"/>
    <n v="1.5"/>
    <n v="2"/>
    <n v="1.5"/>
    <n v="0"/>
    <n v="0"/>
    <n v="0"/>
  </r>
  <r>
    <n v="284"/>
    <x v="1"/>
    <d v="2024-08-12T00:00:00"/>
    <x v="65"/>
    <n v="0.4"/>
    <s v="VRAI"/>
    <s v="FAUX"/>
    <s v="FAUX"/>
    <n v="0"/>
    <n v="0.4"/>
    <n v="0.4"/>
    <n v="0"/>
    <n v="0"/>
    <n v="0.4"/>
    <n v="2"/>
    <n v="0.4"/>
    <n v="0"/>
    <n v="0"/>
    <n v="0"/>
  </r>
  <r>
    <n v="285"/>
    <x v="2"/>
    <d v="2024-08-05T00:00:00"/>
    <x v="74"/>
    <n v="3"/>
    <s v="FAUX"/>
    <s v="FAUX"/>
    <s v="FAUX"/>
    <n v="0"/>
    <n v="3"/>
    <n v="0"/>
    <n v="3"/>
    <n v="0"/>
    <n v="0"/>
    <n v="9"/>
    <n v="0"/>
    <n v="0"/>
    <n v="0"/>
    <n v="0"/>
  </r>
  <r>
    <n v="286"/>
    <x v="2"/>
    <d v="2024-08-05T00:00:00"/>
    <x v="80"/>
    <n v="2"/>
    <s v="VRAI"/>
    <s v="FAUX"/>
    <s v="FAUX"/>
    <n v="0"/>
    <n v="2"/>
    <n v="2"/>
    <n v="0"/>
    <n v="0"/>
    <n v="2"/>
    <n v="9"/>
    <n v="2"/>
    <n v="0"/>
    <n v="0"/>
    <n v="0"/>
  </r>
  <r>
    <n v="287"/>
    <x v="2"/>
    <d v="2024-08-05T00:00:00"/>
    <x v="6"/>
    <n v="0.5"/>
    <s v="VRAI"/>
    <s v="FAUX"/>
    <s v="FAUX"/>
    <n v="0"/>
    <n v="0.5"/>
    <n v="0.5"/>
    <n v="0"/>
    <n v="0"/>
    <n v="0.5"/>
    <n v="9"/>
    <n v="0.5"/>
    <n v="0"/>
    <n v="0"/>
    <n v="0"/>
  </r>
  <r>
    <n v="288"/>
    <x v="2"/>
    <d v="2024-08-05T00:00:00"/>
    <x v="6"/>
    <n v="0.5"/>
    <s v="VRAI"/>
    <s v="FAUX"/>
    <s v="FAUX"/>
    <n v="0"/>
    <n v="0.5"/>
    <n v="0.5"/>
    <n v="0"/>
    <n v="0"/>
    <n v="0.5"/>
    <n v="9"/>
    <n v="0.5"/>
    <n v="0"/>
    <n v="0"/>
    <n v="0"/>
  </r>
  <r>
    <n v="289"/>
    <x v="2"/>
    <d v="2024-08-05T00:00:00"/>
    <x v="80"/>
    <n v="2.5"/>
    <s v="VRAI"/>
    <s v="FAUX"/>
    <s v="FAUX"/>
    <n v="0"/>
    <n v="2.5"/>
    <n v="2.5"/>
    <n v="0"/>
    <n v="0"/>
    <n v="2.5"/>
    <n v="9"/>
    <n v="2.5"/>
    <n v="0"/>
    <n v="0"/>
    <n v="0"/>
  </r>
  <r>
    <n v="290"/>
    <x v="2"/>
    <d v="2024-08-06T00:00:00"/>
    <x v="7"/>
    <n v="0.75"/>
    <s v="VRAI"/>
    <s v="FAUX"/>
    <s v="FAUX"/>
    <n v="0"/>
    <n v="0.75"/>
    <n v="0.75"/>
    <n v="0"/>
    <n v="0"/>
    <n v="0.75"/>
    <n v="8"/>
    <n v="0.75"/>
    <n v="0"/>
    <n v="0"/>
    <n v="0"/>
  </r>
  <r>
    <n v="291"/>
    <x v="2"/>
    <d v="2024-08-06T00:00:00"/>
    <x v="74"/>
    <n v="3.5"/>
    <s v="VRAI"/>
    <s v="FAUX"/>
    <s v="FAUX"/>
    <n v="0"/>
    <n v="3.5"/>
    <n v="3.5"/>
    <n v="0"/>
    <n v="0"/>
    <n v="3.5"/>
    <n v="8"/>
    <n v="3.5"/>
    <n v="0"/>
    <n v="0"/>
    <n v="0"/>
  </r>
  <r>
    <n v="292"/>
    <x v="2"/>
    <d v="2024-08-06T00:00:00"/>
    <x v="58"/>
    <n v="1.5"/>
    <s v="VRAI"/>
    <s v="FAUX"/>
    <s v="FAUX"/>
    <n v="0"/>
    <n v="1.5"/>
    <n v="1.5"/>
    <n v="0"/>
    <n v="0"/>
    <n v="1.5"/>
    <n v="8"/>
    <n v="1.5"/>
    <n v="0"/>
    <n v="0"/>
    <n v="0"/>
  </r>
  <r>
    <n v="293"/>
    <x v="2"/>
    <d v="2024-08-06T00:00:00"/>
    <x v="74"/>
    <n v="1.5"/>
    <s v="VRAI"/>
    <s v="FAUX"/>
    <s v="FAUX"/>
    <n v="0"/>
    <n v="1.5"/>
    <n v="1.5"/>
    <n v="0"/>
    <n v="0"/>
    <n v="1.5"/>
    <n v="8"/>
    <n v="1.5"/>
    <n v="0"/>
    <n v="0"/>
    <n v="0"/>
  </r>
  <r>
    <n v="294"/>
    <x v="2"/>
    <d v="2024-08-06T00:00:00"/>
    <x v="6"/>
    <n v="2"/>
    <s v="VRAI"/>
    <s v="FAUX"/>
    <s v="FAUX"/>
    <n v="0"/>
    <n v="2"/>
    <n v="2"/>
    <n v="0"/>
    <n v="0"/>
    <n v="2"/>
    <n v="8"/>
    <n v="2"/>
    <n v="0"/>
    <n v="0"/>
    <n v="0"/>
  </r>
  <r>
    <n v="295"/>
    <x v="2"/>
    <d v="2024-08-06T00:00:00"/>
    <x v="74"/>
    <n v="4.5"/>
    <s v="FAUX"/>
    <s v="FAUX"/>
    <s v="FAUX"/>
    <n v="0"/>
    <n v="4.5"/>
    <n v="0"/>
    <n v="4.5"/>
    <n v="0"/>
    <n v="0"/>
    <n v="8"/>
    <n v="0"/>
    <n v="0"/>
    <n v="0"/>
    <n v="0"/>
  </r>
  <r>
    <n v="296"/>
    <x v="2"/>
    <d v="2024-08-06T00:00:00"/>
    <x v="5"/>
    <n v="0.5"/>
    <s v="VRAI"/>
    <s v="FAUX"/>
    <s v="FAUX"/>
    <n v="0"/>
    <n v="0.5"/>
    <n v="0.5"/>
    <n v="0"/>
    <n v="0"/>
    <n v="0.5"/>
    <n v="8"/>
    <n v="0.5"/>
    <n v="0"/>
    <n v="0"/>
    <n v="0"/>
  </r>
  <r>
    <n v="297"/>
    <x v="2"/>
    <d v="2024-08-06T00:00:00"/>
    <x v="6"/>
    <n v="2"/>
    <s v="VRAI"/>
    <s v="FAUX"/>
    <s v="FAUX"/>
    <n v="0"/>
    <n v="2"/>
    <n v="2"/>
    <n v="0"/>
    <n v="0"/>
    <n v="2"/>
    <n v="8"/>
    <n v="2"/>
    <n v="0"/>
    <n v="0"/>
    <n v="0"/>
  </r>
  <r>
    <n v="298"/>
    <x v="2"/>
    <d v="2024-08-06T00:00:00"/>
    <x v="6"/>
    <n v="1.5"/>
    <s v="VRAI"/>
    <s v="FAUX"/>
    <s v="FAUX"/>
    <n v="0"/>
    <n v="1.5"/>
    <n v="1.5"/>
    <n v="0"/>
    <n v="0"/>
    <n v="1.5"/>
    <n v="8"/>
    <n v="1.5"/>
    <n v="0"/>
    <n v="0"/>
    <n v="0"/>
  </r>
  <r>
    <n v="299"/>
    <x v="2"/>
    <d v="2024-08-06T00:00:00"/>
    <x v="7"/>
    <n v="0.5"/>
    <s v="VRAI"/>
    <s v="FAUX"/>
    <s v="FAUX"/>
    <n v="0"/>
    <n v="0.5"/>
    <n v="0.5"/>
    <n v="0"/>
    <n v="0"/>
    <n v="0.5"/>
    <n v="8"/>
    <n v="0.5"/>
    <n v="0"/>
    <n v="0"/>
    <n v="0"/>
  </r>
  <r>
    <n v="300"/>
    <x v="2"/>
    <d v="2024-08-06T00:00:00"/>
    <x v="6"/>
    <n v="0.5"/>
    <s v="VRAI"/>
    <s v="FAUX"/>
    <s v="FAUX"/>
    <n v="0"/>
    <n v="0.5"/>
    <n v="0.5"/>
    <n v="0"/>
    <n v="0"/>
    <n v="0.5"/>
    <n v="8"/>
    <n v="0.5"/>
    <n v="0"/>
    <n v="0"/>
    <n v="0"/>
  </r>
  <r>
    <n v="301"/>
    <x v="2"/>
    <d v="2024-08-08T00:00:00"/>
    <x v="6"/>
    <n v="4"/>
    <s v="VRAI"/>
    <s v="FAUX"/>
    <s v="FAUX"/>
    <n v="0"/>
    <n v="4"/>
    <n v="4"/>
    <n v="0"/>
    <n v="0"/>
    <n v="4"/>
    <n v="6"/>
    <n v="4"/>
    <n v="0"/>
    <n v="0"/>
    <n v="0"/>
  </r>
  <r>
    <n v="302"/>
    <x v="2"/>
    <d v="2024-08-08T00:00:00"/>
    <x v="74"/>
    <n v="2.25"/>
    <s v="VRAI"/>
    <s v="FAUX"/>
    <s v="FAUX"/>
    <n v="0"/>
    <n v="2.25"/>
    <n v="2.25"/>
    <n v="0"/>
    <n v="0"/>
    <n v="2.25"/>
    <n v="6"/>
    <n v="2.25"/>
    <n v="0"/>
    <n v="0"/>
    <n v="0"/>
  </r>
  <r>
    <n v="303"/>
    <x v="2"/>
    <d v="2024-08-08T00:00:00"/>
    <x v="74"/>
    <n v="1.5"/>
    <s v="FAUX"/>
    <s v="FAUX"/>
    <s v="FAUX"/>
    <n v="0"/>
    <n v="1.5"/>
    <n v="0"/>
    <n v="1.5"/>
    <n v="0"/>
    <n v="0"/>
    <n v="6"/>
    <n v="0"/>
    <n v="0"/>
    <n v="0"/>
    <n v="0"/>
  </r>
  <r>
    <n v="304"/>
    <x v="2"/>
    <d v="2024-08-08T00:00:00"/>
    <x v="74"/>
    <n v="0.5"/>
    <s v="FAUX"/>
    <s v="FAUX"/>
    <s v="FAUX"/>
    <n v="0"/>
    <n v="0.5"/>
    <n v="0"/>
    <n v="0.5"/>
    <n v="0"/>
    <n v="0"/>
    <n v="6"/>
    <n v="0"/>
    <n v="0"/>
    <n v="0"/>
    <n v="0"/>
  </r>
  <r>
    <n v="305"/>
    <x v="2"/>
    <d v="2024-08-08T00:00:00"/>
    <x v="6"/>
    <n v="2.5"/>
    <s v="VRAI"/>
    <s v="FAUX"/>
    <s v="FAUX"/>
    <n v="0"/>
    <n v="2.5"/>
    <n v="2.5"/>
    <n v="0"/>
    <n v="0"/>
    <n v="2.5"/>
    <n v="6"/>
    <n v="2.5"/>
    <n v="0"/>
    <n v="0"/>
    <n v="0"/>
  </r>
  <r>
    <n v="306"/>
    <x v="2"/>
    <d v="2024-08-08T00:00:00"/>
    <x v="6"/>
    <n v="0.5"/>
    <s v="VRAI"/>
    <s v="FAUX"/>
    <s v="FAUX"/>
    <n v="0"/>
    <n v="0.5"/>
    <n v="0.5"/>
    <n v="0"/>
    <n v="0"/>
    <n v="0.5"/>
    <n v="6"/>
    <n v="0.5"/>
    <n v="0"/>
    <n v="0"/>
    <n v="0"/>
  </r>
  <r>
    <n v="307"/>
    <x v="2"/>
    <d v="2024-08-09T00:00:00"/>
    <x v="6"/>
    <n v="2.5"/>
    <s v="VRAI"/>
    <s v="FAUX"/>
    <s v="FAUX"/>
    <n v="0"/>
    <n v="2.5"/>
    <n v="2.5"/>
    <n v="0"/>
    <n v="0"/>
    <n v="2.5"/>
    <n v="5"/>
    <n v="2.5"/>
    <n v="0"/>
    <n v="0"/>
    <n v="0"/>
  </r>
  <r>
    <n v="308"/>
    <x v="2"/>
    <d v="2024-08-09T00:00:00"/>
    <x v="6"/>
    <n v="0.5"/>
    <s v="VRAI"/>
    <s v="FAUX"/>
    <s v="FAUX"/>
    <n v="0"/>
    <n v="0.5"/>
    <n v="0.5"/>
    <n v="0"/>
    <n v="0"/>
    <n v="0.5"/>
    <n v="5"/>
    <n v="0.5"/>
    <n v="0"/>
    <n v="0"/>
    <n v="0"/>
  </r>
  <r>
    <n v="309"/>
    <x v="2"/>
    <d v="2024-08-09T00:00:00"/>
    <x v="7"/>
    <n v="0.5"/>
    <s v="VRAI"/>
    <s v="FAUX"/>
    <s v="FAUX"/>
    <n v="0"/>
    <n v="0.5"/>
    <n v="0.5"/>
    <n v="0"/>
    <n v="0"/>
    <n v="0.5"/>
    <n v="5"/>
    <n v="0.5"/>
    <n v="0"/>
    <n v="0"/>
    <n v="0"/>
  </r>
  <r>
    <n v="310"/>
    <x v="2"/>
    <d v="2024-08-09T00:00:00"/>
    <x v="74"/>
    <n v="1"/>
    <s v="VRAI"/>
    <s v="FAUX"/>
    <s v="FAUX"/>
    <n v="0"/>
    <n v="1"/>
    <n v="1"/>
    <n v="0"/>
    <n v="0"/>
    <n v="1"/>
    <n v="5"/>
    <n v="1"/>
    <n v="0"/>
    <n v="0"/>
    <n v="0"/>
  </r>
  <r>
    <n v="311"/>
    <x v="2"/>
    <d v="2024-08-09T00:00:00"/>
    <x v="74"/>
    <n v="0.5"/>
    <s v="FAUX"/>
    <s v="FAUX"/>
    <s v="FAUX"/>
    <n v="0"/>
    <n v="0.5"/>
    <n v="0"/>
    <n v="0.5"/>
    <n v="0"/>
    <n v="0"/>
    <n v="5"/>
    <n v="0"/>
    <n v="0"/>
    <n v="0"/>
    <n v="0"/>
  </r>
  <r>
    <n v="312"/>
    <x v="2"/>
    <d v="2024-08-09T00:00:00"/>
    <x v="74"/>
    <n v="0.75"/>
    <s v="FAUX"/>
    <s v="FAUX"/>
    <s v="FAUX"/>
    <n v="0"/>
    <n v="0.75"/>
    <n v="0"/>
    <n v="0.75"/>
    <n v="0"/>
    <n v="0"/>
    <n v="5"/>
    <n v="0"/>
    <n v="0"/>
    <n v="0"/>
    <n v="0"/>
  </r>
  <r>
    <n v="313"/>
    <x v="1"/>
    <d v="2024-08-12T00:00:00"/>
    <x v="44"/>
    <n v="0.5"/>
    <s v="VRAI"/>
    <s v="FAUX"/>
    <s v="FAUX"/>
    <n v="0"/>
    <n v="0.5"/>
    <n v="0.5"/>
    <n v="0"/>
    <n v="0"/>
    <n v="0.5"/>
    <n v="2"/>
    <n v="0.5"/>
    <n v="0"/>
    <n v="0"/>
    <n v="0"/>
  </r>
  <r>
    <n v="314"/>
    <x v="1"/>
    <d v="2024-08-12T00:00:00"/>
    <x v="85"/>
    <n v="0.25"/>
    <s v="VRAI"/>
    <s v="FAUX"/>
    <s v="FAUX"/>
    <n v="0"/>
    <n v="0.25"/>
    <n v="0.25"/>
    <n v="0"/>
    <n v="0"/>
    <n v="0.25"/>
    <n v="2"/>
    <n v="0.25"/>
    <n v="0"/>
    <n v="0"/>
    <n v="0"/>
  </r>
  <r>
    <n v="315"/>
    <x v="1"/>
    <d v="2024-08-12T00:00:00"/>
    <x v="59"/>
    <n v="0.4"/>
    <s v="VRAI"/>
    <s v="FAUX"/>
    <s v="FAUX"/>
    <n v="0"/>
    <n v="0.4"/>
    <n v="0.4"/>
    <n v="0"/>
    <n v="0"/>
    <n v="0.4"/>
    <n v="2"/>
    <n v="0.4"/>
    <n v="0"/>
    <n v="0"/>
    <n v="0"/>
  </r>
  <r>
    <n v="316"/>
    <x v="1"/>
    <d v="2024-08-12T00:00:00"/>
    <x v="86"/>
    <n v="0.75"/>
    <s v="VRAI"/>
    <s v="FAUX"/>
    <s v="FAUX"/>
    <n v="0"/>
    <n v="0.75"/>
    <n v="0.75"/>
    <n v="0"/>
    <n v="0"/>
    <n v="0.75"/>
    <n v="2"/>
    <n v="0.75"/>
    <n v="0"/>
    <n v="0"/>
    <n v="0"/>
  </r>
  <r>
    <n v="317"/>
    <x v="1"/>
    <d v="2024-08-12T00:00:00"/>
    <x v="58"/>
    <n v="0.5"/>
    <s v="VRAI"/>
    <s v="FAUX"/>
    <s v="FAUX"/>
    <n v="0"/>
    <n v="0.5"/>
    <n v="0.5"/>
    <n v="0"/>
    <n v="0"/>
    <n v="0.5"/>
    <n v="2"/>
    <n v="0.5"/>
    <n v="0"/>
    <n v="0"/>
    <n v="0"/>
  </r>
  <r>
    <n v="318"/>
    <x v="1"/>
    <d v="2024-08-12T00:00:00"/>
    <x v="87"/>
    <n v="0.4"/>
    <s v="VRAI"/>
    <s v="FAUX"/>
    <s v="FAUX"/>
    <n v="0"/>
    <n v="0.4"/>
    <n v="0.4"/>
    <n v="0"/>
    <n v="0"/>
    <n v="0.4"/>
    <n v="2"/>
    <n v="0.4"/>
    <n v="0"/>
    <n v="0"/>
    <n v="0"/>
  </r>
  <r>
    <n v="319"/>
    <x v="1"/>
    <d v="2024-08-12T00:00:00"/>
    <x v="24"/>
    <n v="0.4"/>
    <s v="VRAI"/>
    <s v="FAUX"/>
    <s v="FAUX"/>
    <n v="0"/>
    <n v="0.4"/>
    <n v="0.4"/>
    <n v="0"/>
    <n v="0"/>
    <n v="0.4"/>
    <n v="2"/>
    <n v="0.4"/>
    <n v="0"/>
    <n v="0"/>
    <n v="0"/>
  </r>
  <r>
    <n v="320"/>
    <x v="1"/>
    <d v="2024-08-11T00:00:00"/>
    <x v="80"/>
    <n v="3"/>
    <s v="VRAI"/>
    <s v="FAUX"/>
    <s v="FAUX"/>
    <n v="0"/>
    <n v="3"/>
    <n v="3"/>
    <n v="0"/>
    <n v="0"/>
    <n v="3"/>
    <n v="3"/>
    <n v="3"/>
    <n v="0"/>
    <n v="0"/>
    <n v="0"/>
  </r>
  <r>
    <n v="321"/>
    <x v="1"/>
    <d v="2024-08-10T00:00:00"/>
    <x v="15"/>
    <n v="4"/>
    <s v="VRAI"/>
    <s v="FAUX"/>
    <s v="FAUX"/>
    <n v="0"/>
    <n v="4"/>
    <n v="4"/>
    <n v="0"/>
    <n v="0"/>
    <n v="4"/>
    <n v="4"/>
    <n v="4"/>
    <n v="0"/>
    <n v="0"/>
    <n v="0"/>
  </r>
  <r>
    <n v="322"/>
    <x v="1"/>
    <d v="2024-08-13T00:00:00"/>
    <x v="87"/>
    <n v="1.5"/>
    <s v="VRAI"/>
    <s v="FAUX"/>
    <s v="FAUX"/>
    <n v="0"/>
    <n v="1.5"/>
    <n v="1.5"/>
    <n v="0"/>
    <n v="0"/>
    <n v="1.5"/>
    <n v="1"/>
    <n v="1.5"/>
    <n v="0"/>
    <n v="0"/>
    <n v="0"/>
  </r>
  <r>
    <n v="323"/>
    <x v="1"/>
    <d v="2024-08-13T00:00:00"/>
    <x v="58"/>
    <n v="4.5"/>
    <s v="VRAI"/>
    <s v="FAUX"/>
    <s v="FAUX"/>
    <n v="0"/>
    <n v="4.5"/>
    <n v="4.5"/>
    <n v="0"/>
    <n v="0"/>
    <n v="4.5"/>
    <n v="1"/>
    <n v="4.5"/>
    <n v="0"/>
    <n v="0"/>
    <n v="0"/>
  </r>
  <r>
    <n v="324"/>
    <x v="1"/>
    <d v="2024-08-13T00:00:00"/>
    <x v="64"/>
    <n v="1.25"/>
    <s v="VRAI"/>
    <s v="FAUX"/>
    <s v="FAUX"/>
    <n v="0"/>
    <n v="1.25"/>
    <n v="1.25"/>
    <n v="0"/>
    <n v="0"/>
    <n v="1.25"/>
    <n v="1"/>
    <n v="1.25"/>
    <n v="0"/>
    <n v="0"/>
    <n v="0"/>
  </r>
  <r>
    <n v="325"/>
    <x v="1"/>
    <d v="2024-08-13T00:00:00"/>
    <x v="88"/>
    <n v="0.75"/>
    <s v="VRAI"/>
    <s v="FAUX"/>
    <s v="FAUX"/>
    <n v="0"/>
    <n v="0.75"/>
    <n v="0.75"/>
    <n v="0"/>
    <n v="0"/>
    <n v="0.75"/>
    <n v="1"/>
    <n v="0.75"/>
    <n v="0"/>
    <n v="0"/>
    <n v="0"/>
  </r>
  <r>
    <n v="326"/>
    <x v="1"/>
    <d v="2024-08-13T00:00:00"/>
    <x v="59"/>
    <n v="0.75"/>
    <s v="VRAI"/>
    <s v="FAUX"/>
    <s v="FAUX"/>
    <n v="0"/>
    <n v="0.75"/>
    <n v="0.75"/>
    <n v="0"/>
    <n v="0"/>
    <n v="0.75"/>
    <n v="1"/>
    <n v="0.75"/>
    <n v="0"/>
    <n v="0"/>
    <n v="0"/>
  </r>
  <r>
    <n v="327"/>
    <x v="1"/>
    <d v="2024-08-13T00:00:00"/>
    <x v="89"/>
    <n v="0.5"/>
    <s v="VRAI"/>
    <s v="FAUX"/>
    <s v="FAUX"/>
    <n v="0"/>
    <n v="0.5"/>
    <n v="0.5"/>
    <n v="0"/>
    <n v="0"/>
    <n v="0.5"/>
    <n v="1"/>
    <n v="0.5"/>
    <n v="0"/>
    <n v="0"/>
    <n v="0"/>
  </r>
  <r>
    <n v="328"/>
    <x v="1"/>
    <d v="2024-08-13T00:00:00"/>
    <x v="25"/>
    <n v="0.4"/>
    <s v="VRAI"/>
    <s v="FAUX"/>
    <s v="FAUX"/>
    <n v="0"/>
    <n v="0.4"/>
    <n v="0.4"/>
    <n v="0"/>
    <n v="0"/>
    <n v="0.4"/>
    <n v="1"/>
    <n v="0.4"/>
    <n v="0"/>
    <n v="0"/>
    <n v="0"/>
  </r>
  <r>
    <n v="329"/>
    <x v="1"/>
    <d v="2024-08-13T00:00:00"/>
    <x v="80"/>
    <n v="0.75"/>
    <s v="VRAI"/>
    <s v="FAUX"/>
    <s v="FAUX"/>
    <n v="0"/>
    <n v="0.75"/>
    <n v="0.75"/>
    <n v="0"/>
    <n v="0"/>
    <n v="0.75"/>
    <n v="1"/>
    <n v="0.75"/>
    <n v="0"/>
    <n v="0"/>
    <n v="0"/>
  </r>
  <r>
    <n v="330"/>
    <x v="1"/>
    <d v="2024-08-13T00:00:00"/>
    <x v="63"/>
    <n v="6"/>
    <s v="VRAI"/>
    <s v="FAUX"/>
    <s v="FAUX"/>
    <n v="0"/>
    <n v="6"/>
    <n v="6"/>
    <n v="0"/>
    <n v="0"/>
    <n v="6"/>
    <n v="1"/>
    <n v="6"/>
    <n v="0"/>
    <n v="0"/>
    <n v="0"/>
  </r>
  <r>
    <n v="331"/>
    <x v="1"/>
    <d v="2024-08-13T00:00:00"/>
    <x v="83"/>
    <n v="0.75"/>
    <s v="VRAI"/>
    <s v="FAUX"/>
    <s v="FAUX"/>
    <n v="0"/>
    <n v="0.75"/>
    <n v="0.75"/>
    <n v="0"/>
    <n v="0"/>
    <n v="0.75"/>
    <n v="1"/>
    <n v="0.75"/>
    <n v="0"/>
    <n v="0"/>
    <n v="0"/>
  </r>
  <r>
    <n v="332"/>
    <x v="1"/>
    <d v="2024-08-13T00:00:00"/>
    <x v="82"/>
    <n v="0.5"/>
    <s v="VRAI"/>
    <s v="FAUX"/>
    <s v="FAUX"/>
    <n v="0"/>
    <n v="0.5"/>
    <n v="0.5"/>
    <n v="0"/>
    <n v="0"/>
    <n v="0.5"/>
    <n v="1"/>
    <n v="0.5"/>
    <n v="0"/>
    <n v="0"/>
    <n v="0"/>
  </r>
  <r>
    <n v="333"/>
    <x v="1"/>
    <d v="2024-08-13T00:00:00"/>
    <x v="59"/>
    <n v="4"/>
    <s v="VRAI"/>
    <s v="FAUX"/>
    <s v="FAUX"/>
    <n v="0"/>
    <n v="4"/>
    <n v="4"/>
    <n v="0"/>
    <n v="0"/>
    <n v="4"/>
    <n v="1"/>
    <n v="4"/>
    <n v="0"/>
    <n v="0"/>
    <n v="0"/>
  </r>
  <r>
    <n v="334"/>
    <x v="1"/>
    <d v="2024-08-13T00:00:00"/>
    <x v="90"/>
    <n v="0.4"/>
    <s v="VRAI"/>
    <s v="FAUX"/>
    <s v="FAUX"/>
    <n v="0"/>
    <n v="0.4"/>
    <n v="0.4"/>
    <n v="0"/>
    <n v="0"/>
    <n v="0.4"/>
    <n v="1"/>
    <n v="0.4"/>
    <n v="0"/>
    <n v="0"/>
    <n v="0"/>
  </r>
  <r>
    <n v="335"/>
    <x v="1"/>
    <d v="2024-08-13T00:00:00"/>
    <x v="62"/>
    <n v="0.4"/>
    <s v="VRAI"/>
    <s v="FAUX"/>
    <s v="FAUX"/>
    <n v="0"/>
    <n v="0.4"/>
    <n v="0.4"/>
    <n v="0"/>
    <n v="0"/>
    <n v="0.4"/>
    <n v="1"/>
    <n v="0.4"/>
    <n v="0"/>
    <n v="0"/>
    <n v="0"/>
  </r>
  <r>
    <n v="336"/>
    <x v="1"/>
    <d v="2024-08-13T00:00:00"/>
    <x v="44"/>
    <n v="0.4"/>
    <s v="VRAI"/>
    <s v="FAUX"/>
    <s v="FAUX"/>
    <n v="0"/>
    <n v="0.4"/>
    <n v="0.4"/>
    <n v="0"/>
    <n v="0"/>
    <n v="0.4"/>
    <n v="1"/>
    <n v="0.4"/>
    <n v="0"/>
    <n v="0"/>
    <n v="0"/>
  </r>
  <r>
    <n v="337"/>
    <x v="1"/>
    <d v="2024-08-13T00:00:00"/>
    <x v="84"/>
    <n v="0.5"/>
    <s v="VRAI"/>
    <s v="FAUX"/>
    <s v="FAUX"/>
    <n v="0"/>
    <n v="0.5"/>
    <n v="0.5"/>
    <n v="0"/>
    <n v="0"/>
    <n v="0.5"/>
    <n v="1"/>
    <n v="0.5"/>
    <n v="0"/>
    <n v="0"/>
    <n v="0"/>
  </r>
  <r>
    <n v="338"/>
    <x v="1"/>
    <d v="2024-08-13T00:00:00"/>
    <x v="43"/>
    <n v="0.4"/>
    <s v="VRAI"/>
    <s v="FAUX"/>
    <s v="FAUX"/>
    <n v="0"/>
    <n v="0.4"/>
    <n v="0.4"/>
    <n v="0"/>
    <n v="0"/>
    <n v="0.4"/>
    <n v="1"/>
    <n v="0.4"/>
    <n v="0"/>
    <n v="0"/>
    <n v="0"/>
  </r>
  <r>
    <n v="339"/>
    <x v="1"/>
    <d v="2024-08-13T00:00:00"/>
    <x v="91"/>
    <n v="0.5"/>
    <s v="VRAI"/>
    <s v="FAUX"/>
    <s v="FAUX"/>
    <n v="0"/>
    <n v="0.5"/>
    <n v="0.5"/>
    <n v="0"/>
    <n v="0"/>
    <n v="0.5"/>
    <n v="1"/>
    <n v="0.5"/>
    <n v="0"/>
    <n v="0"/>
    <n v="0"/>
  </r>
  <r>
    <n v="340"/>
    <x v="1"/>
    <d v="2024-08-13T00:00:00"/>
    <x v="86"/>
    <n v="0.75"/>
    <s v="VRAI"/>
    <s v="FAUX"/>
    <s v="FAUX"/>
    <n v="0"/>
    <n v="0.75"/>
    <n v="0.75"/>
    <n v="0"/>
    <n v="0"/>
    <n v="0.75"/>
    <n v="1"/>
    <n v="0.75"/>
    <n v="0"/>
    <n v="0"/>
    <n v="0"/>
  </r>
  <r>
    <n v="341"/>
    <x v="1"/>
    <d v="2024-08-13T00:00:00"/>
    <x v="68"/>
    <n v="0.5"/>
    <s v="VRAI"/>
    <s v="FAUX"/>
    <s v="FAUX"/>
    <n v="0"/>
    <n v="0.5"/>
    <n v="0.5"/>
    <n v="0"/>
    <n v="0"/>
    <n v="0.5"/>
    <n v="1"/>
    <n v="0.5"/>
    <n v="0"/>
    <n v="0"/>
    <n v="0"/>
  </r>
  <r>
    <n v="342"/>
    <x v="1"/>
    <d v="2024-08-13T00:00:00"/>
    <x v="92"/>
    <n v="2.5"/>
    <s v="VRAI"/>
    <s v="FAUX"/>
    <s v="FAUX"/>
    <n v="0"/>
    <n v="2.5"/>
    <n v="2.5"/>
    <n v="0"/>
    <n v="0"/>
    <n v="2.5"/>
    <n v="1"/>
    <n v="2.5"/>
    <n v="0"/>
    <n v="0"/>
    <n v="0"/>
  </r>
  <r>
    <n v="343"/>
    <x v="0"/>
    <d v="2024-08-05T00:00:00"/>
    <x v="0"/>
    <n v="1.25"/>
    <s v="VRAI"/>
    <s v="FAUX"/>
    <s v="FAUX"/>
    <n v="0"/>
    <n v="1.25"/>
    <n v="1.25"/>
    <n v="0"/>
    <n v="0"/>
    <n v="1.25"/>
    <n v="9"/>
    <n v="1.25"/>
    <n v="0"/>
    <n v="0"/>
    <n v="0"/>
  </r>
  <r>
    <n v="344"/>
    <x v="0"/>
    <d v="2024-08-05T00:00:00"/>
    <x v="9"/>
    <n v="0.5"/>
    <s v="VRAI"/>
    <s v="FAUX"/>
    <s v="FAUX"/>
    <n v="0"/>
    <n v="0.5"/>
    <n v="0.5"/>
    <n v="0"/>
    <n v="0"/>
    <n v="0.5"/>
    <n v="9"/>
    <n v="0.5"/>
    <n v="0"/>
    <n v="0"/>
    <n v="0"/>
  </r>
  <r>
    <n v="345"/>
    <x v="0"/>
    <d v="2024-08-06T00:00:00"/>
    <x v="0"/>
    <n v="0.25"/>
    <s v="VRAI"/>
    <s v="FAUX"/>
    <s v="FAUX"/>
    <n v="0"/>
    <n v="0.25"/>
    <n v="0.25"/>
    <n v="0"/>
    <n v="0"/>
    <n v="0.25"/>
    <n v="8"/>
    <n v="0.25"/>
    <n v="0"/>
    <n v="0"/>
    <n v="0"/>
  </r>
  <r>
    <n v="346"/>
    <x v="0"/>
    <d v="2024-08-06T00:00:00"/>
    <x v="3"/>
    <n v="0.25"/>
    <s v="VRAI"/>
    <s v="FAUX"/>
    <s v="FAUX"/>
    <n v="0"/>
    <n v="0.25"/>
    <n v="0.25"/>
    <n v="0"/>
    <n v="0"/>
    <n v="0.25"/>
    <n v="8"/>
    <n v="0.25"/>
    <n v="0"/>
    <n v="0"/>
    <n v="0"/>
  </r>
  <r>
    <n v="347"/>
    <x v="0"/>
    <d v="2024-08-06T00:00:00"/>
    <x v="4"/>
    <n v="5"/>
    <s v="VRAI"/>
    <s v="FAUX"/>
    <s v="FAUX"/>
    <n v="0"/>
    <n v="5"/>
    <n v="5"/>
    <n v="0"/>
    <n v="0"/>
    <n v="5"/>
    <n v="8"/>
    <n v="5"/>
    <n v="0"/>
    <n v="0"/>
    <n v="0"/>
  </r>
  <r>
    <n v="348"/>
    <x v="0"/>
    <d v="2024-08-07T00:00:00"/>
    <x v="93"/>
    <n v="1"/>
    <s v="VRAI"/>
    <s v="FAUX"/>
    <s v="FAUX"/>
    <n v="0"/>
    <n v="1"/>
    <n v="1"/>
    <n v="0"/>
    <n v="0"/>
    <n v="1"/>
    <n v="7"/>
    <n v="1"/>
    <n v="0"/>
    <n v="0"/>
    <n v="0"/>
  </r>
  <r>
    <n v="349"/>
    <x v="0"/>
    <d v="2024-08-07T00:00:00"/>
    <x v="94"/>
    <n v="0.5"/>
    <s v="VRAI"/>
    <s v="FAUX"/>
    <s v="FAUX"/>
    <n v="0"/>
    <n v="0.5"/>
    <n v="0.5"/>
    <n v="0"/>
    <n v="0"/>
    <n v="0.5"/>
    <n v="7"/>
    <n v="0.5"/>
    <n v="0"/>
    <n v="0"/>
    <n v="0"/>
  </r>
  <r>
    <n v="350"/>
    <x v="0"/>
    <d v="2024-08-07T00:00:00"/>
    <x v="4"/>
    <n v="3.5"/>
    <s v="VRAI"/>
    <s v="FAUX"/>
    <s v="FAUX"/>
    <n v="0"/>
    <n v="3.5"/>
    <n v="3.5"/>
    <n v="0"/>
    <n v="0"/>
    <n v="3.5"/>
    <n v="7"/>
    <n v="3.5"/>
    <n v="0"/>
    <n v="0"/>
    <n v="0"/>
  </r>
  <r>
    <n v="351"/>
    <x v="0"/>
    <d v="2024-08-07T00:00:00"/>
    <x v="4"/>
    <n v="3"/>
    <s v="VRAI"/>
    <s v="FAUX"/>
    <s v="FAUX"/>
    <n v="0"/>
    <n v="3"/>
    <n v="3"/>
    <n v="0"/>
    <n v="0"/>
    <n v="3"/>
    <n v="7"/>
    <n v="3"/>
    <n v="0"/>
    <n v="0"/>
    <n v="0"/>
  </r>
  <r>
    <n v="352"/>
    <x v="0"/>
    <d v="2024-08-08T00:00:00"/>
    <x v="6"/>
    <n v="0.5"/>
    <s v="VRAI"/>
    <s v="FAUX"/>
    <s v="FAUX"/>
    <n v="0"/>
    <n v="0.5"/>
    <n v="0.5"/>
    <n v="0"/>
    <n v="0"/>
    <n v="0.5"/>
    <n v="6"/>
    <n v="0.5"/>
    <n v="0"/>
    <n v="0"/>
    <n v="0"/>
  </r>
  <r>
    <n v="353"/>
    <x v="0"/>
    <d v="2024-08-08T00:00:00"/>
    <x v="4"/>
    <n v="1"/>
    <s v="VRAI"/>
    <s v="FAUX"/>
    <s v="FAUX"/>
    <n v="0"/>
    <n v="1"/>
    <n v="1"/>
    <n v="0"/>
    <n v="0"/>
    <n v="1"/>
    <n v="6"/>
    <n v="1"/>
    <n v="0"/>
    <n v="0"/>
    <n v="0"/>
  </r>
  <r>
    <n v="354"/>
    <x v="1"/>
    <d v="2024-08-04T00:00:00"/>
    <x v="60"/>
    <n v="1"/>
    <s v="VRAI"/>
    <s v="FAUX"/>
    <s v="FAUX"/>
    <n v="0"/>
    <n v="1"/>
    <n v="1"/>
    <n v="0"/>
    <n v="0"/>
    <n v="1"/>
    <n v="10"/>
    <n v="1"/>
    <n v="0"/>
    <n v="0"/>
    <n v="0"/>
  </r>
  <r>
    <n v="355"/>
    <x v="1"/>
    <d v="2024-08-04T00:00:00"/>
    <x v="6"/>
    <n v="1"/>
    <s v="VRAI"/>
    <s v="FAUX"/>
    <s v="FAUX"/>
    <n v="0"/>
    <n v="1"/>
    <n v="1"/>
    <n v="0"/>
    <n v="0"/>
    <n v="1"/>
    <n v="10"/>
    <n v="1"/>
    <n v="0"/>
    <n v="0"/>
    <n v="0"/>
  </r>
  <r>
    <n v="356"/>
    <x v="1"/>
    <d v="2024-08-04T00:00:00"/>
    <x v="83"/>
    <n v="1"/>
    <s v="VRAI"/>
    <s v="FAUX"/>
    <s v="FAUX"/>
    <n v="0"/>
    <n v="1"/>
    <n v="1"/>
    <n v="0"/>
    <n v="0"/>
    <n v="1"/>
    <n v="10"/>
    <n v="1"/>
    <n v="0"/>
    <n v="0"/>
    <n v="0"/>
  </r>
  <r>
    <n v="357"/>
    <x v="1"/>
    <d v="2024-08-04T00:00:00"/>
    <x v="80"/>
    <n v="0.4"/>
    <s v="VRAI"/>
    <s v="FAUX"/>
    <s v="FAUX"/>
    <n v="0"/>
    <n v="0.4"/>
    <n v="0.4"/>
    <n v="0"/>
    <n v="0"/>
    <n v="0.4"/>
    <n v="10"/>
    <n v="0.4"/>
    <n v="0"/>
    <n v="0"/>
    <n v="0"/>
  </r>
  <r>
    <n v="358"/>
    <x v="1"/>
    <d v="2024-08-04T00:00:00"/>
    <x v="16"/>
    <n v="0.25"/>
    <s v="VRAI"/>
    <s v="FAUX"/>
    <s v="FAUX"/>
    <n v="0"/>
    <n v="0.25"/>
    <n v="0.25"/>
    <n v="0"/>
    <n v="0"/>
    <n v="0.25"/>
    <n v="10"/>
    <n v="0.25"/>
    <n v="0"/>
    <n v="0"/>
    <n v="0"/>
  </r>
  <r>
    <n v="359"/>
    <x v="1"/>
    <d v="2024-08-04T00:00:00"/>
    <x v="28"/>
    <n v="4"/>
    <s v="VRAI"/>
    <s v="FAUX"/>
    <s v="FAUX"/>
    <n v="0"/>
    <n v="4"/>
    <n v="4"/>
    <n v="0"/>
    <n v="0"/>
    <n v="4"/>
    <n v="10"/>
    <n v="4"/>
    <n v="0"/>
    <n v="0"/>
    <n v="0"/>
  </r>
  <r>
    <n v="360"/>
    <x v="1"/>
    <d v="2024-08-04T00:00:00"/>
    <x v="69"/>
    <n v="0.75"/>
    <s v="VRAI"/>
    <s v="FAUX"/>
    <s v="FAUX"/>
    <n v="0"/>
    <n v="0.75"/>
    <n v="0.75"/>
    <n v="0"/>
    <n v="0"/>
    <n v="0.75"/>
    <n v="10"/>
    <n v="0.75"/>
    <n v="0"/>
    <n v="0"/>
    <n v="0"/>
  </r>
  <r>
    <n v="361"/>
    <x v="1"/>
    <d v="2024-08-05T00:00:00"/>
    <x v="28"/>
    <n v="3.5"/>
    <s v="VRAI"/>
    <s v="FAUX"/>
    <s v="FAUX"/>
    <n v="0"/>
    <n v="3.5"/>
    <n v="3.5"/>
    <n v="0"/>
    <n v="0"/>
    <n v="3.5"/>
    <n v="9"/>
    <n v="3.5"/>
    <n v="0"/>
    <n v="0"/>
    <n v="0"/>
  </r>
  <r>
    <n v="362"/>
    <x v="1"/>
    <d v="2024-08-05T00:00:00"/>
    <x v="59"/>
    <n v="2"/>
    <s v="VRAI"/>
    <s v="FAUX"/>
    <s v="FAUX"/>
    <n v="0"/>
    <n v="2"/>
    <n v="2"/>
    <n v="0"/>
    <n v="0"/>
    <n v="2"/>
    <n v="9"/>
    <n v="2"/>
    <n v="0"/>
    <n v="0"/>
    <n v="0"/>
  </r>
  <r>
    <n v="363"/>
    <x v="1"/>
    <d v="2024-08-05T00:00:00"/>
    <x v="6"/>
    <n v="0.75"/>
    <s v="VRAI"/>
    <s v="FAUX"/>
    <s v="FAUX"/>
    <n v="0"/>
    <n v="0.75"/>
    <n v="0.75"/>
    <n v="0"/>
    <n v="0"/>
    <n v="0.75"/>
    <n v="9"/>
    <n v="0.75"/>
    <n v="0"/>
    <n v="0"/>
    <n v="0"/>
  </r>
  <r>
    <n v="364"/>
    <x v="1"/>
    <d v="2024-08-05T00:00:00"/>
    <x v="88"/>
    <n v="1"/>
    <s v="VRAI"/>
    <s v="FAUX"/>
    <s v="FAUX"/>
    <n v="0"/>
    <n v="1"/>
    <n v="1"/>
    <n v="0"/>
    <n v="0"/>
    <n v="1"/>
    <n v="9"/>
    <n v="1"/>
    <n v="0"/>
    <n v="0"/>
    <n v="0"/>
  </r>
  <r>
    <n v="365"/>
    <x v="1"/>
    <d v="2024-08-05T00:00:00"/>
    <x v="63"/>
    <n v="1"/>
    <s v="VRAI"/>
    <s v="FAUX"/>
    <s v="FAUX"/>
    <n v="0"/>
    <n v="1"/>
    <n v="1"/>
    <n v="0"/>
    <n v="0"/>
    <n v="1"/>
    <n v="9"/>
    <n v="1"/>
    <n v="0"/>
    <n v="0"/>
    <n v="0"/>
  </r>
  <r>
    <n v="366"/>
    <x v="1"/>
    <d v="2024-08-05T00:00:00"/>
    <x v="71"/>
    <n v="0.75"/>
    <s v="VRAI"/>
    <s v="FAUX"/>
    <s v="FAUX"/>
    <n v="0"/>
    <n v="0.75"/>
    <n v="0.75"/>
    <n v="0"/>
    <n v="0"/>
    <n v="0.75"/>
    <n v="9"/>
    <n v="0.75"/>
    <n v="0"/>
    <n v="0"/>
    <n v="0"/>
  </r>
  <r>
    <n v="367"/>
    <x v="1"/>
    <d v="2024-08-05T00:00:00"/>
    <x v="95"/>
    <n v="0.5"/>
    <s v="VRAI"/>
    <s v="FAUX"/>
    <s v="FAUX"/>
    <n v="0"/>
    <n v="0.5"/>
    <n v="0.5"/>
    <n v="0"/>
    <n v="0"/>
    <n v="0.5"/>
    <n v="9"/>
    <n v="0.5"/>
    <n v="0"/>
    <n v="0"/>
    <n v="0"/>
  </r>
  <r>
    <n v="368"/>
    <x v="1"/>
    <d v="2024-08-05T00:00:00"/>
    <x v="66"/>
    <n v="0.4"/>
    <s v="VRAI"/>
    <s v="FAUX"/>
    <s v="FAUX"/>
    <n v="0"/>
    <n v="0.4"/>
    <n v="0.4"/>
    <n v="0"/>
    <n v="0"/>
    <n v="0.4"/>
    <n v="9"/>
    <n v="0.4"/>
    <n v="0"/>
    <n v="0"/>
    <n v="0"/>
  </r>
  <r>
    <n v="369"/>
    <x v="1"/>
    <d v="2024-08-05T00:00:00"/>
    <x v="70"/>
    <n v="1.25"/>
    <s v="VRAI"/>
    <s v="FAUX"/>
    <s v="FAUX"/>
    <n v="0"/>
    <n v="1.25"/>
    <n v="1.25"/>
    <n v="0"/>
    <n v="0"/>
    <n v="1.25"/>
    <n v="9"/>
    <n v="1.25"/>
    <n v="0"/>
    <n v="0"/>
    <n v="0"/>
  </r>
  <r>
    <n v="370"/>
    <x v="1"/>
    <d v="2024-08-05T00:00:00"/>
    <x v="80"/>
    <n v="2.75"/>
    <s v="VRAI"/>
    <s v="FAUX"/>
    <s v="FAUX"/>
    <n v="0"/>
    <n v="2.75"/>
    <n v="2.75"/>
    <n v="0"/>
    <n v="0"/>
    <n v="2.75"/>
    <n v="9"/>
    <n v="2.75"/>
    <n v="0"/>
    <n v="0"/>
    <n v="0"/>
  </r>
  <r>
    <n v="371"/>
    <x v="1"/>
    <d v="2024-08-05T00:00:00"/>
    <x v="64"/>
    <n v="0.5"/>
    <s v="VRAI"/>
    <s v="FAUX"/>
    <s v="FAUX"/>
    <n v="0"/>
    <n v="0.5"/>
    <n v="0.5"/>
    <n v="0"/>
    <n v="0"/>
    <n v="0.5"/>
    <n v="9"/>
    <n v="0.5"/>
    <n v="0"/>
    <n v="0"/>
    <n v="0"/>
  </r>
  <r>
    <n v="372"/>
    <x v="1"/>
    <d v="2024-08-05T00:00:00"/>
    <x v="67"/>
    <n v="1"/>
    <s v="VRAI"/>
    <s v="FAUX"/>
    <s v="FAUX"/>
    <n v="0"/>
    <n v="1"/>
    <n v="1"/>
    <n v="0"/>
    <n v="0"/>
    <n v="1"/>
    <n v="9"/>
    <n v="1"/>
    <n v="0"/>
    <n v="0"/>
    <n v="0"/>
  </r>
  <r>
    <n v="373"/>
    <x v="1"/>
    <d v="2024-08-05T00:00:00"/>
    <x v="86"/>
    <n v="1.5"/>
    <s v="VRAI"/>
    <s v="FAUX"/>
    <s v="FAUX"/>
    <n v="0"/>
    <n v="1.5"/>
    <n v="1.5"/>
    <n v="0"/>
    <n v="0"/>
    <n v="1.5"/>
    <n v="9"/>
    <n v="1.5"/>
    <n v="0"/>
    <n v="0"/>
    <n v="0"/>
  </r>
  <r>
    <n v="374"/>
    <x v="1"/>
    <d v="2024-08-05T00:00:00"/>
    <x v="96"/>
    <n v="0.4"/>
    <s v="VRAI"/>
    <s v="FAUX"/>
    <s v="FAUX"/>
    <n v="0"/>
    <n v="0.4"/>
    <n v="0.4"/>
    <n v="0"/>
    <n v="0"/>
    <n v="0.4"/>
    <n v="9"/>
    <n v="0.4"/>
    <n v="0"/>
    <n v="0"/>
    <n v="0"/>
  </r>
  <r>
    <n v="375"/>
    <x v="1"/>
    <d v="2024-08-06T00:00:00"/>
    <x v="97"/>
    <n v="2.5"/>
    <s v="VRAI"/>
    <s v="FAUX"/>
    <s v="FAUX"/>
    <n v="0"/>
    <n v="2.5"/>
    <n v="2.5"/>
    <n v="0"/>
    <n v="0"/>
    <n v="2.5"/>
    <n v="8"/>
    <n v="2.5"/>
    <n v="0"/>
    <n v="0"/>
    <n v="0"/>
  </r>
  <r>
    <n v="376"/>
    <x v="1"/>
    <d v="2024-08-06T00:00:00"/>
    <x v="80"/>
    <n v="2.75"/>
    <s v="VRAI"/>
    <s v="FAUX"/>
    <s v="FAUX"/>
    <n v="0"/>
    <n v="2.75"/>
    <n v="2.75"/>
    <n v="0"/>
    <n v="0"/>
    <n v="2.75"/>
    <n v="8"/>
    <n v="2.75"/>
    <n v="0"/>
    <n v="0"/>
    <n v="0"/>
  </r>
  <r>
    <n v="377"/>
    <x v="1"/>
    <d v="2024-08-06T00:00:00"/>
    <x v="58"/>
    <n v="1.5"/>
    <s v="VRAI"/>
    <s v="FAUX"/>
    <s v="FAUX"/>
    <n v="0"/>
    <n v="1.5"/>
    <n v="1.5"/>
    <n v="0"/>
    <n v="0"/>
    <n v="1.5"/>
    <n v="8"/>
    <n v="1.5"/>
    <n v="0"/>
    <n v="0"/>
    <n v="0"/>
  </r>
  <r>
    <n v="378"/>
    <x v="1"/>
    <d v="2024-08-06T00:00:00"/>
    <x v="98"/>
    <n v="4"/>
    <s v="VRAI"/>
    <s v="FAUX"/>
    <s v="FAUX"/>
    <n v="0"/>
    <n v="4"/>
    <n v="4"/>
    <n v="0"/>
    <n v="0"/>
    <n v="4"/>
    <n v="8"/>
    <n v="4"/>
    <n v="0"/>
    <n v="0"/>
    <n v="0"/>
  </r>
  <r>
    <n v="379"/>
    <x v="1"/>
    <d v="2024-08-06T00:00:00"/>
    <x v="99"/>
    <n v="0.4"/>
    <s v="VRAI"/>
    <s v="FAUX"/>
    <s v="FAUX"/>
    <n v="0"/>
    <n v="0.4"/>
    <n v="0.4"/>
    <n v="0"/>
    <n v="0"/>
    <n v="0.4"/>
    <n v="8"/>
    <n v="0.4"/>
    <n v="0"/>
    <n v="0"/>
    <n v="0"/>
  </r>
  <r>
    <n v="380"/>
    <x v="1"/>
    <d v="2024-08-06T00:00:00"/>
    <x v="92"/>
    <n v="1"/>
    <s v="VRAI"/>
    <s v="FAUX"/>
    <s v="FAUX"/>
    <n v="0"/>
    <n v="1"/>
    <n v="1"/>
    <n v="0"/>
    <n v="0"/>
    <n v="1"/>
    <n v="8"/>
    <n v="1"/>
    <n v="0"/>
    <n v="0"/>
    <n v="0"/>
  </r>
  <r>
    <n v="381"/>
    <x v="1"/>
    <d v="2024-08-06T00:00:00"/>
    <x v="59"/>
    <n v="0.75"/>
    <s v="VRAI"/>
    <s v="FAUX"/>
    <s v="FAUX"/>
    <n v="0"/>
    <n v="0.75"/>
    <n v="0.75"/>
    <n v="0"/>
    <n v="0"/>
    <n v="0.75"/>
    <n v="8"/>
    <n v="0.75"/>
    <n v="0"/>
    <n v="0"/>
    <n v="0"/>
  </r>
  <r>
    <n v="382"/>
    <x v="1"/>
    <d v="2024-08-06T00:00:00"/>
    <x v="71"/>
    <n v="0.4"/>
    <s v="VRAI"/>
    <s v="FAUX"/>
    <s v="FAUX"/>
    <n v="0"/>
    <n v="0.4"/>
    <n v="0.4"/>
    <n v="0"/>
    <n v="0"/>
    <n v="0.4"/>
    <n v="8"/>
    <n v="0.4"/>
    <n v="0"/>
    <n v="0"/>
    <n v="0"/>
  </r>
  <r>
    <n v="383"/>
    <x v="1"/>
    <d v="2024-08-06T00:00:00"/>
    <x v="83"/>
    <n v="1.25"/>
    <s v="VRAI"/>
    <s v="FAUX"/>
    <s v="FAUX"/>
    <n v="0"/>
    <n v="1.25"/>
    <n v="1.25"/>
    <n v="0"/>
    <n v="0"/>
    <n v="1.25"/>
    <n v="8"/>
    <n v="1.25"/>
    <n v="0"/>
    <n v="0"/>
    <n v="0"/>
  </r>
  <r>
    <n v="384"/>
    <x v="1"/>
    <d v="2024-08-06T00:00:00"/>
    <x v="62"/>
    <n v="0.5"/>
    <s v="VRAI"/>
    <s v="FAUX"/>
    <s v="FAUX"/>
    <n v="0"/>
    <n v="0.5"/>
    <n v="0.5"/>
    <n v="0"/>
    <n v="0"/>
    <n v="0.5"/>
    <n v="8"/>
    <n v="0.5"/>
    <n v="0"/>
    <n v="0"/>
    <n v="0"/>
  </r>
  <r>
    <n v="385"/>
    <x v="1"/>
    <d v="2024-08-06T00:00:00"/>
    <x v="81"/>
    <n v="1.25"/>
    <s v="VRAI"/>
    <s v="FAUX"/>
    <s v="FAUX"/>
    <n v="0"/>
    <n v="1.25"/>
    <n v="1.25"/>
    <n v="0"/>
    <n v="0"/>
    <n v="1.25"/>
    <n v="8"/>
    <n v="1.25"/>
    <n v="0"/>
    <n v="0"/>
    <n v="0"/>
  </r>
  <r>
    <n v="386"/>
    <x v="1"/>
    <d v="2024-08-06T00:00:00"/>
    <x v="28"/>
    <n v="0.75"/>
    <s v="VRAI"/>
    <s v="FAUX"/>
    <s v="FAUX"/>
    <n v="0"/>
    <n v="0.75"/>
    <n v="0.75"/>
    <n v="0"/>
    <n v="0"/>
    <n v="0.75"/>
    <n v="8"/>
    <n v="0.75"/>
    <n v="0"/>
    <n v="0"/>
    <n v="0"/>
  </r>
  <r>
    <n v="387"/>
    <x v="1"/>
    <d v="2024-08-06T00:00:00"/>
    <x v="86"/>
    <n v="2.25"/>
    <s v="VRAI"/>
    <s v="FAUX"/>
    <s v="FAUX"/>
    <n v="0"/>
    <n v="2.25"/>
    <n v="2.25"/>
    <n v="0"/>
    <n v="0"/>
    <n v="2.25"/>
    <n v="8"/>
    <n v="2.25"/>
    <n v="0"/>
    <n v="0"/>
    <n v="0"/>
  </r>
  <r>
    <n v="388"/>
    <x v="1"/>
    <d v="2024-08-06T00:00:00"/>
    <x v="44"/>
    <n v="3.5"/>
    <s v="VRAI"/>
    <s v="FAUX"/>
    <s v="FAUX"/>
    <n v="0"/>
    <n v="3.5"/>
    <n v="3.5"/>
    <n v="0"/>
    <n v="0"/>
    <n v="3.5"/>
    <n v="8"/>
    <n v="3.5"/>
    <n v="0"/>
    <n v="0"/>
    <n v="0"/>
  </r>
  <r>
    <n v="389"/>
    <x v="1"/>
    <d v="2024-08-06T00:00:00"/>
    <x v="42"/>
    <n v="0.75"/>
    <s v="VRAI"/>
    <s v="FAUX"/>
    <s v="FAUX"/>
    <n v="0"/>
    <n v="0.75"/>
    <n v="0.75"/>
    <n v="0"/>
    <n v="0"/>
    <n v="0.75"/>
    <n v="8"/>
    <n v="0.75"/>
    <n v="0"/>
    <n v="0"/>
    <n v="0"/>
  </r>
  <r>
    <n v="390"/>
    <x v="1"/>
    <d v="2024-08-06T00:00:00"/>
    <x v="36"/>
    <n v="0.4"/>
    <s v="VRAI"/>
    <s v="FAUX"/>
    <s v="FAUX"/>
    <n v="0"/>
    <n v="0.4"/>
    <n v="0.4"/>
    <n v="0"/>
    <n v="0"/>
    <n v="0.4"/>
    <n v="8"/>
    <n v="0.4"/>
    <n v="0"/>
    <n v="0"/>
    <n v="0"/>
  </r>
  <r>
    <n v="391"/>
    <x v="1"/>
    <d v="2024-08-06T00:00:00"/>
    <x v="64"/>
    <n v="0.4"/>
    <s v="VRAI"/>
    <s v="FAUX"/>
    <s v="FAUX"/>
    <n v="0"/>
    <n v="0.4"/>
    <n v="0.4"/>
    <n v="0"/>
    <n v="0"/>
    <n v="0.4"/>
    <n v="8"/>
    <n v="0.4"/>
    <n v="0"/>
    <n v="0"/>
    <n v="0"/>
  </r>
  <r>
    <n v="392"/>
    <x v="1"/>
    <d v="2024-08-06T00:00:00"/>
    <x v="100"/>
    <n v="0.4"/>
    <s v="VRAI"/>
    <s v="FAUX"/>
    <s v="FAUX"/>
    <n v="0"/>
    <n v="0.4"/>
    <n v="0.4"/>
    <n v="0"/>
    <n v="0"/>
    <n v="0.4"/>
    <n v="8"/>
    <n v="0.4"/>
    <n v="0"/>
    <n v="0"/>
    <n v="0"/>
  </r>
  <r>
    <n v="393"/>
    <x v="1"/>
    <d v="2024-08-06T00:00:00"/>
    <x v="61"/>
    <n v="0.25"/>
    <s v="VRAI"/>
    <s v="FAUX"/>
    <s v="FAUX"/>
    <n v="0"/>
    <n v="0.25"/>
    <n v="0.25"/>
    <n v="0"/>
    <n v="0"/>
    <n v="0.25"/>
    <n v="8"/>
    <n v="0.25"/>
    <n v="0"/>
    <n v="0"/>
    <n v="0"/>
  </r>
  <r>
    <n v="394"/>
    <x v="1"/>
    <d v="2024-08-07T00:00:00"/>
    <x v="44"/>
    <n v="1.25"/>
    <s v="VRAI"/>
    <s v="FAUX"/>
    <s v="FAUX"/>
    <n v="0"/>
    <n v="1.25"/>
    <n v="1.25"/>
    <n v="0"/>
    <n v="0"/>
    <n v="1.25"/>
    <n v="7"/>
    <n v="1.25"/>
    <n v="0"/>
    <n v="0"/>
    <n v="0"/>
  </r>
  <r>
    <n v="395"/>
    <x v="1"/>
    <d v="2024-08-07T00:00:00"/>
    <x v="95"/>
    <n v="0.5"/>
    <s v="VRAI"/>
    <s v="FAUX"/>
    <s v="FAUX"/>
    <n v="0"/>
    <n v="0.5"/>
    <n v="0.5"/>
    <n v="0"/>
    <n v="0"/>
    <n v="0.5"/>
    <n v="7"/>
    <n v="0.5"/>
    <n v="0"/>
    <n v="0"/>
    <n v="0"/>
  </r>
  <r>
    <n v="396"/>
    <x v="1"/>
    <d v="2024-08-07T00:00:00"/>
    <x v="58"/>
    <n v="2"/>
    <s v="VRAI"/>
    <s v="FAUX"/>
    <s v="FAUX"/>
    <n v="0"/>
    <n v="2"/>
    <n v="2"/>
    <n v="0"/>
    <n v="0"/>
    <n v="2"/>
    <n v="7"/>
    <n v="2"/>
    <n v="0"/>
    <n v="0"/>
    <n v="0"/>
  </r>
  <r>
    <n v="397"/>
    <x v="1"/>
    <d v="2024-08-07T00:00:00"/>
    <x v="64"/>
    <n v="0.5"/>
    <s v="VRAI"/>
    <s v="FAUX"/>
    <s v="FAUX"/>
    <n v="0"/>
    <n v="0.5"/>
    <n v="0.5"/>
    <n v="0"/>
    <n v="0"/>
    <n v="0.5"/>
    <n v="7"/>
    <n v="0.5"/>
    <n v="0"/>
    <n v="0"/>
    <n v="0"/>
  </r>
  <r>
    <n v="398"/>
    <x v="1"/>
    <d v="2024-08-07T00:00:00"/>
    <x v="59"/>
    <n v="0.4"/>
    <s v="VRAI"/>
    <s v="FAUX"/>
    <s v="FAUX"/>
    <n v="0"/>
    <n v="0.4"/>
    <n v="0.4"/>
    <n v="0"/>
    <n v="0"/>
    <n v="0.4"/>
    <n v="7"/>
    <n v="0.4"/>
    <n v="0"/>
    <n v="0"/>
    <n v="0"/>
  </r>
  <r>
    <n v="399"/>
    <x v="1"/>
    <d v="2024-08-07T00:00:00"/>
    <x v="92"/>
    <n v="2.25"/>
    <s v="VRAI"/>
    <s v="FAUX"/>
    <s v="FAUX"/>
    <n v="0"/>
    <n v="2.25"/>
    <n v="2.25"/>
    <n v="0"/>
    <n v="0"/>
    <n v="2.25"/>
    <n v="7"/>
    <n v="2.25"/>
    <n v="0"/>
    <n v="0"/>
    <n v="0"/>
  </r>
  <r>
    <n v="400"/>
    <x v="1"/>
    <d v="2024-08-07T00:00:00"/>
    <x v="66"/>
    <n v="1.75"/>
    <s v="VRAI"/>
    <s v="FAUX"/>
    <s v="FAUX"/>
    <n v="0"/>
    <n v="1.75"/>
    <n v="1.75"/>
    <n v="0"/>
    <n v="0"/>
    <n v="1.75"/>
    <n v="7"/>
    <n v="1.75"/>
    <n v="0"/>
    <n v="0"/>
    <n v="0"/>
  </r>
  <r>
    <n v="401"/>
    <x v="1"/>
    <d v="2024-08-07T00:00:00"/>
    <x v="82"/>
    <n v="1.25"/>
    <s v="VRAI"/>
    <s v="FAUX"/>
    <s v="FAUX"/>
    <n v="0"/>
    <n v="1.25"/>
    <n v="1.25"/>
    <n v="0"/>
    <n v="0"/>
    <n v="1.25"/>
    <n v="7"/>
    <n v="1.25"/>
    <n v="0"/>
    <n v="0"/>
    <n v="0"/>
  </r>
  <r>
    <n v="402"/>
    <x v="1"/>
    <d v="2024-08-07T00:00:00"/>
    <x v="61"/>
    <n v="1"/>
    <s v="VRAI"/>
    <s v="FAUX"/>
    <s v="FAUX"/>
    <n v="0"/>
    <n v="1"/>
    <n v="1"/>
    <n v="0"/>
    <n v="0"/>
    <n v="1"/>
    <n v="7"/>
    <n v="1"/>
    <n v="0"/>
    <n v="0"/>
    <n v="0"/>
  </r>
  <r>
    <n v="403"/>
    <x v="1"/>
    <d v="2024-08-07T00:00:00"/>
    <x v="62"/>
    <n v="0.4"/>
    <s v="VRAI"/>
    <s v="FAUX"/>
    <s v="FAUX"/>
    <n v="0"/>
    <n v="0.4"/>
    <n v="0.4"/>
    <n v="0"/>
    <n v="0"/>
    <n v="0.4"/>
    <n v="7"/>
    <n v="0.4"/>
    <n v="0"/>
    <n v="0"/>
    <n v="0"/>
  </r>
  <r>
    <n v="404"/>
    <x v="1"/>
    <d v="2024-08-07T00:00:00"/>
    <x v="75"/>
    <n v="0.75"/>
    <s v="VRAI"/>
    <s v="FAUX"/>
    <s v="FAUX"/>
    <n v="0"/>
    <n v="0.75"/>
    <n v="0.75"/>
    <n v="0"/>
    <n v="0"/>
    <n v="0.75"/>
    <n v="7"/>
    <n v="0.75"/>
    <n v="0"/>
    <n v="0"/>
    <n v="0"/>
  </r>
  <r>
    <n v="405"/>
    <x v="1"/>
    <d v="2024-08-07T00:00:00"/>
    <x v="92"/>
    <n v="0.4"/>
    <s v="VRAI"/>
    <s v="FAUX"/>
    <s v="FAUX"/>
    <n v="0"/>
    <n v="0.4"/>
    <n v="0.4"/>
    <n v="0"/>
    <n v="0"/>
    <n v="0.4"/>
    <n v="7"/>
    <n v="0.4"/>
    <n v="0"/>
    <n v="0"/>
    <n v="0"/>
  </r>
  <r>
    <n v="406"/>
    <x v="1"/>
    <d v="2024-08-07T00:00:00"/>
    <x v="95"/>
    <n v="1.5"/>
    <s v="VRAI"/>
    <s v="FAUX"/>
    <s v="FAUX"/>
    <n v="0"/>
    <n v="1.5"/>
    <n v="1.5"/>
    <n v="0"/>
    <n v="0"/>
    <n v="1.5"/>
    <n v="7"/>
    <n v="1.5"/>
    <n v="0"/>
    <n v="0"/>
    <n v="0"/>
  </r>
  <r>
    <n v="407"/>
    <x v="1"/>
    <d v="2024-08-07T00:00:00"/>
    <x v="80"/>
    <n v="0.4"/>
    <s v="VRAI"/>
    <s v="FAUX"/>
    <s v="FAUX"/>
    <n v="0"/>
    <n v="0.4"/>
    <n v="0.4"/>
    <n v="0"/>
    <n v="0"/>
    <n v="0.4"/>
    <n v="7"/>
    <n v="0.4"/>
    <n v="0"/>
    <n v="0"/>
    <n v="0"/>
  </r>
  <r>
    <n v="408"/>
    <x v="1"/>
    <d v="2024-08-07T00:00:00"/>
    <x v="101"/>
    <n v="0.75"/>
    <s v="VRAI"/>
    <s v="FAUX"/>
    <s v="FAUX"/>
    <n v="0"/>
    <n v="0.75"/>
    <n v="0.75"/>
    <n v="0"/>
    <n v="0"/>
    <n v="0.75"/>
    <n v="7"/>
    <n v="0.75"/>
    <n v="0"/>
    <n v="0"/>
    <n v="0"/>
  </r>
  <r>
    <n v="409"/>
    <x v="1"/>
    <d v="2024-08-07T00:00:00"/>
    <x v="63"/>
    <n v="1.25"/>
    <s v="VRAI"/>
    <s v="FAUX"/>
    <s v="FAUX"/>
    <n v="0"/>
    <n v="1.25"/>
    <n v="1.25"/>
    <n v="0"/>
    <n v="0"/>
    <n v="1.25"/>
    <n v="7"/>
    <n v="1.25"/>
    <n v="0"/>
    <n v="0"/>
    <n v="0"/>
  </r>
  <r>
    <n v="410"/>
    <x v="1"/>
    <d v="2024-08-07T00:00:00"/>
    <x v="98"/>
    <n v="6"/>
    <s v="VRAI"/>
    <s v="FAUX"/>
    <s v="FAUX"/>
    <n v="0"/>
    <n v="6"/>
    <n v="6"/>
    <n v="0"/>
    <n v="0"/>
    <n v="6"/>
    <n v="7"/>
    <n v="6"/>
    <n v="0"/>
    <n v="0"/>
    <n v="0"/>
  </r>
  <r>
    <n v="411"/>
    <x v="1"/>
    <d v="2024-08-08T00:00:00"/>
    <x v="55"/>
    <n v="0.4"/>
    <s v="VRAI"/>
    <s v="FAUX"/>
    <s v="FAUX"/>
    <n v="0"/>
    <n v="0.4"/>
    <n v="0.4"/>
    <n v="0"/>
    <n v="0"/>
    <n v="0.4"/>
    <n v="6"/>
    <n v="0.4"/>
    <n v="0"/>
    <n v="0"/>
    <n v="0"/>
  </r>
  <r>
    <n v="412"/>
    <x v="1"/>
    <d v="2024-08-08T00:00:00"/>
    <x v="92"/>
    <n v="0.4"/>
    <s v="VRAI"/>
    <s v="FAUX"/>
    <s v="FAUX"/>
    <n v="0"/>
    <n v="0.4"/>
    <n v="0.4"/>
    <n v="0"/>
    <n v="0"/>
    <n v="0.4"/>
    <n v="6"/>
    <n v="0.4"/>
    <n v="0"/>
    <n v="0"/>
    <n v="0"/>
  </r>
  <r>
    <n v="413"/>
    <x v="1"/>
    <d v="2024-08-08T00:00:00"/>
    <x v="95"/>
    <n v="1.25"/>
    <s v="VRAI"/>
    <s v="FAUX"/>
    <s v="FAUX"/>
    <n v="0"/>
    <n v="1.25"/>
    <n v="1.25"/>
    <n v="0"/>
    <n v="0"/>
    <n v="1.25"/>
    <n v="6"/>
    <n v="1.25"/>
    <n v="0"/>
    <n v="0"/>
    <n v="0"/>
  </r>
  <r>
    <n v="414"/>
    <x v="1"/>
    <d v="2024-08-08T00:00:00"/>
    <x v="62"/>
    <n v="2.25"/>
    <s v="VRAI"/>
    <s v="FAUX"/>
    <s v="FAUX"/>
    <n v="0"/>
    <n v="2.25"/>
    <n v="2.25"/>
    <n v="0"/>
    <n v="0"/>
    <n v="2.25"/>
    <n v="6"/>
    <n v="2.25"/>
    <n v="0"/>
    <n v="0"/>
    <n v="0"/>
  </r>
  <r>
    <n v="415"/>
    <x v="1"/>
    <d v="2024-08-08T00:00:00"/>
    <x v="28"/>
    <n v="8.5"/>
    <s v="VRAI"/>
    <s v="FAUX"/>
    <s v="FAUX"/>
    <n v="0"/>
    <n v="8.5"/>
    <n v="8.5"/>
    <n v="0"/>
    <n v="0"/>
    <n v="8.5"/>
    <n v="6"/>
    <n v="8.5"/>
    <n v="0"/>
    <n v="0"/>
    <n v="0"/>
  </r>
  <r>
    <n v="416"/>
    <x v="1"/>
    <d v="2024-08-08T00:00:00"/>
    <x v="98"/>
    <n v="2"/>
    <s v="VRAI"/>
    <s v="FAUX"/>
    <s v="FAUX"/>
    <n v="0"/>
    <n v="2"/>
    <n v="2"/>
    <n v="0"/>
    <n v="0"/>
    <n v="2"/>
    <n v="6"/>
    <n v="2"/>
    <n v="0"/>
    <n v="0"/>
    <n v="0"/>
  </r>
  <r>
    <n v="417"/>
    <x v="1"/>
    <d v="2024-08-08T00:00:00"/>
    <x v="33"/>
    <n v="1.25"/>
    <s v="VRAI"/>
    <s v="FAUX"/>
    <s v="FAUX"/>
    <n v="0"/>
    <n v="1.25"/>
    <n v="1.25"/>
    <n v="0"/>
    <n v="0"/>
    <n v="1.25"/>
    <n v="6"/>
    <n v="1.25"/>
    <n v="0"/>
    <n v="0"/>
    <n v="0"/>
  </r>
  <r>
    <n v="418"/>
    <x v="1"/>
    <d v="2024-08-08T00:00:00"/>
    <x v="44"/>
    <n v="0.75"/>
    <s v="VRAI"/>
    <s v="FAUX"/>
    <s v="FAUX"/>
    <n v="0"/>
    <n v="0.75"/>
    <n v="0.75"/>
    <n v="0"/>
    <n v="0"/>
    <n v="0.75"/>
    <n v="6"/>
    <n v="0.75"/>
    <n v="0"/>
    <n v="0"/>
    <n v="0"/>
  </r>
  <r>
    <n v="419"/>
    <x v="1"/>
    <d v="2024-08-08T00:00:00"/>
    <x v="68"/>
    <n v="0.4"/>
    <s v="VRAI"/>
    <s v="FAUX"/>
    <s v="FAUX"/>
    <n v="0"/>
    <n v="0.4"/>
    <n v="0.4"/>
    <n v="0"/>
    <n v="0"/>
    <n v="0.4"/>
    <n v="6"/>
    <n v="0.4"/>
    <n v="0"/>
    <n v="0"/>
    <n v="0"/>
  </r>
  <r>
    <n v="420"/>
    <x v="1"/>
    <d v="2024-08-08T00:00:00"/>
    <x v="80"/>
    <n v="1.25"/>
    <s v="VRAI"/>
    <s v="FAUX"/>
    <s v="FAUX"/>
    <n v="0"/>
    <n v="1.25"/>
    <n v="1.25"/>
    <n v="0"/>
    <n v="0"/>
    <n v="1.25"/>
    <n v="6"/>
    <n v="1.25"/>
    <n v="0"/>
    <n v="0"/>
    <n v="0"/>
  </r>
  <r>
    <n v="421"/>
    <x v="1"/>
    <d v="2024-08-08T00:00:00"/>
    <x v="92"/>
    <n v="0.5"/>
    <s v="VRAI"/>
    <s v="FAUX"/>
    <s v="FAUX"/>
    <n v="0"/>
    <n v="0.5"/>
    <n v="0.5"/>
    <n v="0"/>
    <n v="0"/>
    <n v="0.5"/>
    <n v="6"/>
    <n v="0.5"/>
    <n v="0"/>
    <n v="0"/>
    <n v="0"/>
  </r>
  <r>
    <n v="422"/>
    <x v="1"/>
    <d v="2024-08-09T00:00:00"/>
    <x v="68"/>
    <n v="2"/>
    <s v="VRAI"/>
    <s v="FAUX"/>
    <s v="FAUX"/>
    <n v="0"/>
    <n v="2"/>
    <n v="2"/>
    <n v="0"/>
    <n v="0"/>
    <n v="2"/>
    <n v="5"/>
    <n v="2"/>
    <n v="0"/>
    <n v="0"/>
    <n v="0"/>
  </r>
  <r>
    <n v="423"/>
    <x v="1"/>
    <d v="2024-08-09T00:00:00"/>
    <x v="12"/>
    <n v="0.5"/>
    <s v="VRAI"/>
    <s v="FAUX"/>
    <s v="FAUX"/>
    <n v="0"/>
    <n v="0.5"/>
    <n v="0.5"/>
    <n v="0"/>
    <n v="0"/>
    <n v="0.5"/>
    <n v="5"/>
    <n v="0.5"/>
    <n v="0"/>
    <n v="0"/>
    <n v="0"/>
  </r>
  <r>
    <n v="424"/>
    <x v="1"/>
    <d v="2024-08-09T00:00:00"/>
    <x v="63"/>
    <n v="2.25"/>
    <s v="VRAI"/>
    <s v="FAUX"/>
    <s v="FAUX"/>
    <n v="0"/>
    <n v="2.25"/>
    <n v="2.25"/>
    <n v="0"/>
    <n v="0"/>
    <n v="2.25"/>
    <n v="5"/>
    <n v="2.25"/>
    <n v="0"/>
    <n v="0"/>
    <n v="0"/>
  </r>
  <r>
    <n v="425"/>
    <x v="1"/>
    <d v="2024-08-09T00:00:00"/>
    <x v="58"/>
    <n v="0.5"/>
    <s v="VRAI"/>
    <s v="FAUX"/>
    <s v="FAUX"/>
    <n v="0"/>
    <n v="0.5"/>
    <n v="0.5"/>
    <n v="0"/>
    <n v="0"/>
    <n v="0.5"/>
    <n v="5"/>
    <n v="0.5"/>
    <n v="0"/>
    <n v="0"/>
    <n v="0"/>
  </r>
  <r>
    <n v="426"/>
    <x v="1"/>
    <d v="2024-08-09T00:00:00"/>
    <x v="84"/>
    <n v="0.75"/>
    <s v="VRAI"/>
    <s v="FAUX"/>
    <s v="FAUX"/>
    <n v="0"/>
    <n v="0.75"/>
    <n v="0.75"/>
    <n v="0"/>
    <n v="0"/>
    <n v="0.75"/>
    <n v="5"/>
    <n v="0.75"/>
    <n v="0"/>
    <n v="0"/>
    <n v="0"/>
  </r>
  <r>
    <n v="427"/>
    <x v="1"/>
    <d v="2024-08-09T00:00:00"/>
    <x v="102"/>
    <n v="0.75"/>
    <s v="VRAI"/>
    <s v="FAUX"/>
    <s v="FAUX"/>
    <n v="0"/>
    <n v="0.75"/>
    <n v="0.75"/>
    <n v="0"/>
    <n v="0"/>
    <n v="0.75"/>
    <n v="5"/>
    <n v="0.75"/>
    <n v="0"/>
    <n v="0"/>
    <n v="0"/>
  </r>
  <r>
    <n v="428"/>
    <x v="1"/>
    <d v="2024-08-09T00:00:00"/>
    <x v="65"/>
    <n v="1.5"/>
    <s v="VRAI"/>
    <s v="FAUX"/>
    <s v="FAUX"/>
    <n v="0"/>
    <n v="1.5"/>
    <n v="1.5"/>
    <n v="0"/>
    <n v="0"/>
    <n v="1.5"/>
    <n v="5"/>
    <n v="1.5"/>
    <n v="0"/>
    <n v="0"/>
    <n v="0"/>
  </r>
  <r>
    <n v="429"/>
    <x v="1"/>
    <d v="2024-08-09T00:00:00"/>
    <x v="82"/>
    <n v="0.75"/>
    <s v="VRAI"/>
    <s v="FAUX"/>
    <s v="FAUX"/>
    <n v="0"/>
    <n v="0.75"/>
    <n v="0.75"/>
    <n v="0"/>
    <n v="0"/>
    <n v="0.75"/>
    <n v="5"/>
    <n v="0.75"/>
    <n v="0"/>
    <n v="0"/>
    <n v="0"/>
  </r>
  <r>
    <n v="430"/>
    <x v="1"/>
    <d v="2024-08-09T00:00:00"/>
    <x v="37"/>
    <n v="0.75"/>
    <s v="VRAI"/>
    <s v="FAUX"/>
    <s v="FAUX"/>
    <n v="0"/>
    <n v="0.75"/>
    <n v="0.75"/>
    <n v="0"/>
    <n v="0"/>
    <n v="0.75"/>
    <n v="5"/>
    <n v="0.75"/>
    <n v="0"/>
    <n v="0"/>
    <n v="0"/>
  </r>
  <r>
    <n v="431"/>
    <x v="1"/>
    <d v="2024-08-09T00:00:00"/>
    <x v="95"/>
    <n v="3"/>
    <s v="VRAI"/>
    <s v="FAUX"/>
    <s v="FAUX"/>
    <n v="0"/>
    <n v="3"/>
    <n v="3"/>
    <n v="0"/>
    <n v="0"/>
    <n v="3"/>
    <n v="5"/>
    <n v="3"/>
    <n v="0"/>
    <n v="0"/>
    <n v="0"/>
  </r>
  <r>
    <n v="432"/>
    <x v="1"/>
    <d v="2024-08-09T00:00:00"/>
    <x v="83"/>
    <n v="1.25"/>
    <s v="VRAI"/>
    <s v="FAUX"/>
    <s v="FAUX"/>
    <n v="0"/>
    <n v="1.25"/>
    <n v="1.25"/>
    <n v="0"/>
    <n v="0"/>
    <n v="1.25"/>
    <n v="5"/>
    <n v="1.25"/>
    <n v="0"/>
    <n v="0"/>
    <n v="0"/>
  </r>
  <r>
    <n v="433"/>
    <x v="3"/>
    <d v="2024-08-05T00:00:00"/>
    <x v="62"/>
    <n v="1.7"/>
    <s v="VRAI"/>
    <s v="FAUX"/>
    <s v="FAUX"/>
    <n v="0"/>
    <n v="1.7"/>
    <n v="1.7"/>
    <n v="0"/>
    <n v="0"/>
    <n v="1.7"/>
    <n v="9"/>
    <n v="1.7"/>
    <n v="0"/>
    <n v="0"/>
    <n v="0"/>
  </r>
  <r>
    <n v="434"/>
    <x v="3"/>
    <d v="2024-08-05T00:00:00"/>
    <x v="103"/>
    <n v="0.3"/>
    <s v="VRAI"/>
    <s v="FAUX"/>
    <s v="FAUX"/>
    <n v="0"/>
    <n v="0.3"/>
    <n v="0.3"/>
    <n v="0"/>
    <n v="0"/>
    <n v="0.3"/>
    <n v="9"/>
    <n v="0.3"/>
    <n v="0"/>
    <n v="0"/>
    <n v="0"/>
  </r>
  <r>
    <n v="435"/>
    <x v="3"/>
    <d v="2024-08-05T00:00:00"/>
    <x v="104"/>
    <n v="1.3"/>
    <s v="VRAI"/>
    <s v="FAUX"/>
    <s v="FAUX"/>
    <n v="0"/>
    <n v="1.3"/>
    <n v="1.3"/>
    <n v="0"/>
    <n v="0"/>
    <n v="1.3"/>
    <n v="9"/>
    <n v="1.3"/>
    <n v="0"/>
    <n v="0"/>
    <n v="0"/>
  </r>
  <r>
    <n v="436"/>
    <x v="3"/>
    <d v="2024-08-05T00:00:00"/>
    <x v="4"/>
    <n v="1.4"/>
    <s v="VRAI"/>
    <s v="FAUX"/>
    <s v="FAUX"/>
    <n v="0"/>
    <n v="1.4"/>
    <n v="1.4"/>
    <n v="0"/>
    <n v="0"/>
    <n v="1.4"/>
    <n v="9"/>
    <n v="1.4"/>
    <n v="0"/>
    <n v="0"/>
    <n v="0"/>
  </r>
  <r>
    <n v="437"/>
    <x v="3"/>
    <d v="2024-08-05T00:00:00"/>
    <x v="105"/>
    <n v="0.5"/>
    <s v="VRAI"/>
    <s v="FAUX"/>
    <s v="FAUX"/>
    <n v="0"/>
    <n v="0.5"/>
    <n v="0.5"/>
    <n v="0"/>
    <n v="0"/>
    <n v="0.5"/>
    <n v="9"/>
    <n v="0.5"/>
    <n v="0"/>
    <n v="0"/>
    <n v="0"/>
  </r>
  <r>
    <n v="438"/>
    <x v="3"/>
    <d v="2024-08-05T00:00:00"/>
    <x v="59"/>
    <n v="6.2"/>
    <s v="VRAI"/>
    <s v="FAUX"/>
    <s v="FAUX"/>
    <n v="0"/>
    <n v="6.2"/>
    <n v="6.2"/>
    <n v="0"/>
    <n v="0"/>
    <n v="6.2"/>
    <n v="9"/>
    <n v="6.2"/>
    <n v="0"/>
    <n v="0"/>
    <n v="0"/>
  </r>
  <r>
    <n v="439"/>
    <x v="3"/>
    <d v="2024-08-06T00:00:00"/>
    <x v="4"/>
    <n v="1.3"/>
    <s v="VRAI"/>
    <s v="FAUX"/>
    <s v="FAUX"/>
    <n v="0"/>
    <n v="1.3"/>
    <n v="1.3"/>
    <n v="0"/>
    <n v="0"/>
    <n v="1.3"/>
    <n v="8"/>
    <n v="1.3"/>
    <n v="0"/>
    <n v="0"/>
    <n v="0"/>
  </r>
  <r>
    <n v="440"/>
    <x v="3"/>
    <d v="2024-08-06T00:00:00"/>
    <x v="76"/>
    <n v="0.6"/>
    <s v="VRAI"/>
    <s v="FAUX"/>
    <s v="FAUX"/>
    <n v="0"/>
    <n v="0.6"/>
    <n v="0.6"/>
    <n v="0"/>
    <n v="0"/>
    <n v="0.6"/>
    <n v="8"/>
    <n v="0.6"/>
    <n v="0"/>
    <n v="0"/>
    <n v="0"/>
  </r>
  <r>
    <n v="441"/>
    <x v="3"/>
    <d v="2024-08-06T00:00:00"/>
    <x v="106"/>
    <n v="0.8"/>
    <s v="VRAI"/>
    <s v="FAUX"/>
    <s v="FAUX"/>
    <n v="0"/>
    <n v="0.8"/>
    <n v="0.8"/>
    <n v="0"/>
    <n v="0"/>
    <n v="0.8"/>
    <n v="8"/>
    <n v="0.8"/>
    <n v="0"/>
    <n v="0"/>
    <n v="0"/>
  </r>
  <r>
    <n v="442"/>
    <x v="3"/>
    <d v="2024-08-06T00:00:00"/>
    <x v="59"/>
    <n v="2.4"/>
    <s v="VRAI"/>
    <s v="FAUX"/>
    <s v="FAUX"/>
    <n v="0"/>
    <n v="2.4"/>
    <n v="2.4"/>
    <n v="0"/>
    <n v="0"/>
    <n v="2.4"/>
    <n v="8"/>
    <n v="2.4"/>
    <n v="0"/>
    <n v="0"/>
    <n v="0"/>
  </r>
  <r>
    <n v="443"/>
    <x v="3"/>
    <d v="2024-08-06T00:00:00"/>
    <x v="107"/>
    <n v="2.1"/>
    <s v="VRAI"/>
    <s v="FAUX"/>
    <s v="FAUX"/>
    <n v="0"/>
    <n v="2.1"/>
    <n v="2.1"/>
    <n v="0"/>
    <n v="0"/>
    <n v="2.1"/>
    <n v="8"/>
    <n v="2.1"/>
    <n v="0"/>
    <n v="0"/>
    <n v="0"/>
  </r>
  <r>
    <n v="444"/>
    <x v="3"/>
    <d v="2024-08-06T00:00:00"/>
    <x v="108"/>
    <n v="1"/>
    <s v="VRAI"/>
    <s v="FAUX"/>
    <s v="FAUX"/>
    <n v="0"/>
    <n v="1"/>
    <n v="1"/>
    <n v="0"/>
    <n v="0"/>
    <n v="1"/>
    <n v="8"/>
    <n v="1"/>
    <n v="0"/>
    <n v="0"/>
    <n v="0"/>
  </r>
  <r>
    <n v="445"/>
    <x v="3"/>
    <d v="2024-08-06T00:00:00"/>
    <x v="63"/>
    <n v="1.3"/>
    <s v="VRAI"/>
    <s v="FAUX"/>
    <s v="FAUX"/>
    <n v="0"/>
    <n v="1.3"/>
    <n v="1.3"/>
    <n v="0"/>
    <n v="0"/>
    <n v="1.3"/>
    <n v="8"/>
    <n v="1.3"/>
    <n v="0"/>
    <n v="0"/>
    <n v="0"/>
  </r>
  <r>
    <n v="446"/>
    <x v="3"/>
    <d v="2024-08-07T00:00:00"/>
    <x v="4"/>
    <n v="3"/>
    <s v="VRAI"/>
    <s v="FAUX"/>
    <s v="FAUX"/>
    <n v="0"/>
    <n v="3"/>
    <n v="3"/>
    <n v="0"/>
    <n v="0"/>
    <n v="3"/>
    <n v="7"/>
    <n v="3"/>
    <n v="0"/>
    <n v="0"/>
    <n v="0"/>
  </r>
  <r>
    <n v="447"/>
    <x v="3"/>
    <d v="2024-08-07T00:00:00"/>
    <x v="62"/>
    <n v="0.9"/>
    <s v="VRAI"/>
    <s v="FAUX"/>
    <s v="FAUX"/>
    <n v="0"/>
    <n v="0.9"/>
    <n v="0.9"/>
    <n v="0"/>
    <n v="0"/>
    <n v="0.9"/>
    <n v="7"/>
    <n v="0.9"/>
    <n v="0"/>
    <n v="0"/>
    <n v="0"/>
  </r>
  <r>
    <n v="448"/>
    <x v="3"/>
    <d v="2024-08-07T00:00:00"/>
    <x v="76"/>
    <n v="0.4"/>
    <s v="VRAI"/>
    <s v="FAUX"/>
    <s v="FAUX"/>
    <n v="0"/>
    <n v="0.4"/>
    <n v="0.4"/>
    <n v="0"/>
    <n v="0"/>
    <n v="0.4"/>
    <n v="7"/>
    <n v="0.4"/>
    <n v="0"/>
    <n v="0"/>
    <n v="0"/>
  </r>
  <r>
    <n v="449"/>
    <x v="3"/>
    <d v="2024-08-07T00:00:00"/>
    <x v="4"/>
    <n v="0.9"/>
    <s v="VRAI"/>
    <s v="FAUX"/>
    <s v="FAUX"/>
    <n v="0"/>
    <n v="0.9"/>
    <n v="0.9"/>
    <n v="0"/>
    <n v="0"/>
    <n v="0.9"/>
    <n v="7"/>
    <n v="0.9"/>
    <n v="0"/>
    <n v="0"/>
    <n v="0"/>
  </r>
  <r>
    <n v="450"/>
    <x v="3"/>
    <d v="2024-08-07T00:00:00"/>
    <x v="105"/>
    <n v="0.4"/>
    <s v="VRAI"/>
    <s v="FAUX"/>
    <s v="FAUX"/>
    <n v="0"/>
    <n v="0.4"/>
    <n v="0.4"/>
    <n v="0"/>
    <n v="0"/>
    <n v="0.4"/>
    <n v="7"/>
    <n v="0.4"/>
    <n v="0"/>
    <n v="0"/>
    <n v="0"/>
  </r>
  <r>
    <n v="451"/>
    <x v="3"/>
    <d v="2024-08-07T00:00:00"/>
    <x v="63"/>
    <n v="2.8"/>
    <s v="VRAI"/>
    <s v="FAUX"/>
    <s v="FAUX"/>
    <n v="0"/>
    <n v="2.8"/>
    <n v="2.8"/>
    <n v="0"/>
    <n v="0"/>
    <n v="2.8"/>
    <n v="7"/>
    <n v="2.8"/>
    <n v="0"/>
    <n v="0"/>
    <n v="0"/>
  </r>
  <r>
    <n v="452"/>
    <x v="1"/>
    <d v="2024-08-14T00:00:00"/>
    <x v="82"/>
    <n v="0.4"/>
    <s v="VRAI"/>
    <s v="FAUX"/>
    <s v="FAUX"/>
    <n v="0"/>
    <n v="0.4"/>
    <n v="0.4"/>
    <n v="0"/>
    <n v="0"/>
    <n v="0.4"/>
    <n v="0"/>
    <n v="0.4"/>
    <n v="0"/>
    <n v="0"/>
    <n v="0"/>
  </r>
  <r>
    <n v="453"/>
    <x v="1"/>
    <d v="2024-08-14T00:00:00"/>
    <x v="58"/>
    <n v="4.5"/>
    <s v="VRAI"/>
    <s v="FAUX"/>
    <s v="FAUX"/>
    <n v="0"/>
    <n v="4.5"/>
    <n v="4.5"/>
    <n v="0"/>
    <n v="0"/>
    <n v="4.5"/>
    <n v="0"/>
    <n v="4.5"/>
    <n v="0"/>
    <n v="0"/>
    <n v="0"/>
  </r>
  <r>
    <n v="454"/>
    <x v="1"/>
    <d v="2024-08-14T00:00:00"/>
    <x v="64"/>
    <n v="0.5"/>
    <s v="VRAI"/>
    <s v="FAUX"/>
    <s v="FAUX"/>
    <n v="0"/>
    <n v="0.5"/>
    <n v="0.5"/>
    <n v="0"/>
    <n v="0"/>
    <n v="0.5"/>
    <n v="0"/>
    <n v="0.5"/>
    <n v="0"/>
    <n v="0"/>
    <n v="0"/>
  </r>
  <r>
    <n v="455"/>
    <x v="1"/>
    <d v="2024-08-14T00:00:00"/>
    <x v="33"/>
    <n v="4.5"/>
    <s v="VRAI"/>
    <s v="FAUX"/>
    <s v="FAUX"/>
    <n v="0"/>
    <n v="4.5"/>
    <n v="4.5"/>
    <n v="0"/>
    <n v="0"/>
    <n v="4.5"/>
    <n v="0"/>
    <n v="4.5"/>
    <n v="0"/>
    <n v="0"/>
    <n v="0"/>
  </r>
  <r>
    <n v="456"/>
    <x v="1"/>
    <d v="2024-08-14T00:00:00"/>
    <x v="109"/>
    <n v="1.5"/>
    <s v="VRAI"/>
    <s v="FAUX"/>
    <s v="FAUX"/>
    <n v="0"/>
    <n v="1.5"/>
    <n v="1.5"/>
    <n v="0"/>
    <n v="0"/>
    <n v="1.5"/>
    <n v="0"/>
    <n v="1.5"/>
    <n v="0"/>
    <n v="0"/>
    <n v="0"/>
  </r>
  <r>
    <n v="457"/>
    <x v="1"/>
    <d v="2024-08-14T00:00:00"/>
    <x v="110"/>
    <n v="0.75"/>
    <s v="VRAI"/>
    <s v="FAUX"/>
    <s v="FAUX"/>
    <n v="0"/>
    <n v="0.75"/>
    <n v="0.75"/>
    <n v="0"/>
    <n v="0"/>
    <n v="0.75"/>
    <n v="0"/>
    <n v="0.75"/>
    <n v="0"/>
    <n v="0"/>
    <n v="0"/>
  </r>
  <r>
    <n v="458"/>
    <x v="1"/>
    <d v="2024-08-14T00:00:00"/>
    <x v="63"/>
    <n v="3"/>
    <s v="VRAI"/>
    <s v="FAUX"/>
    <s v="FAUX"/>
    <n v="0"/>
    <n v="3"/>
    <n v="3"/>
    <n v="0"/>
    <n v="0"/>
    <n v="3"/>
    <n v="0"/>
    <n v="3"/>
    <n v="0"/>
    <n v="0"/>
    <n v="0"/>
  </r>
  <r>
    <n v="459"/>
    <x v="1"/>
    <d v="2024-08-14T00:00:00"/>
    <x v="28"/>
    <n v="1"/>
    <s v="VRAI"/>
    <s v="FAUX"/>
    <s v="FAUX"/>
    <n v="0"/>
    <n v="1"/>
    <n v="1"/>
    <n v="0"/>
    <n v="0"/>
    <n v="1"/>
    <n v="0"/>
    <n v="1"/>
    <n v="0"/>
    <n v="0"/>
    <n v="0"/>
  </r>
  <r>
    <n v="460"/>
    <x v="1"/>
    <d v="2024-08-14T00:00:00"/>
    <x v="55"/>
    <n v="1"/>
    <s v="VRAI"/>
    <s v="FAUX"/>
    <s v="FAUX"/>
    <n v="0"/>
    <n v="1"/>
    <n v="1"/>
    <n v="0"/>
    <n v="0"/>
    <n v="1"/>
    <n v="0"/>
    <n v="1"/>
    <n v="0"/>
    <n v="0"/>
    <n v="0"/>
  </r>
  <r>
    <n v="461"/>
    <x v="1"/>
    <d v="2024-08-14T00:00:00"/>
    <x v="95"/>
    <n v="2"/>
    <s v="VRAI"/>
    <s v="FAUX"/>
    <s v="FAUX"/>
    <n v="0"/>
    <n v="2"/>
    <n v="2"/>
    <n v="0"/>
    <n v="0"/>
    <n v="2"/>
    <n v="0"/>
    <n v="2"/>
    <n v="0"/>
    <n v="0"/>
    <n v="0"/>
  </r>
  <r>
    <n v="462"/>
    <x v="1"/>
    <d v="2024-08-14T00:00:00"/>
    <x v="111"/>
    <n v="0.5"/>
    <s v="VRAI"/>
    <s v="FAUX"/>
    <s v="FAUX"/>
    <n v="0"/>
    <n v="0.5"/>
    <n v="0.5"/>
    <n v="0"/>
    <n v="0"/>
    <n v="0.5"/>
    <n v="0"/>
    <n v="0.5"/>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x v="0"/>
    <x v="0"/>
    <n v="5.75"/>
    <n v="0"/>
    <n v="5.75"/>
    <n v="0"/>
    <n v="0"/>
    <n v="5.75"/>
  </r>
  <r>
    <x v="1"/>
    <x v="0"/>
    <n v="0.4"/>
    <n v="0"/>
    <n v="0.4"/>
    <n v="0"/>
    <n v="0"/>
    <n v="0.4"/>
  </r>
  <r>
    <x v="2"/>
    <x v="0"/>
    <n v="0.4"/>
    <n v="0"/>
    <n v="0.4"/>
    <n v="0"/>
    <n v="0"/>
    <n v="0.4"/>
  </r>
  <r>
    <x v="3"/>
    <x v="0"/>
    <n v="0.5"/>
    <n v="0"/>
    <n v="0.5"/>
    <n v="0"/>
    <n v="0"/>
    <n v="0.5"/>
  </r>
  <r>
    <x v="4"/>
    <x v="0"/>
    <n v="0.4"/>
    <n v="0"/>
    <n v="0.4"/>
    <n v="0"/>
    <n v="0"/>
    <n v="0.4"/>
  </r>
  <r>
    <x v="5"/>
    <x v="0"/>
    <n v="2.25"/>
    <n v="0"/>
    <n v="2.25"/>
    <n v="0"/>
    <n v="0"/>
    <n v="2.25"/>
  </r>
  <r>
    <x v="6"/>
    <x v="0"/>
    <n v="0.25"/>
    <n v="0"/>
    <n v="0.25"/>
    <n v="0"/>
    <n v="0"/>
    <n v="0.25"/>
  </r>
  <r>
    <x v="7"/>
    <x v="0"/>
    <n v="1"/>
    <n v="0"/>
    <n v="1"/>
    <n v="0"/>
    <n v="0"/>
    <n v="1"/>
  </r>
  <r>
    <x v="8"/>
    <x v="0"/>
    <n v="0.4"/>
    <n v="0"/>
    <n v="0.4"/>
    <n v="0"/>
    <n v="0"/>
    <n v="0.4"/>
  </r>
  <r>
    <x v="9"/>
    <x v="0"/>
    <n v="0.25"/>
    <n v="0"/>
    <n v="0.25"/>
    <n v="0"/>
    <n v="0"/>
    <n v="0.25"/>
  </r>
  <r>
    <x v="10"/>
    <x v="0"/>
    <n v="2.5"/>
    <n v="0"/>
    <n v="2.5"/>
    <n v="0"/>
    <n v="0"/>
    <n v="2.5"/>
  </r>
  <r>
    <x v="11"/>
    <x v="0"/>
    <n v="0.5"/>
    <n v="0"/>
    <n v="0.5"/>
    <n v="0"/>
    <n v="0"/>
    <n v="0.5"/>
  </r>
  <r>
    <x v="12"/>
    <x v="0"/>
    <n v="0.4"/>
    <n v="0"/>
    <n v="0.4"/>
    <n v="0"/>
    <n v="0"/>
    <n v="0.4"/>
  </r>
  <r>
    <x v="13"/>
    <x v="0"/>
    <n v="0.4"/>
    <n v="0"/>
    <n v="0.4"/>
    <n v="0"/>
    <n v="0"/>
    <n v="0.4"/>
  </r>
  <r>
    <x v="14"/>
    <x v="0"/>
    <n v="0.25"/>
    <n v="0"/>
    <n v="0.25"/>
    <n v="0"/>
    <n v="0"/>
    <n v="0.25"/>
  </r>
  <r>
    <x v="15"/>
    <x v="0"/>
    <n v="0.75"/>
    <n v="0"/>
    <n v="0.75"/>
    <n v="0"/>
    <n v="0"/>
    <n v="0.75"/>
  </r>
  <r>
    <x v="16"/>
    <x v="0"/>
    <n v="0.5"/>
    <n v="0"/>
    <n v="0.5"/>
    <n v="0"/>
    <n v="0"/>
    <n v="0.5"/>
  </r>
  <r>
    <x v="17"/>
    <x v="0"/>
    <n v="1"/>
    <n v="0"/>
    <n v="1"/>
    <n v="0"/>
    <n v="0"/>
    <n v="1"/>
  </r>
  <r>
    <x v="18"/>
    <x v="0"/>
    <n v="0.5"/>
    <n v="0"/>
    <n v="0.5"/>
    <n v="0"/>
    <n v="0"/>
    <n v="0.5"/>
  </r>
  <r>
    <x v="19"/>
    <x v="0"/>
    <n v="0.5"/>
    <n v="0"/>
    <n v="0.5"/>
    <n v="0"/>
    <n v="0"/>
    <n v="0.5"/>
  </r>
  <r>
    <x v="20"/>
    <x v="0"/>
    <n v="0.75"/>
    <n v="0"/>
    <n v="0.75"/>
    <n v="0"/>
    <n v="0"/>
    <n v="0.75"/>
  </r>
  <r>
    <x v="21"/>
    <x v="0"/>
    <n v="2.0499999999999998"/>
    <n v="0"/>
    <n v="2.0499999999999998"/>
    <n v="0"/>
    <n v="0"/>
    <n v="2.0499999999999998"/>
  </r>
  <r>
    <x v="22"/>
    <x v="0"/>
    <n v="0.5"/>
    <n v="0"/>
    <n v="0.5"/>
    <n v="0"/>
    <n v="0"/>
    <n v="0.5"/>
  </r>
  <r>
    <x v="23"/>
    <x v="0"/>
    <n v="2.15"/>
    <n v="0"/>
    <n v="2.15"/>
    <n v="0"/>
    <n v="0"/>
    <n v="2.15"/>
  </r>
  <r>
    <x v="24"/>
    <x v="0"/>
    <n v="1"/>
    <n v="0"/>
    <n v="1"/>
    <n v="0"/>
    <n v="0"/>
    <n v="1"/>
  </r>
  <r>
    <x v="25"/>
    <x v="0"/>
    <n v="1"/>
    <n v="0"/>
    <n v="1"/>
    <n v="0"/>
    <n v="0"/>
    <n v="1"/>
  </r>
  <r>
    <x v="26"/>
    <x v="0"/>
    <n v="0.75"/>
    <n v="0"/>
    <n v="0.75"/>
    <n v="0"/>
    <n v="0"/>
    <n v="0.75"/>
  </r>
  <r>
    <x v="27"/>
    <x v="0"/>
    <n v="1.5"/>
    <n v="0"/>
    <n v="1.5"/>
    <n v="0"/>
    <n v="0"/>
    <n v="1.5"/>
  </r>
  <r>
    <x v="28"/>
    <x v="0"/>
    <n v="0.9"/>
    <n v="0"/>
    <n v="0.9"/>
    <n v="0"/>
    <n v="0"/>
    <n v="0.9"/>
  </r>
  <r>
    <x v="29"/>
    <x v="0"/>
    <n v="0.75"/>
    <n v="0"/>
    <n v="0.75"/>
    <n v="0"/>
    <n v="0"/>
    <n v="0.75"/>
  </r>
  <r>
    <x v="30"/>
    <x v="0"/>
    <n v="1.9"/>
    <n v="0"/>
    <n v="1.9"/>
    <n v="0"/>
    <n v="0"/>
    <n v="1.9"/>
  </r>
  <r>
    <x v="31"/>
    <x v="0"/>
    <n v="0.4"/>
    <n v="0"/>
    <n v="0.4"/>
    <n v="0"/>
    <n v="0"/>
    <n v="0.4"/>
  </r>
  <r>
    <x v="32"/>
    <x v="0"/>
    <n v="2.5"/>
    <n v="0"/>
    <n v="2.5"/>
    <n v="0"/>
    <n v="0"/>
    <n v="2.5"/>
  </r>
  <r>
    <x v="33"/>
    <x v="0"/>
    <n v="0.4"/>
    <n v="0"/>
    <n v="0.4"/>
    <n v="0"/>
    <n v="0"/>
    <n v="0.4"/>
  </r>
  <r>
    <x v="34"/>
    <x v="0"/>
    <n v="2.9"/>
    <n v="0"/>
    <n v="2.9"/>
    <n v="0"/>
    <n v="0"/>
    <n v="2.9"/>
  </r>
  <r>
    <x v="35"/>
    <x v="0"/>
    <n v="1.9"/>
    <n v="0"/>
    <n v="1.9"/>
    <n v="0"/>
    <n v="0"/>
    <n v="1.9"/>
  </r>
  <r>
    <x v="36"/>
    <x v="0"/>
    <n v="0.9"/>
    <n v="0"/>
    <n v="0.9"/>
    <n v="0"/>
    <n v="0"/>
    <n v="0.9"/>
  </r>
  <r>
    <x v="37"/>
    <x v="0"/>
    <n v="0.65"/>
    <n v="0"/>
    <n v="0.65"/>
    <n v="0"/>
    <n v="0"/>
    <n v="0.65"/>
  </r>
  <r>
    <x v="38"/>
    <x v="0"/>
    <n v="3.25"/>
    <n v="0"/>
    <n v="3.25"/>
    <n v="0"/>
    <n v="0"/>
    <n v="3.25"/>
  </r>
  <r>
    <x v="39"/>
    <x v="0"/>
    <n v="0.4"/>
    <n v="0"/>
    <n v="0.4"/>
    <n v="0"/>
    <n v="0"/>
    <n v="0.4"/>
  </r>
  <r>
    <x v="40"/>
    <x v="0"/>
    <n v="2.4"/>
    <n v="0"/>
    <n v="2.4"/>
    <n v="0"/>
    <n v="0"/>
    <n v="2.4"/>
  </r>
  <r>
    <x v="40"/>
    <x v="1"/>
    <n v="1.1000000000000001"/>
    <n v="0"/>
    <n v="1.1000000000000001"/>
    <n v="0"/>
    <n v="0"/>
    <n v="1.1000000000000001"/>
  </r>
  <r>
    <x v="41"/>
    <x v="0"/>
    <n v="0.75"/>
    <n v="0"/>
    <n v="0.75"/>
    <n v="0"/>
    <n v="0"/>
    <n v="0.75"/>
  </r>
  <r>
    <x v="42"/>
    <x v="0"/>
    <n v="0.9"/>
    <n v="0"/>
    <n v="0.9"/>
    <n v="0"/>
    <n v="0"/>
    <n v="0.9"/>
  </r>
  <r>
    <x v="42"/>
    <x v="1"/>
    <n v="0.8"/>
    <n v="0"/>
    <n v="0.8"/>
    <n v="0"/>
    <n v="0"/>
    <n v="0.8"/>
  </r>
  <r>
    <x v="43"/>
    <x v="0"/>
    <n v="1.75"/>
    <n v="0"/>
    <n v="1.75"/>
    <n v="0"/>
    <n v="0"/>
    <n v="1.75"/>
  </r>
  <r>
    <x v="44"/>
    <x v="0"/>
    <n v="1.8"/>
    <n v="0"/>
    <n v="1.8"/>
    <n v="0"/>
    <n v="0"/>
    <n v="1.8"/>
  </r>
  <r>
    <x v="45"/>
    <x v="0"/>
    <n v="1.1499999999999999"/>
    <n v="0"/>
    <n v="1.1499999999999999"/>
    <n v="0"/>
    <n v="0"/>
    <n v="1.1499999999999999"/>
  </r>
  <r>
    <x v="46"/>
    <x v="0"/>
    <n v="0.5"/>
    <n v="0"/>
    <n v="0.5"/>
    <n v="0"/>
    <n v="0"/>
    <n v="0.5"/>
  </r>
  <r>
    <x v="46"/>
    <x v="1"/>
    <n v="0.3"/>
    <n v="0"/>
    <n v="0.3"/>
    <n v="0"/>
    <n v="0"/>
    <n v="0.3"/>
  </r>
  <r>
    <x v="47"/>
    <x v="2"/>
    <n v="4.25"/>
    <n v="0"/>
    <n v="4.25"/>
    <n v="0"/>
    <n v="0"/>
    <n v="4.25"/>
  </r>
  <r>
    <x v="47"/>
    <x v="0"/>
    <n v="0.9"/>
    <n v="0"/>
    <n v="0.9"/>
    <n v="0"/>
    <n v="0"/>
    <n v="0.9"/>
  </r>
  <r>
    <x v="48"/>
    <x v="2"/>
    <n v="1.75"/>
    <n v="0"/>
    <n v="1.75"/>
    <n v="0"/>
    <n v="0"/>
    <n v="1.75"/>
  </r>
  <r>
    <x v="48"/>
    <x v="0"/>
    <n v="1.05"/>
    <n v="0"/>
    <n v="1.05"/>
    <n v="0"/>
    <n v="0"/>
    <n v="1.05"/>
  </r>
  <r>
    <x v="48"/>
    <x v="1"/>
    <n v="2.8"/>
    <n v="0"/>
    <n v="2.8"/>
    <n v="0"/>
    <n v="0"/>
    <n v="2.8"/>
  </r>
  <r>
    <x v="49"/>
    <x v="0"/>
    <n v="0.5"/>
    <n v="0"/>
    <n v="0.5"/>
    <n v="0"/>
    <n v="0"/>
    <n v="0.5"/>
  </r>
  <r>
    <x v="49"/>
    <x v="1"/>
    <n v="7.1"/>
    <n v="0"/>
    <n v="7.1"/>
    <n v="0"/>
    <n v="0"/>
    <n v="7.1"/>
  </r>
  <r>
    <x v="50"/>
    <x v="0"/>
    <n v="1"/>
    <n v="0"/>
    <n v="1"/>
    <n v="0"/>
    <n v="0"/>
    <n v="1"/>
  </r>
  <r>
    <x v="50"/>
    <x v="1"/>
    <n v="0.7"/>
    <n v="0"/>
    <n v="0.7"/>
    <n v="0"/>
    <n v="0"/>
    <n v="0.7"/>
  </r>
  <r>
    <x v="51"/>
    <x v="0"/>
    <n v="2"/>
    <n v="0"/>
    <n v="2"/>
    <n v="0"/>
    <n v="0"/>
    <n v="2"/>
  </r>
  <r>
    <x v="52"/>
    <x v="0"/>
    <n v="1.5"/>
    <n v="0"/>
    <n v="1.5"/>
    <n v="0"/>
    <n v="0"/>
    <n v="1.5"/>
  </r>
  <r>
    <x v="53"/>
    <x v="2"/>
    <n v="3.5"/>
    <n v="0"/>
    <n v="3.5"/>
    <n v="0"/>
    <n v="0"/>
    <n v="3.5"/>
  </r>
  <r>
    <x v="53"/>
    <x v="0"/>
    <n v="0.9"/>
    <n v="0"/>
    <n v="0.9"/>
    <n v="0"/>
    <n v="0"/>
    <n v="0.9"/>
  </r>
  <r>
    <x v="54"/>
    <x v="0"/>
    <n v="3.5"/>
    <n v="0"/>
    <n v="3.5"/>
    <n v="0"/>
    <n v="0"/>
    <n v="3.5"/>
  </r>
  <r>
    <x v="54"/>
    <x v="1"/>
    <n v="2.5"/>
    <n v="0"/>
    <n v="2.5"/>
    <n v="0"/>
    <n v="0"/>
    <n v="2.5"/>
  </r>
  <r>
    <x v="55"/>
    <x v="2"/>
    <n v="4.25"/>
    <n v="0"/>
    <n v="4.25"/>
    <n v="0"/>
    <n v="0"/>
    <n v="4.25"/>
  </r>
  <r>
    <x v="55"/>
    <x v="0"/>
    <n v="3.8"/>
    <n v="0"/>
    <n v="3.8"/>
    <n v="0"/>
    <n v="0"/>
    <n v="3.8"/>
  </r>
  <r>
    <x v="55"/>
    <x v="1"/>
    <n v="3.4"/>
    <n v="0"/>
    <n v="3.4"/>
    <n v="0"/>
    <n v="0"/>
    <n v="3.4"/>
  </r>
  <r>
    <x v="56"/>
    <x v="2"/>
    <n v="5.5"/>
    <n v="0"/>
    <n v="5.5"/>
    <n v="0"/>
    <n v="0"/>
    <n v="5.5"/>
  </r>
  <r>
    <x v="56"/>
    <x v="0"/>
    <n v="4.4499999999999993"/>
    <n v="0"/>
    <n v="4.4499999999999993"/>
    <n v="0"/>
    <n v="0"/>
    <n v="4.4499999999999993"/>
  </r>
  <r>
    <x v="56"/>
    <x v="1"/>
    <n v="0.2"/>
    <n v="0"/>
    <n v="0.2"/>
    <n v="0"/>
    <n v="0"/>
    <n v="0.2"/>
  </r>
  <r>
    <x v="57"/>
    <x v="2"/>
    <n v="3.25"/>
    <n v="0"/>
    <n v="3.25"/>
    <n v="0"/>
    <n v="0"/>
    <n v="3.25"/>
  </r>
  <r>
    <x v="57"/>
    <x v="0"/>
    <n v="1.25"/>
    <n v="0"/>
    <n v="1.25"/>
    <n v="0"/>
    <n v="0"/>
    <n v="1.25"/>
  </r>
  <r>
    <x v="57"/>
    <x v="1"/>
    <n v="1.8"/>
    <n v="0"/>
    <n v="1.8"/>
    <n v="0"/>
    <n v="0"/>
    <n v="1.8"/>
  </r>
  <r>
    <x v="58"/>
    <x v="2"/>
    <n v="4.5"/>
    <n v="0"/>
    <n v="4.5"/>
    <n v="0"/>
    <n v="0"/>
    <n v="4.5"/>
  </r>
  <r>
    <x v="58"/>
    <x v="1"/>
    <n v="1.7"/>
    <n v="0"/>
    <n v="1.7"/>
    <n v="0"/>
    <n v="0"/>
    <n v="1.7"/>
  </r>
  <r>
    <x v="59"/>
    <x v="2"/>
    <n v="3"/>
    <n v="0"/>
    <n v="3"/>
    <n v="0"/>
    <n v="0"/>
    <n v="3"/>
  </r>
  <r>
    <x v="59"/>
    <x v="1"/>
    <n v="3.6999999999999997"/>
    <n v="0"/>
    <n v="3.6999999999999997"/>
    <n v="0"/>
    <n v="0"/>
    <n v="3.6999999999999997"/>
  </r>
  <r>
    <x v="60"/>
    <x v="2"/>
    <n v="3.75"/>
    <n v="0"/>
    <n v="3.75"/>
    <n v="0"/>
    <n v="0"/>
    <n v="3.75"/>
  </r>
  <r>
    <x v="60"/>
    <x v="1"/>
    <n v="1.2"/>
    <n v="0"/>
    <n v="1.2"/>
    <n v="0"/>
    <n v="0"/>
    <n v="1.2"/>
  </r>
  <r>
    <x v="61"/>
    <x v="2"/>
    <n v="2.75"/>
    <n v="0"/>
    <n v="2.75"/>
    <n v="0"/>
    <n v="0"/>
    <n v="2.75"/>
  </r>
  <r>
    <x v="62"/>
    <x v="0"/>
    <n v="3.15"/>
    <n v="0"/>
    <n v="3.15"/>
    <n v="0"/>
    <n v="0"/>
    <n v="3.15"/>
  </r>
  <r>
    <x v="63"/>
    <x v="0"/>
    <n v="1.4"/>
    <n v="0"/>
    <n v="1.4"/>
    <n v="0"/>
    <n v="0"/>
    <n v="1.4"/>
  </r>
  <r>
    <x v="64"/>
    <x v="0"/>
    <n v="4.4000000000000004"/>
    <n v="0"/>
    <n v="4.4000000000000004"/>
    <n v="0"/>
    <n v="0"/>
    <n v="4.4000000000000004"/>
  </r>
  <r>
    <x v="64"/>
    <x v="3"/>
    <n v="0.5"/>
    <n v="0"/>
    <n v="0.5"/>
    <n v="0"/>
    <n v="0"/>
    <n v="0.5"/>
  </r>
  <r>
    <x v="64"/>
    <x v="1"/>
    <n v="4"/>
    <n v="0"/>
    <n v="4"/>
    <n v="0"/>
    <n v="0"/>
    <n v="4"/>
  </r>
  <r>
    <x v="65"/>
    <x v="2"/>
    <n v="11.75"/>
    <n v="0"/>
    <n v="11.75"/>
    <n v="0"/>
    <n v="0"/>
    <n v="11.75"/>
  </r>
  <r>
    <x v="65"/>
    <x v="0"/>
    <n v="4.25"/>
    <n v="0"/>
    <n v="4.25"/>
    <n v="0"/>
    <n v="0"/>
    <n v="4.25"/>
  </r>
  <r>
    <x v="65"/>
    <x v="3"/>
    <n v="0.75"/>
    <n v="0"/>
    <n v="0.75"/>
    <n v="0"/>
    <n v="0"/>
    <n v="0.75"/>
  </r>
  <r>
    <x v="65"/>
    <x v="1"/>
    <n v="4.2"/>
    <n v="0"/>
    <n v="4.2"/>
    <n v="0"/>
    <n v="0"/>
    <n v="4.2"/>
  </r>
  <r>
    <x v="66"/>
    <x v="0"/>
    <n v="3.65"/>
    <n v="0"/>
    <n v="3.65"/>
    <n v="0"/>
    <n v="0"/>
    <n v="3.65"/>
  </r>
  <r>
    <x v="66"/>
    <x v="3"/>
    <n v="0.25"/>
    <n v="0"/>
    <n v="0.25"/>
    <n v="0"/>
    <n v="0"/>
    <n v="0.25"/>
  </r>
  <r>
    <x v="66"/>
    <x v="1"/>
    <n v="1.7000000000000002"/>
    <n v="0"/>
    <n v="1.7000000000000002"/>
    <n v="0"/>
    <n v="0"/>
    <n v="1.7000000000000002"/>
  </r>
  <r>
    <x v="67"/>
    <x v="0"/>
    <n v="0.5"/>
    <n v="0"/>
    <n v="0.5"/>
    <n v="0"/>
    <n v="0"/>
    <n v="0.5"/>
  </r>
  <r>
    <x v="67"/>
    <x v="1"/>
    <n v="3.0999999999999996"/>
    <n v="0"/>
    <n v="3.0999999999999996"/>
    <n v="0"/>
    <n v="0"/>
    <n v="3.0999999999999996"/>
  </r>
  <r>
    <x v="68"/>
    <x v="0"/>
    <n v="0.4"/>
    <n v="0"/>
    <n v="0.4"/>
    <n v="0"/>
    <n v="0"/>
    <n v="0.4"/>
  </r>
  <r>
    <x v="68"/>
    <x v="1"/>
    <n v="0.6"/>
    <n v="0"/>
    <n v="0.6"/>
    <n v="0"/>
    <n v="0"/>
    <n v="0.6"/>
  </r>
  <r>
    <x v="69"/>
    <x v="0"/>
    <n v="0.4"/>
    <n v="0"/>
    <n v="0.4"/>
    <n v="0"/>
    <n v="0"/>
    <n v="0.4"/>
  </r>
  <r>
    <x v="70"/>
    <x v="2"/>
    <n v="4"/>
    <n v="0"/>
    <n v="4"/>
    <n v="0"/>
    <n v="0"/>
    <n v="4"/>
  </r>
  <r>
    <x v="70"/>
    <x v="0"/>
    <n v="5.95"/>
    <n v="0"/>
    <n v="5.95"/>
    <n v="0"/>
    <n v="0"/>
    <n v="5.95"/>
  </r>
  <r>
    <x v="70"/>
    <x v="1"/>
    <n v="6.1"/>
    <n v="0"/>
    <n v="6.1"/>
    <n v="0"/>
    <n v="0"/>
    <n v="6.1"/>
  </r>
  <r>
    <x v="71"/>
    <x v="2"/>
    <n v="7.75"/>
    <n v="0"/>
    <n v="7.75"/>
    <n v="0"/>
    <n v="0"/>
    <n v="7.75"/>
  </r>
  <r>
    <x v="71"/>
    <x v="0"/>
    <n v="7.6"/>
    <n v="0"/>
    <n v="7.6"/>
    <n v="0"/>
    <n v="0"/>
    <n v="7.6"/>
  </r>
  <r>
    <x v="71"/>
    <x v="1"/>
    <n v="6.3"/>
    <n v="0"/>
    <n v="6.3"/>
    <n v="0"/>
    <n v="0"/>
    <n v="6.3"/>
  </r>
  <r>
    <x v="72"/>
    <x v="2"/>
    <n v="1.75"/>
    <n v="0"/>
    <n v="1.75"/>
    <n v="0"/>
    <n v="0"/>
    <n v="1.75"/>
  </r>
  <r>
    <x v="72"/>
    <x v="0"/>
    <n v="18.3"/>
    <n v="0"/>
    <n v="18.3"/>
    <n v="0"/>
    <n v="0"/>
    <n v="18.3"/>
  </r>
  <r>
    <x v="72"/>
    <x v="1"/>
    <n v="6.9"/>
    <n v="0"/>
    <n v="6.9"/>
    <n v="0"/>
    <n v="0"/>
    <n v="6.9"/>
  </r>
  <r>
    <x v="73"/>
    <x v="2"/>
    <n v="6.5"/>
    <n v="0"/>
    <n v="6.5"/>
    <n v="0"/>
    <n v="0"/>
    <n v="6.5"/>
  </r>
  <r>
    <x v="73"/>
    <x v="0"/>
    <n v="0.5"/>
    <n v="0"/>
    <n v="0.5"/>
    <n v="0"/>
    <n v="0"/>
    <n v="0.5"/>
  </r>
  <r>
    <x v="73"/>
    <x v="3"/>
    <n v="8.5"/>
    <n v="0"/>
    <n v="8.5"/>
    <n v="0"/>
    <n v="0"/>
    <n v="8.5"/>
  </r>
  <r>
    <x v="73"/>
    <x v="1"/>
    <n v="9.2000000000000011"/>
    <n v="0"/>
    <n v="9.2000000000000011"/>
    <n v="0"/>
    <n v="0"/>
    <n v="9.2000000000000011"/>
  </r>
  <r>
    <x v="74"/>
    <x v="2"/>
    <n v="4"/>
    <n v="0"/>
    <n v="4"/>
    <n v="0"/>
    <n v="0"/>
    <n v="4"/>
  </r>
  <r>
    <x v="74"/>
    <x v="0"/>
    <n v="12.55"/>
    <n v="0"/>
    <n v="12.55"/>
    <n v="0"/>
    <n v="0"/>
    <n v="12.55"/>
  </r>
  <r>
    <x v="74"/>
    <x v="1"/>
    <n v="7.3999999999999995"/>
    <n v="0"/>
    <n v="7.3999999999999995"/>
    <n v="0"/>
    <n v="0"/>
    <n v="7.3999999999999995"/>
  </r>
  <r>
    <x v="75"/>
    <x v="0"/>
    <n v="8.4"/>
    <n v="0"/>
    <n v="8.4"/>
    <n v="0"/>
    <n v="0"/>
    <n v="8.4"/>
  </r>
  <r>
    <x v="76"/>
    <x v="2"/>
    <n v="1.75"/>
    <n v="0"/>
    <n v="1.75"/>
    <n v="0"/>
    <n v="0"/>
    <n v="1.75"/>
  </r>
  <r>
    <x v="76"/>
    <x v="0"/>
    <n v="17.299999999999997"/>
    <n v="0"/>
    <n v="17.299999999999997"/>
    <n v="0"/>
    <n v="0"/>
    <n v="17.299999999999997"/>
  </r>
  <r>
    <x v="76"/>
    <x v="3"/>
    <n v="17"/>
    <n v="3.5"/>
    <n v="7.5"/>
    <n v="6"/>
    <n v="0"/>
    <n v="7.5"/>
  </r>
  <r>
    <x v="76"/>
    <x v="1"/>
    <n v="11.399999999999999"/>
    <n v="0"/>
    <n v="11.399999999999999"/>
    <n v="0"/>
    <n v="0"/>
    <n v="11.399999999999999"/>
  </r>
  <r>
    <x v="77"/>
    <x v="2"/>
    <n v="5.5"/>
    <n v="0"/>
    <n v="5.5"/>
    <n v="0"/>
    <n v="0"/>
    <n v="5.5"/>
  </r>
  <r>
    <x v="77"/>
    <x v="0"/>
    <n v="24.999999999999996"/>
    <n v="0"/>
    <n v="24.999999999999996"/>
    <n v="0"/>
    <n v="0"/>
    <n v="24.999999999999996"/>
  </r>
  <r>
    <x v="77"/>
    <x v="3"/>
    <n v="19.5"/>
    <n v="0"/>
    <n v="15"/>
    <n v="4.5"/>
    <n v="0"/>
    <n v="15"/>
  </r>
  <r>
    <x v="77"/>
    <x v="1"/>
    <n v="9.5"/>
    <n v="0"/>
    <n v="9.5"/>
    <n v="0"/>
    <n v="0"/>
    <n v="9.5"/>
  </r>
  <r>
    <x v="78"/>
    <x v="2"/>
    <n v="8"/>
    <n v="0"/>
    <n v="8"/>
    <n v="0"/>
    <n v="0"/>
    <n v="8"/>
  </r>
  <r>
    <x v="78"/>
    <x v="0"/>
    <n v="22.35"/>
    <n v="0"/>
    <n v="22.35"/>
    <n v="0"/>
    <n v="0"/>
    <n v="22.35"/>
  </r>
  <r>
    <x v="78"/>
    <x v="1"/>
    <n v="8.4"/>
    <n v="0"/>
    <n v="8.4"/>
    <n v="0"/>
    <n v="0"/>
    <n v="8.4"/>
  </r>
  <r>
    <x v="79"/>
    <x v="2"/>
    <n v="1.5"/>
    <n v="0"/>
    <n v="1.5"/>
    <n v="0"/>
    <n v="0"/>
    <n v="1.5"/>
  </r>
  <r>
    <x v="79"/>
    <x v="0"/>
    <n v="21.2"/>
    <n v="2.25"/>
    <n v="18.95"/>
    <n v="0"/>
    <n v="0"/>
    <n v="18.95"/>
  </r>
  <r>
    <x v="79"/>
    <x v="3"/>
    <n v="12.5"/>
    <n v="1.25"/>
    <n v="9.25"/>
    <n v="2"/>
    <n v="0"/>
    <n v="9.25"/>
  </r>
  <r>
    <x v="80"/>
    <x v="0"/>
    <n v="14.3"/>
    <n v="0.30000000000000004"/>
    <n v="14"/>
    <n v="0"/>
    <n v="0"/>
    <n v="14"/>
  </r>
  <r>
    <x v="80"/>
    <x v="3"/>
    <n v="5.75"/>
    <n v="0"/>
    <n v="4.5"/>
    <n v="1.25"/>
    <n v="0"/>
    <n v="4.5"/>
  </r>
  <r>
    <x v="81"/>
    <x v="0"/>
    <n v="4"/>
    <n v="0"/>
    <n v="4"/>
    <n v="0"/>
    <n v="0"/>
    <n v="4"/>
  </r>
  <r>
    <x v="82"/>
    <x v="0"/>
    <n v="7.5"/>
    <n v="0"/>
    <n v="7.5"/>
    <n v="0"/>
    <n v="0"/>
    <n v="7.5"/>
  </r>
  <r>
    <x v="83"/>
    <x v="0"/>
    <n v="21.249999999999993"/>
    <n v="0.25"/>
    <n v="20.999999999999993"/>
    <n v="0"/>
    <n v="0"/>
    <n v="20.999999999999993"/>
  </r>
  <r>
    <x v="84"/>
    <x v="0"/>
    <n v="27.999999999999993"/>
    <n v="0"/>
    <n v="27.999999999999993"/>
    <n v="0"/>
    <n v="0"/>
    <n v="27.999999999999993"/>
  </r>
  <r>
    <x v="85"/>
    <x v="0"/>
    <n v="19.649999999999999"/>
    <n v="0"/>
    <n v="19.649999999999999"/>
    <n v="0"/>
    <n v="0"/>
    <n v="19.64999999999999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BA5A9BD-692D-4ED6-88E9-E89DAC32C429}" name="ptHresJourProf" cacheId="8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Date / Prof.">
  <location ref="J1:P117" firstHeaderRow="0" firstDataRow="1" firstDataCol="1"/>
  <pivotFields count="8">
    <pivotField axis="axisRow" numFmtId="14" showAll="0">
      <items count="8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x="73"/>
        <item x="74"/>
        <item x="75"/>
        <item x="76"/>
        <item x="77"/>
        <item x="78"/>
        <item x="79"/>
        <item x="80"/>
        <item x="81"/>
        <item x="82"/>
        <item x="83"/>
        <item x="84"/>
        <item x="85"/>
        <item t="default"/>
      </items>
    </pivotField>
    <pivotField axis="axisRow" showAll="0">
      <items count="5">
        <item x="2"/>
        <item x="0"/>
        <item x="3"/>
        <item x="1"/>
        <item t="default"/>
      </items>
    </pivotField>
    <pivotField dataField="1" numFmtId="4" showAll="0"/>
    <pivotField dataField="1" numFmtId="4" showAll="0"/>
    <pivotField dataField="1" numFmtId="4" showAll="0"/>
    <pivotField dataField="1" numFmtId="4" showAll="0"/>
    <pivotField dataField="1" numFmtId="4" showAll="0"/>
    <pivotField dataField="1" numFmtId="4" showAll="0"/>
  </pivotFields>
  <rowFields count="2">
    <field x="0"/>
    <field x="1"/>
  </rowFields>
  <rowItems count="11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r="1">
      <x/>
    </i>
    <i r="1">
      <x v="1"/>
    </i>
    <i r="1">
      <x v="2"/>
    </i>
    <i r="1">
      <x v="3"/>
    </i>
    <i>
      <x v="74"/>
    </i>
    <i r="1">
      <x/>
    </i>
    <i r="1">
      <x v="1"/>
    </i>
    <i r="1">
      <x v="3"/>
    </i>
    <i>
      <x v="75"/>
    </i>
    <i r="1">
      <x v="1"/>
    </i>
    <i>
      <x v="76"/>
    </i>
    <i r="1">
      <x/>
    </i>
    <i r="1">
      <x v="1"/>
    </i>
    <i r="1">
      <x v="2"/>
    </i>
    <i r="1">
      <x v="3"/>
    </i>
    <i>
      <x v="77"/>
    </i>
    <i r="1">
      <x/>
    </i>
    <i r="1">
      <x v="1"/>
    </i>
    <i r="1">
      <x v="2"/>
    </i>
    <i r="1">
      <x v="3"/>
    </i>
    <i>
      <x v="78"/>
    </i>
    <i r="1">
      <x/>
    </i>
    <i r="1">
      <x v="1"/>
    </i>
    <i r="1">
      <x v="3"/>
    </i>
    <i>
      <x v="79"/>
    </i>
    <i r="1">
      <x/>
    </i>
    <i r="1">
      <x v="1"/>
    </i>
    <i r="1">
      <x v="2"/>
    </i>
    <i>
      <x v="80"/>
    </i>
    <i r="1">
      <x v="1"/>
    </i>
    <i r="1">
      <x v="2"/>
    </i>
    <i>
      <x v="81"/>
    </i>
    <i r="1">
      <x v="1"/>
    </i>
    <i>
      <x v="82"/>
    </i>
    <i r="1">
      <x v="1"/>
    </i>
    <i>
      <x v="83"/>
    </i>
    <i r="1">
      <x v="1"/>
    </i>
    <i>
      <x v="84"/>
    </i>
    <i r="1">
      <x v="1"/>
    </i>
    <i>
      <x v="85"/>
    </i>
    <i r="1">
      <x v="1"/>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dataField name="Hres/TEC" fld="7" baseField="0" baseItem="0" numFmtId="4"/>
  </dataFields>
  <formats count="9">
    <format dxfId="222">
      <pivotArea outline="0" fieldPosition="0">
        <references count="1">
          <reference field="4294967294" count="1">
            <x v="0"/>
          </reference>
        </references>
      </pivotArea>
    </format>
    <format dxfId="221">
      <pivotArea outline="0" fieldPosition="0">
        <references count="1">
          <reference field="4294967294" count="1">
            <x v="1"/>
          </reference>
        </references>
      </pivotArea>
    </format>
    <format dxfId="220">
      <pivotArea outline="0" fieldPosition="0">
        <references count="1">
          <reference field="4294967294" count="1">
            <x v="2"/>
          </reference>
        </references>
      </pivotArea>
    </format>
    <format dxfId="219">
      <pivotArea dataOnly="0" labelOnly="1" outline="0" fieldPosition="0">
        <references count="1">
          <reference field="4294967294" count="6">
            <x v="0"/>
            <x v="1"/>
            <x v="2"/>
            <x v="3"/>
            <x v="4"/>
            <x v="5"/>
          </reference>
        </references>
      </pivotArea>
    </format>
    <format dxfId="218">
      <pivotArea dataOnly="0" labelOnly="1" outline="0" fieldPosition="0">
        <references count="1">
          <reference field="4294967294" count="6">
            <x v="0"/>
            <x v="1"/>
            <x v="2"/>
            <x v="3"/>
            <x v="4"/>
            <x v="5"/>
          </reference>
        </references>
      </pivotArea>
    </format>
    <format dxfId="217">
      <pivotArea dataOnly="0" labelOnly="1" outline="0" fieldPosition="0">
        <references count="1">
          <reference field="4294967294" count="6">
            <x v="0"/>
            <x v="1"/>
            <x v="2"/>
            <x v="3"/>
            <x v="4"/>
            <x v="5"/>
          </reference>
        </references>
      </pivotArea>
    </format>
    <format dxfId="216">
      <pivotArea outline="0" fieldPosition="0">
        <references count="1">
          <reference field="4294967294" count="1">
            <x v="5"/>
          </reference>
        </references>
      </pivotArea>
    </format>
    <format dxfId="215">
      <pivotArea outline="0" fieldPosition="0">
        <references count="1">
          <reference field="4294967294" count="1">
            <x v="3"/>
          </reference>
        </references>
      </pivotArea>
    </format>
    <format dxfId="214">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64"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13">
      <pivotArea outline="0" fieldPosition="0">
        <references count="1">
          <reference field="4294967294" count="1">
            <x v="0"/>
          </reference>
        </references>
      </pivotArea>
    </format>
    <format dxfId="112">
      <pivotArea outline="0" fieldPosition="0">
        <references count="1">
          <reference field="4294967294" count="1">
            <x v="1"/>
          </reference>
        </references>
      </pivotArea>
    </format>
    <format dxfId="111">
      <pivotArea field="1" type="button" dataOnly="0" labelOnly="1" outline="0" axis="axisRow" fieldPosition="0"/>
    </format>
    <format dxfId="11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64"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146">
      <pivotArea outline="0" fieldPosition="0">
        <references count="1">
          <reference field="4294967294" count="1">
            <x v="0"/>
          </reference>
        </references>
      </pivotArea>
    </format>
    <format dxfId="145">
      <pivotArea dataOnly="0" labelOnly="1" fieldPosition="0">
        <references count="1">
          <reference field="1" count="0"/>
        </references>
      </pivotArea>
    </format>
    <format dxfId="144">
      <pivotArea dataOnly="0" labelOnly="1" grandCol="1" outline="0" fieldPosition="0"/>
    </format>
    <format dxfId="143">
      <pivotArea dataOnly="0" labelOnly="1" fieldPosition="0">
        <references count="1">
          <reference field="1" count="0"/>
        </references>
      </pivotArea>
    </format>
    <format dxfId="142">
      <pivotArea dataOnly="0" labelOnly="1" grandCol="1" outline="0" fieldPosition="0"/>
    </format>
    <format dxfId="141">
      <pivotArea grandRow="1" outline="0" collapsedLevelsAreSubtotals="1" fieldPosition="0"/>
    </format>
    <format dxfId="140">
      <pivotArea type="all" dataOnly="0" outline="0" fieldPosition="0"/>
    </format>
    <format dxfId="139">
      <pivotArea outline="0" collapsedLevelsAreSubtotals="1" fieldPosition="0"/>
    </format>
    <format dxfId="138">
      <pivotArea type="origin" dataOnly="0" labelOnly="1" outline="0" fieldPosition="0"/>
    </format>
    <format dxfId="137">
      <pivotArea type="topRight" dataOnly="0" labelOnly="1" outline="0" fieldPosition="0"/>
    </format>
    <format dxfId="136">
      <pivotArea dataOnly="0" labelOnly="1" grandRow="1" outline="0" fieldPosition="0"/>
    </format>
    <format dxfId="135">
      <pivotArea dataOnly="0" labelOnly="1" fieldPosition="0">
        <references count="1">
          <reference field="1" count="0"/>
        </references>
      </pivotArea>
    </format>
    <format dxfId="134">
      <pivotArea dataOnly="0" labelOnly="1" grandCol="1" outline="0" fieldPosition="0"/>
    </format>
    <format dxfId="133">
      <pivotArea dataOnly="0" labelOnly="1" fieldPosition="0">
        <references count="1">
          <reference field="1" count="0"/>
        </references>
      </pivotArea>
    </format>
    <format dxfId="132">
      <pivotArea dataOnly="0" labelOnly="1" grandCol="1" outline="0" fieldPosition="0"/>
    </format>
    <format dxfId="131">
      <pivotArea dataOnly="0" labelOnly="1" fieldPosition="0">
        <references count="1">
          <reference field="1" count="0"/>
        </references>
      </pivotArea>
    </format>
    <format dxfId="130">
      <pivotArea dataOnly="0" labelOnly="1" grandCol="1" outline="0" fieldPosition="0"/>
    </format>
    <format dxfId="129">
      <pivotArea type="topRight" dataOnly="0" labelOnly="1" outline="0" fieldPosition="0"/>
    </format>
    <format dxfId="128">
      <pivotArea type="topRight" dataOnly="0" labelOnly="1" outline="0" fieldPosition="0"/>
    </format>
    <format dxfId="127">
      <pivotArea outline="0" collapsedLevelsAreSubtotals="1" fieldPosition="0"/>
    </format>
    <format dxfId="126">
      <pivotArea dataOnly="0" labelOnly="1" grandRow="1" outline="0" fieldPosition="0"/>
    </format>
    <format dxfId="125">
      <pivotArea dataOnly="0" labelOnly="1" fieldPosition="0">
        <references count="1">
          <reference field="1" count="0"/>
        </references>
      </pivotArea>
    </format>
    <format dxfId="124">
      <pivotArea dataOnly="0" labelOnly="1" grandCol="1" outline="0" fieldPosition="0"/>
    </format>
    <format dxfId="123">
      <pivotArea grandRow="1" outline="0" collapsedLevelsAreSubtotals="1" fieldPosition="0"/>
    </format>
    <format dxfId="122">
      <pivotArea dataOnly="0" labelOnly="1" grandRow="1" outline="0" fieldPosition="0"/>
    </format>
    <format dxfId="121">
      <pivotArea outline="0" collapsedLevelsAreSubtotals="1" fieldPosition="0"/>
    </format>
    <format dxfId="120">
      <pivotArea dataOnly="0" labelOnly="1" grandRow="1" outline="0" fieldPosition="0"/>
    </format>
    <format dxfId="119">
      <pivotArea outline="0" collapsedLevelsAreSubtotals="1" fieldPosition="0"/>
    </format>
    <format dxfId="118">
      <pivotArea dataOnly="0" labelOnly="1" grandRow="1" outline="0" fieldPosition="0"/>
    </format>
    <format dxfId="117">
      <pivotArea outline="0" collapsedLevelsAreSubtotals="1" fieldPosition="0"/>
    </format>
    <format dxfId="116">
      <pivotArea grandRow="1" outline="0" collapsedLevelsAreSubtotals="1" fieldPosition="0"/>
    </format>
    <format dxfId="115">
      <pivotArea dataOnly="0" labelOnly="1" grandRow="1" outline="0" fieldPosition="0"/>
    </format>
    <format dxfId="114">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64"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72">
      <pivotArea outline="0" fieldPosition="0">
        <references count="1">
          <reference field="4294967294" count="1">
            <x v="3"/>
          </reference>
        </references>
      </pivotArea>
    </format>
    <format dxfId="171">
      <pivotArea outline="0" fieldPosition="0">
        <references count="1">
          <reference field="4294967294" count="1">
            <x v="4"/>
          </reference>
        </references>
      </pivotArea>
    </format>
    <format dxfId="170">
      <pivotArea outline="0" fieldPosition="0">
        <references count="1">
          <reference field="4294967294" count="1">
            <x v="0"/>
          </reference>
        </references>
      </pivotArea>
    </format>
    <format dxfId="169">
      <pivotArea dataOnly="0" labelOnly="1" outline="0" fieldPosition="0">
        <references count="1">
          <reference field="4294967294" count="5">
            <x v="0"/>
            <x v="1"/>
            <x v="2"/>
            <x v="3"/>
            <x v="4"/>
          </reference>
        </references>
      </pivotArea>
    </format>
    <format dxfId="168">
      <pivotArea type="all" dataOnly="0" outline="0" fieldPosition="0"/>
    </format>
    <format dxfId="167">
      <pivotArea outline="0" collapsedLevelsAreSubtotals="1" fieldPosition="0"/>
    </format>
    <format dxfId="166">
      <pivotArea dataOnly="0" labelOnly="1" fieldPosition="0">
        <references count="1">
          <reference field="1" count="0"/>
        </references>
      </pivotArea>
    </format>
    <format dxfId="165">
      <pivotArea dataOnly="0" labelOnly="1" grandRow="1" outline="0" fieldPosition="0"/>
    </format>
    <format dxfId="164">
      <pivotArea dataOnly="0" labelOnly="1" outline="0" fieldPosition="0">
        <references count="1">
          <reference field="4294967294" count="5">
            <x v="0"/>
            <x v="1"/>
            <x v="2"/>
            <x v="3"/>
            <x v="4"/>
          </reference>
        </references>
      </pivotArea>
    </format>
    <format dxfId="163">
      <pivotArea type="all" dataOnly="0" outline="0" fieldPosition="0"/>
    </format>
    <format dxfId="162">
      <pivotArea outline="0" collapsedLevelsAreSubtotals="1" fieldPosition="0"/>
    </format>
    <format dxfId="161">
      <pivotArea dataOnly="0" labelOnly="1" fieldPosition="0">
        <references count="1">
          <reference field="1" count="0"/>
        </references>
      </pivotArea>
    </format>
    <format dxfId="160">
      <pivotArea dataOnly="0" labelOnly="1" grandRow="1" outline="0" fieldPosition="0"/>
    </format>
    <format dxfId="159">
      <pivotArea dataOnly="0" labelOnly="1" outline="0" fieldPosition="0">
        <references count="1">
          <reference field="4294967294" count="5">
            <x v="0"/>
            <x v="1"/>
            <x v="2"/>
            <x v="3"/>
            <x v="4"/>
          </reference>
        </references>
      </pivotArea>
    </format>
    <format dxfId="158">
      <pivotArea grandRow="1" outline="0" collapsedLevelsAreSubtotals="1" fieldPosition="0"/>
    </format>
    <format dxfId="157">
      <pivotArea dataOnly="0" labelOnly="1" grandRow="1" outline="0" fieldPosition="0"/>
    </format>
    <format dxfId="156">
      <pivotArea type="all" dataOnly="0" outline="0" fieldPosition="0"/>
    </format>
    <format dxfId="155">
      <pivotArea outline="0" collapsedLevelsAreSubtotals="1" fieldPosition="0"/>
    </format>
    <format dxfId="154">
      <pivotArea dataOnly="0" labelOnly="1" fieldPosition="0">
        <references count="1">
          <reference field="1" count="0"/>
        </references>
      </pivotArea>
    </format>
    <format dxfId="153">
      <pivotArea dataOnly="0" labelOnly="1" grandRow="1" outline="0" fieldPosition="0"/>
    </format>
    <format dxfId="152">
      <pivotArea dataOnly="0" labelOnly="1" outline="0" fieldPosition="0">
        <references count="1">
          <reference field="4294967294" count="5">
            <x v="0"/>
            <x v="1"/>
            <x v="2"/>
            <x v="3"/>
            <x v="4"/>
          </reference>
        </references>
      </pivotArea>
    </format>
    <format dxfId="151">
      <pivotArea outline="0" collapsedLevelsAreSubtotals="1" fieldPosition="0"/>
    </format>
    <format dxfId="150">
      <pivotArea dataOnly="0" labelOnly="1" fieldPosition="0">
        <references count="1">
          <reference field="1" count="0"/>
        </references>
      </pivotArea>
    </format>
    <format dxfId="149">
      <pivotArea dataOnly="0" labelOnly="1" grandRow="1" outline="0" fieldPosition="0"/>
    </format>
    <format dxfId="148">
      <pivotArea dataOnly="0" labelOnly="1" outline="0" fieldPosition="0">
        <references count="1">
          <reference field="4294967294" count="5">
            <x v="0"/>
            <x v="1"/>
            <x v="2"/>
            <x v="3"/>
            <x v="4"/>
          </reference>
        </references>
      </pivotArea>
    </format>
    <format dxfId="147">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64"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115">
        <item m="1" x="112"/>
        <item m="1" x="113"/>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
    </i>
    <i>
      <x v="31"/>
    </i>
    <i>
      <x v="21"/>
    </i>
    <i>
      <x v="12"/>
    </i>
    <i>
      <x v="44"/>
    </i>
    <i>
      <x v="33"/>
    </i>
    <i>
      <x v="20"/>
    </i>
    <i>
      <x v="81"/>
    </i>
    <i>
      <x v="30"/>
    </i>
    <i>
      <x v="43"/>
    </i>
    <i>
      <x v="80"/>
    </i>
    <i>
      <x v="100"/>
    </i>
    <i>
      <x v="72"/>
    </i>
    <i>
      <x v="84"/>
    </i>
    <i>
      <x v="16"/>
    </i>
    <i>
      <x v="32"/>
    </i>
    <i>
      <x v="10"/>
    </i>
    <i>
      <x v="97"/>
    </i>
    <i>
      <x v="75"/>
    </i>
    <i>
      <x v="51"/>
    </i>
    <i>
      <x v="94"/>
    </i>
    <i>
      <x v="53"/>
    </i>
    <i>
      <x v="5"/>
    </i>
    <i>
      <x v="63"/>
    </i>
    <i>
      <x v="34"/>
    </i>
    <i>
      <x v="6"/>
    </i>
    <i>
      <x v="88"/>
    </i>
    <i>
      <x v="71"/>
    </i>
    <i>
      <x v="45"/>
    </i>
    <i>
      <x v="85"/>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213">
      <pivotArea dataOnly="0" labelOnly="1" outline="0" axis="axisValues" fieldPosition="0"/>
    </format>
    <format dxfId="212">
      <pivotArea outline="0" fieldPosition="0">
        <references count="1">
          <reference field="4294967294" count="1">
            <x v="1"/>
          </reference>
        </references>
      </pivotArea>
    </format>
    <format dxfId="211">
      <pivotArea outline="0" fieldPosition="0">
        <references count="1">
          <reference field="4294967294" count="1">
            <x v="2"/>
          </reference>
        </references>
      </pivotArea>
    </format>
    <format dxfId="210">
      <pivotArea outline="0" fieldPosition="0">
        <references count="1">
          <reference field="4294967294" count="1">
            <x v="3"/>
          </reference>
        </references>
      </pivotArea>
    </format>
    <format dxfId="209">
      <pivotArea outline="0" fieldPosition="0">
        <references count="1">
          <reference field="4294967294" count="1">
            <x v="4"/>
          </reference>
        </references>
      </pivotArea>
    </format>
    <format dxfId="208">
      <pivotArea field="3" type="button" dataOnly="0" labelOnly="1" outline="0" axis="axisRow" fieldPosition="0"/>
    </format>
    <format dxfId="207">
      <pivotArea dataOnly="0" labelOnly="1" outline="0" fieldPosition="0">
        <references count="1">
          <reference field="4294967294" count="5">
            <x v="0"/>
            <x v="1"/>
            <x v="2"/>
            <x v="3"/>
            <x v="4"/>
          </reference>
        </references>
      </pivotArea>
    </format>
    <format dxfId="206">
      <pivotArea field="3" type="button" dataOnly="0" labelOnly="1" outline="0" axis="axisRow" fieldPosition="0"/>
    </format>
    <format dxfId="205">
      <pivotArea dataOnly="0" labelOnly="1" outline="0" fieldPosition="0">
        <references count="1">
          <reference field="4294967294" count="5">
            <x v="0"/>
            <x v="1"/>
            <x v="2"/>
            <x v="3"/>
            <x v="4"/>
          </reference>
        </references>
      </pivotArea>
    </format>
    <format dxfId="204">
      <pivotArea field="3" type="button" dataOnly="0" labelOnly="1" outline="0" axis="axisRow" fieldPosition="0"/>
    </format>
    <format dxfId="203">
      <pivotArea dataOnly="0" labelOnly="1" outline="0" fieldPosition="0">
        <references count="1">
          <reference field="4294967294" count="5">
            <x v="0"/>
            <x v="1"/>
            <x v="2"/>
            <x v="3"/>
            <x v="4"/>
          </reference>
        </references>
      </pivotArea>
    </format>
    <format dxfId="202">
      <pivotArea field="3" type="button" dataOnly="0" labelOnly="1" outline="0" axis="axisRow" fieldPosition="0"/>
    </format>
    <format dxfId="201">
      <pivotArea dataOnly="0" labelOnly="1" outline="0" fieldPosition="0">
        <references count="1">
          <reference field="4294967294" count="5">
            <x v="0"/>
            <x v="1"/>
            <x v="2"/>
            <x v="3"/>
            <x v="4"/>
          </reference>
        </references>
      </pivotArea>
    </format>
    <format dxfId="200">
      <pivotArea field="3" type="button" dataOnly="0" labelOnly="1" outline="0" axis="axisRow" fieldPosition="0"/>
    </format>
    <format dxfId="199">
      <pivotArea dataOnly="0" labelOnly="1" outline="0" fieldPosition="0">
        <references count="1">
          <reference field="4294967294" count="5">
            <x v="0"/>
            <x v="1"/>
            <x v="2"/>
            <x v="3"/>
            <x v="4"/>
          </reference>
        </references>
      </pivotArea>
    </format>
    <format dxfId="198">
      <pivotArea field="3" type="button" dataOnly="0" labelOnly="1" outline="0" axis="axisRow" fieldPosition="0"/>
    </format>
    <format dxfId="197">
      <pivotArea dataOnly="0" labelOnly="1" outline="0" fieldPosition="0">
        <references count="1">
          <reference field="4294967294" count="5">
            <x v="0"/>
            <x v="1"/>
            <x v="2"/>
            <x v="3"/>
            <x v="4"/>
          </reference>
        </references>
      </pivotArea>
    </format>
    <format dxfId="196">
      <pivotArea field="3" type="button" dataOnly="0" labelOnly="1" outline="0" axis="axisRow" fieldPosition="0"/>
    </format>
    <format dxfId="195">
      <pivotArea dataOnly="0" labelOnly="1" outline="0" fieldPosition="0">
        <references count="1">
          <reference field="4294967294" count="5">
            <x v="0"/>
            <x v="1"/>
            <x v="2"/>
            <x v="3"/>
            <x v="4"/>
          </reference>
        </references>
      </pivotArea>
    </format>
    <format dxfId="194">
      <pivotArea type="all" dataOnly="0" outline="0" fieldPosition="0"/>
    </format>
    <format dxfId="193">
      <pivotArea outline="0" collapsedLevelsAreSubtotals="1" fieldPosition="0"/>
    </format>
    <format dxfId="192">
      <pivotArea field="3" type="button" dataOnly="0" labelOnly="1" outline="0" axis="axisRow" fieldPosition="0"/>
    </format>
    <format dxfId="191">
      <pivotArea dataOnly="0" labelOnly="1" grandRow="1" outline="0" fieldPosition="0"/>
    </format>
    <format dxfId="190">
      <pivotArea dataOnly="0" labelOnly="1" outline="0" fieldPosition="0">
        <references count="1">
          <reference field="4294967294" count="5">
            <x v="0"/>
            <x v="1"/>
            <x v="2"/>
            <x v="3"/>
            <x v="4"/>
          </reference>
        </references>
      </pivotArea>
    </format>
    <format dxfId="189">
      <pivotArea type="all" dataOnly="0" outline="0" fieldPosition="0"/>
    </format>
    <format dxfId="188">
      <pivotArea outline="0" collapsedLevelsAreSubtotals="1" fieldPosition="0"/>
    </format>
    <format dxfId="187">
      <pivotArea field="3" type="button" dataOnly="0" labelOnly="1" outline="0" axis="axisRow" fieldPosition="0"/>
    </format>
    <format dxfId="186">
      <pivotArea dataOnly="0" labelOnly="1" grandRow="1" outline="0" fieldPosition="0"/>
    </format>
    <format dxfId="185">
      <pivotArea dataOnly="0" labelOnly="1" outline="0" fieldPosition="0">
        <references count="1">
          <reference field="4294967294" count="5">
            <x v="0"/>
            <x v="1"/>
            <x v="2"/>
            <x v="3"/>
            <x v="4"/>
          </reference>
        </references>
      </pivotArea>
    </format>
    <format dxfId="184">
      <pivotArea grandRow="1" outline="0" collapsedLevelsAreSubtotals="1" fieldPosition="0"/>
    </format>
    <format dxfId="183">
      <pivotArea dataOnly="0" labelOnly="1" grandRow="1" outline="0" fieldPosition="0"/>
    </format>
    <format dxfId="182">
      <pivotArea type="all" dataOnly="0" outline="0" fieldPosition="0"/>
    </format>
    <format dxfId="181">
      <pivotArea outline="0" collapsedLevelsAreSubtotals="1" fieldPosition="0"/>
    </format>
    <format dxfId="180">
      <pivotArea field="3" type="button" dataOnly="0" labelOnly="1" outline="0" axis="axisRow" fieldPosition="0"/>
    </format>
    <format dxfId="179">
      <pivotArea dataOnly="0" labelOnly="1" grandRow="1" outline="0" fieldPosition="0"/>
    </format>
    <format dxfId="178">
      <pivotArea dataOnly="0" labelOnly="1" outline="0" fieldPosition="0">
        <references count="1">
          <reference field="4294967294" count="5">
            <x v="0"/>
            <x v="1"/>
            <x v="2"/>
            <x v="3"/>
            <x v="4"/>
          </reference>
        </references>
      </pivotArea>
    </format>
    <format dxfId="177">
      <pivotArea type="all" dataOnly="0" outline="0" fieldPosition="0"/>
    </format>
    <format dxfId="176">
      <pivotArea outline="0" collapsedLevelsAreSubtotals="1" fieldPosition="0"/>
    </format>
    <format dxfId="175">
      <pivotArea dataOnly="0" labelOnly="1" grandRow="1" outline="0" fieldPosition="0"/>
    </format>
    <format dxfId="174">
      <pivotArea field="3" type="button" dataOnly="0" labelOnly="1" outline="0" axis="axisRow" fieldPosition="0"/>
    </format>
    <format dxfId="173">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86">
      <pivotArea outline="0" collapsedLevelsAreSubtotals="1" fieldPosition="0"/>
    </format>
    <format dxfId="85">
      <pivotArea type="all" dataOnly="0" outline="0" fieldPosition="0"/>
    </format>
    <format dxfId="84">
      <pivotArea outline="0" collapsedLevelsAreSubtotals="1" fieldPosition="0"/>
    </format>
    <format dxfId="83">
      <pivotArea field="0" type="button" dataOnly="0" labelOnly="1" outline="0" axis="axisRow" fieldPosition="0"/>
    </format>
    <format dxfId="82">
      <pivotArea dataOnly="0" labelOnly="1" fieldPosition="0">
        <references count="1">
          <reference field="0" count="0"/>
        </references>
      </pivotArea>
    </format>
    <format dxfId="81">
      <pivotArea dataOnly="0" labelOnly="1" grandRow="1" outline="0" fieldPosition="0"/>
    </format>
    <format dxfId="80">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93">
      <pivotArea outline="0" collapsedLevelsAreSubtotals="1" fieldPosition="0"/>
    </format>
    <format dxfId="92">
      <pivotArea type="all" dataOnly="0" outline="0" fieldPosition="0"/>
    </format>
    <format dxfId="91">
      <pivotArea outline="0" collapsedLevelsAreSubtotals="1" fieldPosition="0"/>
    </format>
    <format dxfId="90">
      <pivotArea field="0" type="button" dataOnly="0" labelOnly="1" outline="0" axis="axisRow" fieldPosition="0"/>
    </format>
    <format dxfId="89">
      <pivotArea dataOnly="0" labelOnly="1" fieldPosition="0">
        <references count="1">
          <reference field="0" count="0"/>
        </references>
      </pivotArea>
    </format>
    <format dxfId="88">
      <pivotArea dataOnly="0" labelOnly="1" grandRow="1" outline="0" fieldPosition="0"/>
    </format>
    <format dxfId="87">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100">
      <pivotArea outline="0" fieldPosition="0">
        <references count="1">
          <reference field="4294967294" count="1">
            <x v="0"/>
          </reference>
        </references>
      </pivotArea>
    </format>
    <format dxfId="99">
      <pivotArea outline="0" collapsedLevelsAreSubtotals="1" fieldPosition="0"/>
    </format>
    <format dxfId="98">
      <pivotArea type="all" dataOnly="0" outline="0" fieldPosition="0"/>
    </format>
    <format dxfId="97">
      <pivotArea outline="0" collapsedLevelsAreSubtotals="1" fieldPosition="0"/>
    </format>
    <format dxfId="96">
      <pivotArea field="-2" type="button" dataOnly="0" labelOnly="1" outline="0" axis="axisRow" fieldPosition="0"/>
    </format>
    <format dxfId="95">
      <pivotArea dataOnly="0" labelOnly="1" outline="0" fieldPosition="0">
        <references count="1">
          <reference field="4294967294" count="2">
            <x v="0"/>
            <x v="1"/>
          </reference>
        </references>
      </pivotArea>
    </format>
    <format dxfId="94">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107">
      <pivotArea outline="0" fieldPosition="0">
        <references count="1">
          <reference field="4294967294" count="1">
            <x v="1"/>
          </reference>
        </references>
      </pivotArea>
    </format>
    <format dxfId="106">
      <pivotArea outline="0" collapsedLevelsAreSubtotals="1" fieldPosition="0"/>
    </format>
    <format dxfId="105">
      <pivotArea type="all" dataOnly="0" outline="0" fieldPosition="0"/>
    </format>
    <format dxfId="104">
      <pivotArea outline="0" collapsedLevelsAreSubtotals="1" fieldPosition="0"/>
    </format>
    <format dxfId="103">
      <pivotArea field="-2" type="button" dataOnly="0" labelOnly="1" outline="0" axis="axisRow" fieldPosition="0"/>
    </format>
    <format dxfId="102">
      <pivotArea dataOnly="0" labelOnly="1" outline="0" fieldPosition="0">
        <references count="1">
          <reference field="4294967294" count="5">
            <x v="0"/>
            <x v="1"/>
            <x v="2"/>
            <x v="3"/>
            <x v="4"/>
          </reference>
        </references>
      </pivotArea>
    </format>
    <format dxfId="101">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302" dataDxfId="300" headerRowBorderDxfId="301" tableBorderDxfId="299" totalsRowBorderDxfId="298">
  <autoFilter ref="L10:N18" xr:uid="{A31919EF-8E0F-4C3C-BA3F-104400014F99}">
    <filterColumn colId="0" hiddenButton="1"/>
    <filterColumn colId="1" hiddenButton="1"/>
    <filterColumn colId="2" hiddenButton="1"/>
  </autoFilter>
  <tableColumns count="3">
    <tableColumn id="1" xr3:uid="{1AA17A9F-1CA5-49D4-BAB0-CE92585714BF}" name="Code" dataDxfId="297"/>
    <tableColumn id="2" xr3:uid="{F9796BA3-A20D-4CB8-84B5-8219E8E8B89F}" name="Date" dataDxfId="296"/>
    <tableColumn id="3" xr3:uid="{7D35A779-4C84-46EF-A0E5-0685EA5F2F1D}" name="Taux" dataDxfId="29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94" dataDxfId="292" headerRowBorderDxfId="293" tableBorderDxfId="291">
  <autoFilter ref="D34:F40" xr:uid="{07C6E30C-A06F-40D4-9BA2-8A0A8A76ABF2}">
    <filterColumn colId="0" hiddenButton="1"/>
    <filterColumn colId="1" hiddenButton="1"/>
    <filterColumn colId="2" hiddenButton="1"/>
  </autoFilter>
  <tableColumns count="3">
    <tableColumn id="1" xr3:uid="{310C8C28-1446-4C30-A757-31EC3C441084}" name="Prof_ID" dataDxfId="290"/>
    <tableColumn id="2" xr3:uid="{D877A497-8187-463F-AA46-7AA420DB4DE4}" name="Date" dataDxfId="289"/>
    <tableColumn id="3" xr3:uid="{04CCE0E4-4D07-434D-9038-C153D2D5066F}" name="Taux horaire" dataDxfId="288"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87" dataDxfId="285" headerRowBorderDxfId="286" tableBorderDxfId="284" totalsRowBorderDxfId="283">
  <tableColumns count="2">
    <tableColumn id="1" xr3:uid="{5B021658-ED4C-495B-BC3A-AA720496A2ED}" name="Colonne1" headerRowDxfId="282" dataDxfId="281"/>
    <tableColumn id="4" xr3:uid="{7B190BCB-42DF-46A7-A719-242BF1691854}" name="Colonne2" headerRowDxfId="280" dataDxfId="279"/>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78" dataDxfId="276" headerRowBorderDxfId="277" tableBorderDxfId="275">
  <autoFilter ref="P10:R21" xr:uid="{2167B6C9-9F6D-42E0-9CC7-719089B4BE11}">
    <filterColumn colId="0" hiddenButton="1"/>
    <filterColumn colId="1" hiddenButton="1"/>
    <filterColumn colId="2" hiddenButton="1"/>
  </autoFilter>
  <tableColumns count="3">
    <tableColumn id="1" xr3:uid="{66F6F071-16EB-4360-A1EC-BB8FE1F6E797}" name="Nom" dataDxfId="274"/>
    <tableColumn id="2" xr3:uid="{5D456978-BC71-4E79-BD40-93CE620D291E}" name="Du" dataDxfId="273"/>
    <tableColumn id="3" xr3:uid="{82F74239-6511-4BCE-AE2E-740B04E7813B}" name="Au" dataDxfId="272"/>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71" dataDxfId="270">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69"/>
    <tableColumn id="4" xr3:uid="{FAED1AC2-8602-4E1B-9D65-3F13924E2FA8}" name="Priorité" dataDxfId="268"/>
    <tableColumn id="2" xr3:uid="{0CF7A93B-8B70-4736-B527-99E7CA5653D7}" name="Description" dataDxfId="267"/>
    <tableColumn id="3" xr3:uid="{1AFC55B2-67C5-4672-A42E-89571F13AE69}" name="Statut" dataDxfId="266"/>
    <tableColumn id="5" xr3:uid="{F675C979-FC22-46A9-BBA9-D1E109B2800C}" name="TimeStamp" dataDxfId="265">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64"/>
    <tableColumn id="2" xr3:uid="{D82CEE75-C09F-4473-8E64-D3C555A589D1}" name="Invoice_Date" dataDxfId="263"/>
    <tableColumn id="3" xr3:uid="{4408FA16-7489-4E4A-B82E-5DA93254E184}" name="Customer" dataDxfId="262"/>
    <tableColumn id="4" xr3:uid="{02B661EF-32A0-4A5C-A675-D6B660E4641E}" name="Status"/>
    <tableColumn id="5" xr3:uid="{116F9240-9CDE-474B-8C9B-95451FC525F1}" name="Terms"/>
    <tableColumn id="6" xr3:uid="{C25CC6F9-A026-4886-8240-2CD314BB730A}" name="Due Date" dataDxfId="261"/>
    <tableColumn id="7" xr3:uid="{3D8853B7-2515-48E3-8C87-8D8E3AF0BC67}" name="Total" dataDxfId="260" dataCellStyle="Monétaire"/>
    <tableColumn id="8" xr3:uid="{413EC040-422E-4B36-B479-9B069555FDD7}" name="Total Paid" dataDxfId="259" dataCellStyle="Monétaire"/>
    <tableColumn id="9" xr3:uid="{C52B3134-B4B3-44AD-A1CD-00015E5D3885}" name="Balance" dataDxfId="258" dataCellStyle="Monétaire"/>
    <tableColumn id="10" xr3:uid="{35057C5B-9F3E-49D6-AB4B-C58A4061A806}" name="Days Overdue" dataDxfId="25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56" dataDxfId="254" headerRowBorderDxfId="255" tableBorderDxfId="253"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252"/>
    <tableColumn id="2" xr3:uid="{8EFDBDC4-6DF1-4F82-BCE8-D62854DF58D8}" name="0" dataDxfId="251" dataCellStyle="Monétaire">
      <calculatedColumnFormula>SUMIFS(Invoice_Balance,Invoice_CustName,P2,Invoice_DaysOver,"&lt;1")</calculatedColumnFormula>
    </tableColumn>
    <tableColumn id="3" xr3:uid="{88FEC574-C3E3-4A31-B6FF-92542C2E415C}" name="02" dataDxfId="250" dataCellStyle="Monétaire">
      <calculatedColumnFormula>SUMIFS(Invoice_Balance,Invoice_CustName,P2,Invoice_DaysOver,"&gt;0",Invoice_DaysOver,"&lt;31")</calculatedColumnFormula>
    </tableColumn>
    <tableColumn id="4" xr3:uid="{E779374F-2D01-44ED-90B1-096CEA433E36}" name="03" dataDxfId="249" dataCellStyle="Monétaire">
      <calculatedColumnFormula>SUMIFS(Invoice_Balance,Invoice_CustName,P2,Invoice_DaysOver,"&gt;30",Invoice_DaysOver,"&lt;61")</calculatedColumnFormula>
    </tableColumn>
    <tableColumn id="5" xr3:uid="{6B44B3FF-4CA1-46FF-BF84-31F13620E822}" name="04" dataDxfId="248" dataCellStyle="Monétaire">
      <calculatedColumnFormula>SUMIFS(Invoice_Balance,Invoice_CustName,P2,Invoice_DaysOver,"&gt;60",Invoice_DaysOver,"&lt;91")</calculatedColumnFormula>
    </tableColumn>
    <tableColumn id="6" xr3:uid="{9DCB549A-B548-4EE7-B544-AA655B736F7B}" name="4273,32" dataDxfId="247" dataCellStyle="Monétaire">
      <calculatedColumnFormula>SUMIFS(Invoice_Balance,Invoice_CustName,P2,Invoice_DaysOver,"&gt;90")</calculatedColumnFormula>
    </tableColumn>
    <tableColumn id="7" xr3:uid="{16CFAC45-F2F3-42D1-94F2-99F9D2B1B164}" name=" $4 273,32 " dataDxfId="246" dataCellStyle="Monétaire">
      <calculatedColumnFormula>SUM(Q2:U2)</calculatedColumnFormula>
    </tableColumn>
    <tableColumn id="8" xr3:uid="{AC8514E1-B39E-485B-92A6-A62793159C69}" name="10902,83" dataDxfId="245"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62" totalsRowShown="0" headerRowDxfId="244" dataDxfId="243" tableBorderDxfId="242">
  <autoFilter ref="A1:S462" xr:uid="{551E67F1-0E77-49D8-AF1A-905D99722A15}"/>
  <sortState xmlns:xlrd2="http://schemas.microsoft.com/office/spreadsheetml/2017/richdata2" ref="A2:S302">
    <sortCondition ref="D1:D302"/>
  </sortState>
  <tableColumns count="19">
    <tableColumn id="1" xr3:uid="{B9C32E28-3ECA-499C-ACCF-D9556896A61A}" name="TEC_ID" dataDxfId="241"/>
    <tableColumn id="3" xr3:uid="{E9672C05-CD46-4B70-B281-B05AE61D7D60}" name="Prof" dataDxfId="240"/>
    <tableColumn id="4" xr3:uid="{7F9D040B-2501-4E96-8EFE-9CCA52B9597A}" name="Date" dataDxfId="239"/>
    <tableColumn id="6" xr3:uid="{541BBAC5-AD07-4047-A206-52CF4CC55EAB}" name="ClientNom" dataDxfId="238"/>
    <tableColumn id="8" xr3:uid="{FC25C2F3-D1EC-4374-B665-8A4D09BB336D}" name="H_Saisies" dataDxfId="237"/>
    <tableColumn id="10" xr3:uid="{C6C7CF1F-E43D-44D2-BCC4-BEF8CAA96292}" name="EstFacturable" dataDxfId="236"/>
    <tableColumn id="12" xr3:uid="{1360D98F-B012-4C10-B270-FB755DEB744F}" name="EstFacturee" dataDxfId="235"/>
    <tableColumn id="14" xr3:uid="{0D11C10D-34EF-4A5B-BB42-E6A8A6C6C885}" name="EstDetruite" dataDxfId="234"/>
    <tableColumn id="11" xr3:uid="{2031BC9A-78D8-4C8E-AD84-A70A33A6980A}" name="H_Détruites" dataDxfId="233">
      <calculatedColumnFormula>IF(tblTEC_TDB_Data[[#This Row],[EstDetruite]],E2,0)</calculatedColumnFormula>
    </tableColumn>
    <tableColumn id="18" xr3:uid="{357BB418-7246-4F8F-A266-9D3E35FA7EE6}" name="H_N_D" dataDxfId="232">
      <calculatedColumnFormula>tblTEC_TDB_Data[[#This Row],[H_Saisies]]-tblTEC_TDB_Data[[#This Row],[H_Détruites]]</calculatedColumnFormula>
    </tableColumn>
    <tableColumn id="7" xr3:uid="{21ADD41A-D514-4B62-9EFC-27EF58DA6C6A}" name="H_Facturables" dataDxfId="231">
      <calculatedColumnFormula>IF(tblTEC_TDB_Data[[#This Row],[EstFacturable]]="VRAI",(E2-I2),0)</calculatedColumnFormula>
    </tableColumn>
    <tableColumn id="9" xr3:uid="{43F3B5EA-B6E0-4E4D-A992-8C80EE37402A}" name="H_N/F" dataDxfId="230">
      <calculatedColumnFormula>(E2-I2)-K2</calculatedColumnFormula>
    </tableColumn>
    <tableColumn id="21" xr3:uid="{D23B50DA-9128-4FB7-890C-96778F9148BF}" name="H_Facturées" dataDxfId="229">
      <calculatedColumnFormula>IF(G2="VRAI",J2,0)</calculatedColumnFormula>
    </tableColumn>
    <tableColumn id="17" xr3:uid="{D6DC3537-8A97-48F4-94B8-A9E245EA24B9}" name="H_TEC" dataDxfId="228">
      <calculatedColumnFormula>MAX(tblTEC_TDB_Data[[#This Row],[H_Facturables]]-tblTEC_TDB_Data[[#This Row],[H_Facturées]],0)</calculatedColumnFormula>
    </tableColumn>
    <tableColumn id="5" xr3:uid="{E686712F-51ED-4D70-8761-DCD76DC2A111}" name="Âge" dataDxfId="227">
      <calculatedColumnFormula>ROUND(INT(NOW()-tblTEC_TDB_Data[[#This Row],[Date]]),0)</calculatedColumnFormula>
    </tableColumn>
    <tableColumn id="13" xr3:uid="{77EE2C35-8A16-4CCE-AF2F-135A3608E16C}" name="- 30 Jours" dataDxfId="226">
      <calculatedColumnFormula>IF(tblTEC_TDB_Data[[#This Row],[Âge]]&lt;=30,N2,0)</calculatedColumnFormula>
    </tableColumn>
    <tableColumn id="15" xr3:uid="{6DE62F68-1427-4316-BB27-59DC9D8B7610}" name="31 @ 60 jours" dataDxfId="225">
      <calculatedColumnFormula>IF(AND(tblTEC_TDB_Data[[#This Row],[Âge]]&gt;30,tblTEC_TDB_Data[[#This Row],[Âge]]&lt;=60),N2,0)</calculatedColumnFormula>
    </tableColumn>
    <tableColumn id="16" xr3:uid="{F39439B5-DF79-434D-AB4D-F1FB57C5C53B}" name="61 @ 90 jours" dataDxfId="224">
      <calculatedColumnFormula>IF(AND(tblTEC_TDB_Data[[#This Row],[Âge]]&gt;60,tblTEC_TDB_Data[[#This Row],[Âge]]&lt;=90),N2,0)</calculatedColumnFormula>
    </tableColumn>
    <tableColumn id="23" xr3:uid="{8CC6293C-F2C7-4036-847D-B12F3C48B2EC}" name="91 jours &amp; +" dataDxfId="223">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463" totalsRowShown="0" headerRowDxfId="109" dataDxfId="74" tableBorderDxfId="108">
  <tableColumns count="16">
    <tableColumn id="1" xr3:uid="{53295304-749F-4919-8FC2-2C7B9167F274}" name="TEC_ID" dataDxfId="79"/>
    <tableColumn id="2" xr3:uid="{84991EC7-581C-4D79-B53D-F6E80BD12B99}" name="Prof_ID" dataDxfId="78"/>
    <tableColumn id="3" xr3:uid="{F848E698-4834-4431-8D76-9E22E55E910D}" name="Prof" dataDxfId="77"/>
    <tableColumn id="4" xr3:uid="{ECF4DCFA-F4EF-4AED-A78B-9F1A735681E1}" name="Date" dataDxfId="76"/>
    <tableColumn id="5" xr3:uid="{533F1B45-D859-4319-9290-D817996B9B86}" name="Client_ID" dataDxfId="73"/>
    <tableColumn id="6" xr3:uid="{928F0C84-61B1-40BE-831A-1832659407D8}" name="ClientNom" dataDxfId="72"/>
    <tableColumn id="7" xr3:uid="{C9278978-B240-4B52-A5A2-C1CEE28DD455}" name="Description" dataDxfId="68"/>
    <tableColumn id="8" xr3:uid="{ED0ECF62-6F24-44A1-8F37-E7DF4B7BDDA4}" name="Heures" dataDxfId="66"/>
    <tableColumn id="9" xr3:uid="{C712B99F-6A4D-443B-B9BA-695608F69581}" name="CommentaireNote" dataDxfId="67"/>
    <tableColumn id="10" xr3:uid="{BD697C10-1D3C-4A09-9B3C-5BEE368A1BD2}" name="EstFacturable" dataDxfId="65"/>
    <tableColumn id="11" xr3:uid="{334B39DE-689F-49F5-949B-136A0A6687DC}" name="DateSaisie" dataDxfId="63"/>
    <tableColumn id="12" xr3:uid="{D1D577E1-1179-4B82-9CB2-078BE75B60C7}" name="EstFacturee" dataDxfId="64"/>
    <tableColumn id="13" xr3:uid="{ECE9A69B-E629-4E23-A1B0-71775EE5136C}" name="DateFacturee" dataDxfId="75"/>
    <tableColumn id="14" xr3:uid="{FEFC8051-175A-4A91-96D9-2BBDCB342FC7}" name="EstDetruit" dataDxfId="71"/>
    <tableColumn id="15" xr3:uid="{6F5C129C-CCBE-4D06-B934-2EAE6C064441}" name="VersionApp" dataDxfId="69"/>
    <tableColumn id="16" xr3:uid="{F7FBDE5E-0BB9-470D-B873-94E02A62029D}" name="NoFacture" dataDxfId="70"/>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7.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1/relationships/timeline" Target="../timelines/timeline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5" Type="http://schemas.openxmlformats.org/officeDocument/2006/relationships/image" Target="../media/image17.emf"/><Relationship Id="rId4" Type="http://schemas.openxmlformats.org/officeDocument/2006/relationships/control" Target="../activeX/activeX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2.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4.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5.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7.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40.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9.vml"/><Relationship Id="rId7" Type="http://schemas.openxmlformats.org/officeDocument/2006/relationships/control" Target="../activeX/activeX20.xml"/><Relationship Id="rId2" Type="http://schemas.openxmlformats.org/officeDocument/2006/relationships/drawing" Target="../drawings/drawing17.xml"/><Relationship Id="rId1" Type="http://schemas.openxmlformats.org/officeDocument/2006/relationships/printerSettings" Target="../printerSettings/printerSettings41.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5.emf"/><Relationship Id="rId10" Type="http://schemas.openxmlformats.org/officeDocument/2006/relationships/image" Target="../media/image49.emf"/><Relationship Id="rId4" Type="http://schemas.openxmlformats.org/officeDocument/2006/relationships/control" Target="../activeX/activeX18.xml"/><Relationship Id="rId9" Type="http://schemas.openxmlformats.org/officeDocument/2006/relationships/control" Target="../activeX/activeX22.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10.vml"/><Relationship Id="rId7" Type="http://schemas.openxmlformats.org/officeDocument/2006/relationships/image" Target="../media/image45.emf"/><Relationship Id="rId2" Type="http://schemas.openxmlformats.org/officeDocument/2006/relationships/drawing" Target="../drawings/drawing18.xml"/><Relationship Id="rId1" Type="http://schemas.openxmlformats.org/officeDocument/2006/relationships/printerSettings" Target="../printerSettings/printerSettings42.bin"/><Relationship Id="rId6" Type="http://schemas.openxmlformats.org/officeDocument/2006/relationships/control" Target="../activeX/activeX25.xml"/><Relationship Id="rId5" Type="http://schemas.openxmlformats.org/officeDocument/2006/relationships/image" Target="../media/image58.emf"/><Relationship Id="rId10" Type="http://schemas.openxmlformats.org/officeDocument/2006/relationships/control" Target="../activeX/activeX28.xml"/><Relationship Id="rId4" Type="http://schemas.openxmlformats.org/officeDocument/2006/relationships/control" Target="../activeX/activeX24.xml"/><Relationship Id="rId9" Type="http://schemas.openxmlformats.org/officeDocument/2006/relationships/control" Target="../activeX/activeX27.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4.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7.bin"/><Relationship Id="rId4" Type="http://schemas.openxmlformats.org/officeDocument/2006/relationships/pivotTable" Target="../pivotTables/pivotTable5.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49.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DCB6E-B14E-4094-83B6-0619CE6AB4E0}">
  <sheetPr codeName="Feuil9">
    <pageSetUpPr fitToPage="1"/>
  </sheetPr>
  <dimension ref="A1:G18"/>
  <sheetViews>
    <sheetView topLeftCell="B1" workbookViewId="0"/>
  </sheetViews>
  <sheetFormatPr baseColWidth="10" defaultRowHeight="15" x14ac:dyDescent="0.25"/>
  <cols>
    <col min="1" max="1" width="10.5703125" bestFit="1" customWidth="1"/>
    <col min="2" max="2" width="9.85546875" bestFit="1" customWidth="1"/>
    <col min="3" max="3" width="19.140625" bestFit="1" customWidth="1"/>
    <col min="4" max="4" width="7" style="1" bestFit="1" customWidth="1"/>
    <col min="5" max="6" width="104.5703125" bestFit="1" customWidth="1"/>
    <col min="7" max="7" width="18.42578125" style="1140" bestFit="1" customWidth="1"/>
  </cols>
  <sheetData>
    <row r="1" spans="1:7" x14ac:dyDescent="0.25">
      <c r="A1" s="617" t="s">
        <v>18091</v>
      </c>
      <c r="B1" s="617" t="s">
        <v>50</v>
      </c>
      <c r="C1" s="617" t="s">
        <v>18092</v>
      </c>
      <c r="D1" s="617" t="s">
        <v>453</v>
      </c>
      <c r="E1" s="617" t="s">
        <v>18093</v>
      </c>
      <c r="F1" s="617" t="s">
        <v>29</v>
      </c>
      <c r="G1" s="1167" t="s">
        <v>389</v>
      </c>
    </row>
    <row r="2" spans="1:7" x14ac:dyDescent="0.25">
      <c r="A2" t="s">
        <v>18094</v>
      </c>
      <c r="B2" t="s">
        <v>738</v>
      </c>
      <c r="C2" t="s">
        <v>9364</v>
      </c>
      <c r="D2" s="1">
        <v>2305</v>
      </c>
      <c r="E2" t="s">
        <v>18095</v>
      </c>
      <c r="F2" s="1166" t="s">
        <v>18096</v>
      </c>
      <c r="G2" s="1140">
        <v>45518.433391203704</v>
      </c>
    </row>
    <row r="3" spans="1:7" x14ac:dyDescent="0.25">
      <c r="F3" s="1166"/>
    </row>
    <row r="4" spans="1:7" x14ac:dyDescent="0.25">
      <c r="A4" t="s">
        <v>18094</v>
      </c>
      <c r="B4" t="s">
        <v>738</v>
      </c>
      <c r="C4" t="s">
        <v>18097</v>
      </c>
      <c r="D4" s="1">
        <v>230</v>
      </c>
      <c r="E4" t="s">
        <v>18098</v>
      </c>
      <c r="F4" s="1166" t="s">
        <v>18096</v>
      </c>
      <c r="G4" s="1140">
        <v>45518.433391203704</v>
      </c>
    </row>
    <row r="5" spans="1:7" x14ac:dyDescent="0.25">
      <c r="F5" s="1166"/>
    </row>
    <row r="6" spans="1:7" x14ac:dyDescent="0.25">
      <c r="A6" t="s">
        <v>18094</v>
      </c>
      <c r="B6" t="s">
        <v>738</v>
      </c>
      <c r="C6" t="s">
        <v>18097</v>
      </c>
      <c r="D6" s="1">
        <v>512</v>
      </c>
      <c r="E6" t="s">
        <v>18099</v>
      </c>
      <c r="F6" s="1166" t="s">
        <v>18100</v>
      </c>
      <c r="G6" s="1140">
        <v>45518.433391203704</v>
      </c>
    </row>
    <row r="7" spans="1:7" x14ac:dyDescent="0.25">
      <c r="F7" s="1166"/>
    </row>
    <row r="8" spans="1:7" x14ac:dyDescent="0.25">
      <c r="A8" t="s">
        <v>18094</v>
      </c>
      <c r="B8" t="s">
        <v>738</v>
      </c>
      <c r="C8" t="s">
        <v>9393</v>
      </c>
      <c r="D8" s="1">
        <v>152</v>
      </c>
      <c r="E8" t="s">
        <v>18101</v>
      </c>
      <c r="F8" s="1166" t="s">
        <v>18102</v>
      </c>
      <c r="G8" s="1140">
        <v>45518.433391203704</v>
      </c>
    </row>
    <row r="9" spans="1:7" x14ac:dyDescent="0.25">
      <c r="F9" s="1166"/>
    </row>
    <row r="10" spans="1:7" x14ac:dyDescent="0.25">
      <c r="A10" t="s">
        <v>18094</v>
      </c>
      <c r="B10" t="s">
        <v>738</v>
      </c>
      <c r="C10" t="s">
        <v>11198</v>
      </c>
      <c r="D10" s="1">
        <v>18</v>
      </c>
      <c r="E10" t="s">
        <v>18103</v>
      </c>
      <c r="F10" s="1166" t="s">
        <v>18104</v>
      </c>
      <c r="G10" s="1140">
        <v>45518.433391203704</v>
      </c>
    </row>
    <row r="11" spans="1:7" x14ac:dyDescent="0.25">
      <c r="F11" s="1166"/>
    </row>
    <row r="12" spans="1:7" x14ac:dyDescent="0.25">
      <c r="A12" t="s">
        <v>18094</v>
      </c>
      <c r="B12" t="s">
        <v>738</v>
      </c>
      <c r="C12" t="s">
        <v>9416</v>
      </c>
      <c r="D12" s="1">
        <v>98</v>
      </c>
      <c r="E12" t="s">
        <v>18105</v>
      </c>
      <c r="F12" s="1166" t="s">
        <v>18105</v>
      </c>
      <c r="G12" s="1140">
        <v>45518.433391203704</v>
      </c>
    </row>
    <row r="13" spans="1:7" x14ac:dyDescent="0.25">
      <c r="A13" t="s">
        <v>18094</v>
      </c>
      <c r="B13" t="s">
        <v>738</v>
      </c>
      <c r="C13" t="s">
        <v>9416</v>
      </c>
      <c r="D13" s="1">
        <v>104</v>
      </c>
      <c r="E13" t="s">
        <v>18105</v>
      </c>
      <c r="F13" s="1166" t="s">
        <v>18106</v>
      </c>
      <c r="G13" s="1140">
        <v>45518.433391203704</v>
      </c>
    </row>
    <row r="14" spans="1:7" x14ac:dyDescent="0.25">
      <c r="A14" t="s">
        <v>18094</v>
      </c>
      <c r="B14" t="s">
        <v>738</v>
      </c>
      <c r="C14" t="s">
        <v>9416</v>
      </c>
      <c r="D14" s="1">
        <v>117</v>
      </c>
      <c r="E14" t="s">
        <v>18105</v>
      </c>
      <c r="F14" s="1166" t="s">
        <v>18107</v>
      </c>
      <c r="G14" s="1140">
        <v>45518.433391203704</v>
      </c>
    </row>
    <row r="15" spans="1:7" x14ac:dyDescent="0.25">
      <c r="A15" t="s">
        <v>18094</v>
      </c>
      <c r="B15" t="s">
        <v>738</v>
      </c>
      <c r="C15" t="s">
        <v>9416</v>
      </c>
      <c r="D15" s="1">
        <v>119</v>
      </c>
      <c r="E15" t="s">
        <v>18105</v>
      </c>
      <c r="F15" s="1166" t="s">
        <v>18107</v>
      </c>
      <c r="G15" s="1140">
        <v>45518.433391203704</v>
      </c>
    </row>
    <row r="16" spans="1:7" x14ac:dyDescent="0.25">
      <c r="A16" t="s">
        <v>18094</v>
      </c>
      <c r="B16" t="s">
        <v>738</v>
      </c>
      <c r="C16" t="s">
        <v>9416</v>
      </c>
      <c r="D16" s="1">
        <v>125</v>
      </c>
      <c r="E16" t="s">
        <v>18105</v>
      </c>
      <c r="F16" s="1166" t="s">
        <v>18108</v>
      </c>
      <c r="G16" s="1140">
        <v>45518.433391203704</v>
      </c>
    </row>
    <row r="18" spans="2:2" x14ac:dyDescent="0.25">
      <c r="B18" t="s">
        <v>18109</v>
      </c>
    </row>
  </sheetData>
  <conditionalFormatting sqref="B2:G16">
    <cfRule type="expression" dxfId="62" priority="1">
      <formula>(MOD(ROW(),2)=1)</formula>
    </cfRule>
  </conditionalFormatting>
  <pageMargins left="0.15" right="0.15" top="0.75" bottom="0.55000000000000004" header="0.3" footer="0.3"/>
  <pageSetup scale="51" fitToHeight="10" orientation="landscape" horizontalDpi="4294967293" verticalDpi="0" r:id="rId1"/>
  <headerFooter>
    <oddHeader>&amp;C&amp;"-,Gras"&amp;12&amp;K0070C0Search Utility Results
&amp;11Searched strings 'Fn_Find_Data_In_A_Range'</oddHeader>
    <oddFooter>&amp;C&amp;11&amp;KFF0000&amp;A&amp;L&amp;11&amp;D - &amp;T&amp;RPage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57DE3-B634-420E-B2B6-1BEDF4978BCB}">
  <sheetPr codeName="Feuil1"/>
  <dimension ref="A1:H137"/>
  <sheetViews>
    <sheetView topLeftCell="A102" workbookViewId="0">
      <selection activeCell="A137" sqref="A137:H137"/>
    </sheetView>
  </sheetViews>
  <sheetFormatPr baseColWidth="10" defaultRowHeight="15" x14ac:dyDescent="0.25"/>
  <cols>
    <col min="1" max="1" width="10.7109375" style="1" bestFit="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s>
  <sheetData>
    <row r="1" spans="1:8" x14ac:dyDescent="0.25">
      <c r="A1" s="617" t="s">
        <v>2</v>
      </c>
      <c r="B1" s="617" t="s">
        <v>9</v>
      </c>
      <c r="C1" s="618" t="s">
        <v>17528</v>
      </c>
      <c r="D1" s="618" t="s">
        <v>17529</v>
      </c>
      <c r="E1" s="618" t="s">
        <v>17530</v>
      </c>
      <c r="F1" s="618" t="s">
        <v>17531</v>
      </c>
      <c r="G1" s="618" t="s">
        <v>17532</v>
      </c>
      <c r="H1" s="618" t="s">
        <v>17533</v>
      </c>
    </row>
    <row r="2" spans="1:8" x14ac:dyDescent="0.25">
      <c r="A2" s="2">
        <v>45184</v>
      </c>
      <c r="B2" s="1" t="s">
        <v>5</v>
      </c>
      <c r="C2" s="322">
        <v>5.75</v>
      </c>
      <c r="D2" s="322">
        <v>0</v>
      </c>
      <c r="E2" s="322">
        <v>5.75</v>
      </c>
      <c r="F2" s="322">
        <v>0</v>
      </c>
      <c r="G2" s="322">
        <v>0</v>
      </c>
      <c r="H2" s="322">
        <v>5.75</v>
      </c>
    </row>
    <row r="3" spans="1:8" x14ac:dyDescent="0.25">
      <c r="A3" s="2">
        <v>45323</v>
      </c>
      <c r="B3" s="1" t="s">
        <v>5</v>
      </c>
      <c r="C3" s="322">
        <v>0.4</v>
      </c>
      <c r="D3" s="322">
        <v>0</v>
      </c>
      <c r="E3" s="322">
        <v>0.4</v>
      </c>
      <c r="F3" s="322">
        <v>0</v>
      </c>
      <c r="G3" s="322">
        <v>0</v>
      </c>
      <c r="H3" s="322">
        <v>0.4</v>
      </c>
    </row>
    <row r="4" spans="1:8" x14ac:dyDescent="0.25">
      <c r="A4" s="2">
        <v>45329</v>
      </c>
      <c r="B4" s="1" t="s">
        <v>5</v>
      </c>
      <c r="C4" s="322">
        <v>0.4</v>
      </c>
      <c r="D4" s="322">
        <v>0</v>
      </c>
      <c r="E4" s="322">
        <v>0.4</v>
      </c>
      <c r="F4" s="322">
        <v>0</v>
      </c>
      <c r="G4" s="322">
        <v>0</v>
      </c>
      <c r="H4" s="322">
        <v>0.4</v>
      </c>
    </row>
    <row r="5" spans="1:8" x14ac:dyDescent="0.25">
      <c r="A5" s="2">
        <v>45334</v>
      </c>
      <c r="B5" s="1" t="s">
        <v>5</v>
      </c>
      <c r="C5" s="322">
        <v>0.5</v>
      </c>
      <c r="D5" s="322">
        <v>0</v>
      </c>
      <c r="E5" s="322">
        <v>0.5</v>
      </c>
      <c r="F5" s="322">
        <v>0</v>
      </c>
      <c r="G5" s="322">
        <v>0</v>
      </c>
      <c r="H5" s="322">
        <v>0.5</v>
      </c>
    </row>
    <row r="6" spans="1:8" x14ac:dyDescent="0.25">
      <c r="A6" s="2">
        <v>45341</v>
      </c>
      <c r="B6" s="1" t="s">
        <v>5</v>
      </c>
      <c r="C6" s="322">
        <v>0.4</v>
      </c>
      <c r="D6" s="322">
        <v>0</v>
      </c>
      <c r="E6" s="322">
        <v>0.4</v>
      </c>
      <c r="F6" s="322">
        <v>0</v>
      </c>
      <c r="G6" s="322">
        <v>0</v>
      </c>
      <c r="H6" s="322">
        <v>0.4</v>
      </c>
    </row>
    <row r="7" spans="1:8" x14ac:dyDescent="0.25">
      <c r="A7" s="2">
        <v>45343</v>
      </c>
      <c r="B7" s="1" t="s">
        <v>5</v>
      </c>
      <c r="C7" s="322">
        <v>2.25</v>
      </c>
      <c r="D7" s="322">
        <v>0</v>
      </c>
      <c r="E7" s="322">
        <v>2.25</v>
      </c>
      <c r="F7" s="322">
        <v>0</v>
      </c>
      <c r="G7" s="322">
        <v>0</v>
      </c>
      <c r="H7" s="322">
        <v>2.25</v>
      </c>
    </row>
    <row r="8" spans="1:8" x14ac:dyDescent="0.25">
      <c r="A8" s="2">
        <v>45344</v>
      </c>
      <c r="B8" s="1" t="s">
        <v>5</v>
      </c>
      <c r="C8" s="322">
        <v>0.25</v>
      </c>
      <c r="D8" s="322">
        <v>0</v>
      </c>
      <c r="E8" s="322">
        <v>0.25</v>
      </c>
      <c r="F8" s="322">
        <v>0</v>
      </c>
      <c r="G8" s="322">
        <v>0</v>
      </c>
      <c r="H8" s="322">
        <v>0.25</v>
      </c>
    </row>
    <row r="9" spans="1:8" x14ac:dyDescent="0.25">
      <c r="A9" s="2">
        <v>45345</v>
      </c>
      <c r="B9" s="1" t="s">
        <v>5</v>
      </c>
      <c r="C9" s="322">
        <v>1</v>
      </c>
      <c r="D9" s="322">
        <v>0</v>
      </c>
      <c r="E9" s="322">
        <v>1</v>
      </c>
      <c r="F9" s="322">
        <v>0</v>
      </c>
      <c r="G9" s="322">
        <v>0</v>
      </c>
      <c r="H9" s="322">
        <v>1</v>
      </c>
    </row>
    <row r="10" spans="1:8" x14ac:dyDescent="0.25">
      <c r="A10" s="2">
        <v>45368</v>
      </c>
      <c r="B10" s="1" t="s">
        <v>5</v>
      </c>
      <c r="C10" s="322">
        <v>0.4</v>
      </c>
      <c r="D10" s="322">
        <v>0</v>
      </c>
      <c r="E10" s="322">
        <v>0.4</v>
      </c>
      <c r="F10" s="322">
        <v>0</v>
      </c>
      <c r="G10" s="322">
        <v>0</v>
      </c>
      <c r="H10" s="322">
        <v>0.4</v>
      </c>
    </row>
    <row r="11" spans="1:8" x14ac:dyDescent="0.25">
      <c r="A11" s="2">
        <v>45369</v>
      </c>
      <c r="B11" s="1" t="s">
        <v>5</v>
      </c>
      <c r="C11" s="322">
        <v>0.25</v>
      </c>
      <c r="D11" s="322">
        <v>0</v>
      </c>
      <c r="E11" s="322">
        <v>0.25</v>
      </c>
      <c r="F11" s="322">
        <v>0</v>
      </c>
      <c r="G11" s="322">
        <v>0</v>
      </c>
      <c r="H11" s="322">
        <v>0.25</v>
      </c>
    </row>
    <row r="12" spans="1:8" x14ac:dyDescent="0.25">
      <c r="A12" s="2">
        <v>45372</v>
      </c>
      <c r="B12" s="1" t="s">
        <v>5</v>
      </c>
      <c r="C12" s="322">
        <v>2.5</v>
      </c>
      <c r="D12" s="322">
        <v>0</v>
      </c>
      <c r="E12" s="322">
        <v>2.5</v>
      </c>
      <c r="F12" s="322">
        <v>0</v>
      </c>
      <c r="G12" s="322">
        <v>0</v>
      </c>
      <c r="H12" s="322">
        <v>2.5</v>
      </c>
    </row>
    <row r="13" spans="1:8" x14ac:dyDescent="0.25">
      <c r="A13" s="2">
        <v>45373</v>
      </c>
      <c r="B13" s="1" t="s">
        <v>5</v>
      </c>
      <c r="C13" s="322">
        <v>0.5</v>
      </c>
      <c r="D13" s="322">
        <v>0</v>
      </c>
      <c r="E13" s="322">
        <v>0.5</v>
      </c>
      <c r="F13" s="322">
        <v>0</v>
      </c>
      <c r="G13" s="322">
        <v>0</v>
      </c>
      <c r="H13" s="322">
        <v>0.5</v>
      </c>
    </row>
    <row r="14" spans="1:8" x14ac:dyDescent="0.25">
      <c r="A14" s="2">
        <v>45377</v>
      </c>
      <c r="B14" s="1" t="s">
        <v>5</v>
      </c>
      <c r="C14" s="322">
        <v>0.4</v>
      </c>
      <c r="D14" s="322">
        <v>0</v>
      </c>
      <c r="E14" s="322">
        <v>0.4</v>
      </c>
      <c r="F14" s="322">
        <v>0</v>
      </c>
      <c r="G14" s="322">
        <v>0</v>
      </c>
      <c r="H14" s="322">
        <v>0.4</v>
      </c>
    </row>
    <row r="15" spans="1:8" x14ac:dyDescent="0.25">
      <c r="A15" s="2">
        <v>45380</v>
      </c>
      <c r="B15" s="1" t="s">
        <v>5</v>
      </c>
      <c r="C15" s="322">
        <v>0.4</v>
      </c>
      <c r="D15" s="322">
        <v>0</v>
      </c>
      <c r="E15" s="322">
        <v>0.4</v>
      </c>
      <c r="F15" s="322">
        <v>0</v>
      </c>
      <c r="G15" s="322">
        <v>0</v>
      </c>
      <c r="H15" s="322">
        <v>0.4</v>
      </c>
    </row>
    <row r="16" spans="1:8" x14ac:dyDescent="0.25">
      <c r="A16" s="2">
        <v>45391</v>
      </c>
      <c r="B16" s="1" t="s">
        <v>5</v>
      </c>
      <c r="C16" s="322">
        <v>0.25</v>
      </c>
      <c r="D16" s="322">
        <v>0</v>
      </c>
      <c r="E16" s="322">
        <v>0.25</v>
      </c>
      <c r="F16" s="322">
        <v>0</v>
      </c>
      <c r="G16" s="322">
        <v>0</v>
      </c>
      <c r="H16" s="322">
        <v>0.25</v>
      </c>
    </row>
    <row r="17" spans="1:8" x14ac:dyDescent="0.25">
      <c r="A17" s="2">
        <v>45397</v>
      </c>
      <c r="B17" s="1" t="s">
        <v>5</v>
      </c>
      <c r="C17" s="322">
        <v>0.75</v>
      </c>
      <c r="D17" s="322">
        <v>0</v>
      </c>
      <c r="E17" s="322">
        <v>0.75</v>
      </c>
      <c r="F17" s="322">
        <v>0</v>
      </c>
      <c r="G17" s="322">
        <v>0</v>
      </c>
      <c r="H17" s="322">
        <v>0.75</v>
      </c>
    </row>
    <row r="18" spans="1:8" x14ac:dyDescent="0.25">
      <c r="A18" s="2">
        <v>45398</v>
      </c>
      <c r="B18" s="1" t="s">
        <v>5</v>
      </c>
      <c r="C18" s="322">
        <v>0.5</v>
      </c>
      <c r="D18" s="322">
        <v>0</v>
      </c>
      <c r="E18" s="322">
        <v>0.5</v>
      </c>
      <c r="F18" s="322">
        <v>0</v>
      </c>
      <c r="G18" s="322">
        <v>0</v>
      </c>
      <c r="H18" s="322">
        <v>0.5</v>
      </c>
    </row>
    <row r="19" spans="1:8" x14ac:dyDescent="0.25">
      <c r="A19" s="2">
        <v>45404</v>
      </c>
      <c r="B19" s="1" t="s">
        <v>5</v>
      </c>
      <c r="C19" s="322">
        <v>1</v>
      </c>
      <c r="D19" s="322">
        <v>0</v>
      </c>
      <c r="E19" s="322">
        <v>1</v>
      </c>
      <c r="F19" s="322">
        <v>0</v>
      </c>
      <c r="G19" s="322">
        <v>0</v>
      </c>
      <c r="H19" s="322">
        <v>1</v>
      </c>
    </row>
    <row r="20" spans="1:8" x14ac:dyDescent="0.25">
      <c r="A20" s="2">
        <v>45406</v>
      </c>
      <c r="B20" s="1" t="s">
        <v>5</v>
      </c>
      <c r="C20" s="322">
        <v>0.5</v>
      </c>
      <c r="D20" s="322">
        <v>0</v>
      </c>
      <c r="E20" s="322">
        <v>0.5</v>
      </c>
      <c r="F20" s="322">
        <v>0</v>
      </c>
      <c r="G20" s="322">
        <v>0</v>
      </c>
      <c r="H20" s="322">
        <v>0.5</v>
      </c>
    </row>
    <row r="21" spans="1:8" x14ac:dyDescent="0.25">
      <c r="A21" s="2">
        <v>45411</v>
      </c>
      <c r="B21" s="1" t="s">
        <v>5</v>
      </c>
      <c r="C21" s="322">
        <v>0.5</v>
      </c>
      <c r="D21" s="322">
        <v>0</v>
      </c>
      <c r="E21" s="322">
        <v>0.5</v>
      </c>
      <c r="F21" s="322">
        <v>0</v>
      </c>
      <c r="G21" s="322">
        <v>0</v>
      </c>
      <c r="H21" s="322">
        <v>0.5</v>
      </c>
    </row>
    <row r="22" spans="1:8" x14ac:dyDescent="0.25">
      <c r="A22" s="2">
        <v>45422</v>
      </c>
      <c r="B22" s="1" t="s">
        <v>5</v>
      </c>
      <c r="C22" s="322">
        <v>0.75</v>
      </c>
      <c r="D22" s="322">
        <v>0</v>
      </c>
      <c r="E22" s="322">
        <v>0.75</v>
      </c>
      <c r="F22" s="322">
        <v>0</v>
      </c>
      <c r="G22" s="322">
        <v>0</v>
      </c>
      <c r="H22" s="322">
        <v>0.75</v>
      </c>
    </row>
    <row r="23" spans="1:8" x14ac:dyDescent="0.25">
      <c r="A23" s="2">
        <v>45426</v>
      </c>
      <c r="B23" s="1" t="s">
        <v>5</v>
      </c>
      <c r="C23" s="322">
        <v>2.0499999999999998</v>
      </c>
      <c r="D23" s="322">
        <v>0</v>
      </c>
      <c r="E23" s="322">
        <v>2.0499999999999998</v>
      </c>
      <c r="F23" s="322">
        <v>0</v>
      </c>
      <c r="G23" s="322">
        <v>0</v>
      </c>
      <c r="H23" s="322">
        <v>2.0499999999999998</v>
      </c>
    </row>
    <row r="24" spans="1:8" x14ac:dyDescent="0.25">
      <c r="A24" s="2">
        <v>45427</v>
      </c>
      <c r="B24" s="1" t="s">
        <v>5</v>
      </c>
      <c r="C24" s="322">
        <v>0.5</v>
      </c>
      <c r="D24" s="322">
        <v>0</v>
      </c>
      <c r="E24" s="322">
        <v>0.5</v>
      </c>
      <c r="F24" s="322">
        <v>0</v>
      </c>
      <c r="G24" s="322">
        <v>0</v>
      </c>
      <c r="H24" s="322">
        <v>0.5</v>
      </c>
    </row>
    <row r="25" spans="1:8" x14ac:dyDescent="0.25">
      <c r="A25" s="2">
        <v>45428</v>
      </c>
      <c r="B25" s="1" t="s">
        <v>5</v>
      </c>
      <c r="C25" s="322">
        <v>2.15</v>
      </c>
      <c r="D25" s="322">
        <v>0</v>
      </c>
      <c r="E25" s="322">
        <v>2.15</v>
      </c>
      <c r="F25" s="322">
        <v>0</v>
      </c>
      <c r="G25" s="322">
        <v>0</v>
      </c>
      <c r="H25" s="322">
        <v>2.15</v>
      </c>
    </row>
    <row r="26" spans="1:8" x14ac:dyDescent="0.25">
      <c r="A26" s="2">
        <v>45429</v>
      </c>
      <c r="B26" s="1" t="s">
        <v>5</v>
      </c>
      <c r="C26" s="322">
        <v>1</v>
      </c>
      <c r="D26" s="322">
        <v>0</v>
      </c>
      <c r="E26" s="322">
        <v>1</v>
      </c>
      <c r="F26" s="322">
        <v>0</v>
      </c>
      <c r="G26" s="322">
        <v>0</v>
      </c>
      <c r="H26" s="322">
        <v>1</v>
      </c>
    </row>
    <row r="27" spans="1:8" x14ac:dyDescent="0.25">
      <c r="A27" s="2">
        <v>45434</v>
      </c>
      <c r="B27" s="1" t="s">
        <v>5</v>
      </c>
      <c r="C27" s="322">
        <v>1</v>
      </c>
      <c r="D27" s="322">
        <v>0</v>
      </c>
      <c r="E27" s="322">
        <v>1</v>
      </c>
      <c r="F27" s="322">
        <v>0</v>
      </c>
      <c r="G27" s="322">
        <v>0</v>
      </c>
      <c r="H27" s="322">
        <v>1</v>
      </c>
    </row>
    <row r="28" spans="1:8" x14ac:dyDescent="0.25">
      <c r="A28" s="2">
        <v>45435</v>
      </c>
      <c r="B28" s="1" t="s">
        <v>5</v>
      </c>
      <c r="C28" s="322">
        <v>0.75</v>
      </c>
      <c r="D28" s="322">
        <v>0</v>
      </c>
      <c r="E28" s="322">
        <v>0.75</v>
      </c>
      <c r="F28" s="322">
        <v>0</v>
      </c>
      <c r="G28" s="322">
        <v>0</v>
      </c>
      <c r="H28" s="322">
        <v>0.75</v>
      </c>
    </row>
    <row r="29" spans="1:8" x14ac:dyDescent="0.25">
      <c r="A29" s="2">
        <v>45440</v>
      </c>
      <c r="B29" s="1" t="s">
        <v>5</v>
      </c>
      <c r="C29" s="322">
        <v>1.5</v>
      </c>
      <c r="D29" s="322">
        <v>0</v>
      </c>
      <c r="E29" s="322">
        <v>1.5</v>
      </c>
      <c r="F29" s="322">
        <v>0</v>
      </c>
      <c r="G29" s="322">
        <v>0</v>
      </c>
      <c r="H29" s="322">
        <v>1.5</v>
      </c>
    </row>
    <row r="30" spans="1:8" x14ac:dyDescent="0.25">
      <c r="A30" s="2">
        <v>45441</v>
      </c>
      <c r="B30" s="1" t="s">
        <v>5</v>
      </c>
      <c r="C30" s="322">
        <v>0.9</v>
      </c>
      <c r="D30" s="322">
        <v>0</v>
      </c>
      <c r="E30" s="322">
        <v>0.9</v>
      </c>
      <c r="F30" s="322">
        <v>0</v>
      </c>
      <c r="G30" s="322">
        <v>0</v>
      </c>
      <c r="H30" s="322">
        <v>0.9</v>
      </c>
    </row>
    <row r="31" spans="1:8" x14ac:dyDescent="0.25">
      <c r="A31" s="2">
        <v>45443</v>
      </c>
      <c r="B31" s="1" t="s">
        <v>5</v>
      </c>
      <c r="C31" s="322">
        <v>0.75</v>
      </c>
      <c r="D31" s="322">
        <v>0</v>
      </c>
      <c r="E31" s="322">
        <v>0.75</v>
      </c>
      <c r="F31" s="322">
        <v>0</v>
      </c>
      <c r="G31" s="322">
        <v>0</v>
      </c>
      <c r="H31" s="322">
        <v>0.75</v>
      </c>
    </row>
    <row r="32" spans="1:8" x14ac:dyDescent="0.25">
      <c r="A32" s="2">
        <v>45446</v>
      </c>
      <c r="B32" s="1" t="s">
        <v>5</v>
      </c>
      <c r="C32" s="322">
        <v>1.9</v>
      </c>
      <c r="D32" s="322">
        <v>0</v>
      </c>
      <c r="E32" s="322">
        <v>1.9</v>
      </c>
      <c r="F32" s="322">
        <v>0</v>
      </c>
      <c r="G32" s="322">
        <v>0</v>
      </c>
      <c r="H32" s="322">
        <v>1.9</v>
      </c>
    </row>
    <row r="33" spans="1:8" x14ac:dyDescent="0.25">
      <c r="A33" s="2">
        <v>45447</v>
      </c>
      <c r="B33" s="1" t="s">
        <v>5</v>
      </c>
      <c r="C33" s="322">
        <v>0.4</v>
      </c>
      <c r="D33" s="322">
        <v>0</v>
      </c>
      <c r="E33" s="322">
        <v>0.4</v>
      </c>
      <c r="F33" s="322">
        <v>0</v>
      </c>
      <c r="G33" s="322">
        <v>0</v>
      </c>
      <c r="H33" s="322">
        <v>0.4</v>
      </c>
    </row>
    <row r="34" spans="1:8" x14ac:dyDescent="0.25">
      <c r="A34" s="2">
        <v>45449</v>
      </c>
      <c r="B34" s="1" t="s">
        <v>5</v>
      </c>
      <c r="C34" s="322">
        <v>2.5</v>
      </c>
      <c r="D34" s="322">
        <v>0</v>
      </c>
      <c r="E34" s="322">
        <v>2.5</v>
      </c>
      <c r="F34" s="322">
        <v>0</v>
      </c>
      <c r="G34" s="322">
        <v>0</v>
      </c>
      <c r="H34" s="322">
        <v>2.5</v>
      </c>
    </row>
    <row r="35" spans="1:8" x14ac:dyDescent="0.25">
      <c r="A35" s="2">
        <v>45450</v>
      </c>
      <c r="B35" s="1" t="s">
        <v>5</v>
      </c>
      <c r="C35" s="322">
        <v>0.4</v>
      </c>
      <c r="D35" s="322">
        <v>0</v>
      </c>
      <c r="E35" s="322">
        <v>0.4</v>
      </c>
      <c r="F35" s="322">
        <v>0</v>
      </c>
      <c r="G35" s="322">
        <v>0</v>
      </c>
      <c r="H35" s="322">
        <v>0.4</v>
      </c>
    </row>
    <row r="36" spans="1:8" x14ac:dyDescent="0.25">
      <c r="A36" s="2">
        <v>45454</v>
      </c>
      <c r="B36" s="1" t="s">
        <v>5</v>
      </c>
      <c r="C36" s="322">
        <v>2.9</v>
      </c>
      <c r="D36" s="322">
        <v>0</v>
      </c>
      <c r="E36" s="322">
        <v>2.9</v>
      </c>
      <c r="F36" s="322">
        <v>0</v>
      </c>
      <c r="G36" s="322">
        <v>0</v>
      </c>
      <c r="H36" s="322">
        <v>2.9</v>
      </c>
    </row>
    <row r="37" spans="1:8" x14ac:dyDescent="0.25">
      <c r="A37" s="2">
        <v>45455</v>
      </c>
      <c r="B37" s="1" t="s">
        <v>5</v>
      </c>
      <c r="C37" s="322">
        <v>1.9</v>
      </c>
      <c r="D37" s="322">
        <v>0</v>
      </c>
      <c r="E37" s="322">
        <v>1.9</v>
      </c>
      <c r="F37" s="322">
        <v>0</v>
      </c>
      <c r="G37" s="322">
        <v>0</v>
      </c>
      <c r="H37" s="322">
        <v>1.9</v>
      </c>
    </row>
    <row r="38" spans="1:8" x14ac:dyDescent="0.25">
      <c r="A38" s="2">
        <v>45456</v>
      </c>
      <c r="B38" s="1" t="s">
        <v>5</v>
      </c>
      <c r="C38" s="322">
        <v>0.9</v>
      </c>
      <c r="D38" s="322">
        <v>0</v>
      </c>
      <c r="E38" s="322">
        <v>0.9</v>
      </c>
      <c r="F38" s="322">
        <v>0</v>
      </c>
      <c r="G38" s="322">
        <v>0</v>
      </c>
      <c r="H38" s="322">
        <v>0.9</v>
      </c>
    </row>
    <row r="39" spans="1:8" x14ac:dyDescent="0.25">
      <c r="A39" s="2">
        <v>45457</v>
      </c>
      <c r="B39" s="1" t="s">
        <v>5</v>
      </c>
      <c r="C39" s="322">
        <v>0.65</v>
      </c>
      <c r="D39" s="322">
        <v>0</v>
      </c>
      <c r="E39" s="322">
        <v>0.65</v>
      </c>
      <c r="F39" s="322">
        <v>0</v>
      </c>
      <c r="G39" s="322">
        <v>0</v>
      </c>
      <c r="H39" s="322">
        <v>0.65</v>
      </c>
    </row>
    <row r="40" spans="1:8" x14ac:dyDescent="0.25">
      <c r="A40" s="2">
        <v>45460</v>
      </c>
      <c r="B40" s="1" t="s">
        <v>5</v>
      </c>
      <c r="C40" s="322">
        <v>3.25</v>
      </c>
      <c r="D40" s="322">
        <v>0</v>
      </c>
      <c r="E40" s="322">
        <v>3.25</v>
      </c>
      <c r="F40" s="322">
        <v>0</v>
      </c>
      <c r="G40" s="322">
        <v>0</v>
      </c>
      <c r="H40" s="322">
        <v>3.25</v>
      </c>
    </row>
    <row r="41" spans="1:8" x14ac:dyDescent="0.25">
      <c r="A41" s="2">
        <v>45461</v>
      </c>
      <c r="B41" s="1" t="s">
        <v>5</v>
      </c>
      <c r="C41" s="322">
        <v>0.4</v>
      </c>
      <c r="D41" s="322">
        <v>0</v>
      </c>
      <c r="E41" s="322">
        <v>0.4</v>
      </c>
      <c r="F41" s="322">
        <v>0</v>
      </c>
      <c r="G41" s="322">
        <v>0</v>
      </c>
      <c r="H41" s="322">
        <v>0.4</v>
      </c>
    </row>
    <row r="42" spans="1:8" x14ac:dyDescent="0.25">
      <c r="A42" s="2">
        <v>45462</v>
      </c>
      <c r="B42" s="1" t="s">
        <v>5</v>
      </c>
      <c r="C42" s="322">
        <v>2.4</v>
      </c>
      <c r="D42" s="322">
        <v>0</v>
      </c>
      <c r="E42" s="322">
        <v>2.4</v>
      </c>
      <c r="F42" s="322">
        <v>0</v>
      </c>
      <c r="G42" s="322">
        <v>0</v>
      </c>
      <c r="H42" s="322">
        <v>2.4</v>
      </c>
    </row>
    <row r="43" spans="1:8" x14ac:dyDescent="0.25">
      <c r="A43" s="2">
        <v>45462</v>
      </c>
      <c r="B43" s="1" t="s">
        <v>150</v>
      </c>
      <c r="C43" s="322">
        <v>1.1000000000000001</v>
      </c>
      <c r="D43" s="322">
        <v>0</v>
      </c>
      <c r="E43" s="322">
        <v>1.1000000000000001</v>
      </c>
      <c r="F43" s="322">
        <v>0</v>
      </c>
      <c r="G43" s="322">
        <v>0</v>
      </c>
      <c r="H43" s="322">
        <v>1.1000000000000001</v>
      </c>
    </row>
    <row r="44" spans="1:8" x14ac:dyDescent="0.25">
      <c r="A44" s="2">
        <v>45463</v>
      </c>
      <c r="B44" s="1" t="s">
        <v>5</v>
      </c>
      <c r="C44" s="322">
        <v>0.75</v>
      </c>
      <c r="D44" s="322">
        <v>0</v>
      </c>
      <c r="E44" s="322">
        <v>0.75</v>
      </c>
      <c r="F44" s="322">
        <v>0</v>
      </c>
      <c r="G44" s="322">
        <v>0</v>
      </c>
      <c r="H44" s="322">
        <v>0.75</v>
      </c>
    </row>
    <row r="45" spans="1:8" x14ac:dyDescent="0.25">
      <c r="A45" s="2">
        <v>45464</v>
      </c>
      <c r="B45" s="1" t="s">
        <v>5</v>
      </c>
      <c r="C45" s="322">
        <v>0.9</v>
      </c>
      <c r="D45" s="322">
        <v>0</v>
      </c>
      <c r="E45" s="322">
        <v>0.9</v>
      </c>
      <c r="F45" s="322">
        <v>0</v>
      </c>
      <c r="G45" s="322">
        <v>0</v>
      </c>
      <c r="H45" s="322">
        <v>0.9</v>
      </c>
    </row>
    <row r="46" spans="1:8" x14ac:dyDescent="0.25">
      <c r="A46" s="2">
        <v>45464</v>
      </c>
      <c r="B46" s="1" t="s">
        <v>150</v>
      </c>
      <c r="C46" s="322">
        <v>0.8</v>
      </c>
      <c r="D46" s="322">
        <v>0</v>
      </c>
      <c r="E46" s="322">
        <v>0.8</v>
      </c>
      <c r="F46" s="322">
        <v>0</v>
      </c>
      <c r="G46" s="322">
        <v>0</v>
      </c>
      <c r="H46" s="322">
        <v>0.8</v>
      </c>
    </row>
    <row r="47" spans="1:8" x14ac:dyDescent="0.25">
      <c r="A47" s="2">
        <v>45467</v>
      </c>
      <c r="B47" s="1" t="s">
        <v>5</v>
      </c>
      <c r="C47" s="322">
        <v>1.75</v>
      </c>
      <c r="D47" s="322">
        <v>0</v>
      </c>
      <c r="E47" s="322">
        <v>1.75</v>
      </c>
      <c r="F47" s="322">
        <v>0</v>
      </c>
      <c r="G47" s="322">
        <v>0</v>
      </c>
      <c r="H47" s="322">
        <v>1.75</v>
      </c>
    </row>
    <row r="48" spans="1:8" x14ac:dyDescent="0.25">
      <c r="A48" s="2">
        <v>45468</v>
      </c>
      <c r="B48" s="1" t="s">
        <v>5</v>
      </c>
      <c r="C48" s="322">
        <v>1.8</v>
      </c>
      <c r="D48" s="322">
        <v>0</v>
      </c>
      <c r="E48" s="322">
        <v>1.8</v>
      </c>
      <c r="F48" s="322">
        <v>0</v>
      </c>
      <c r="G48" s="322">
        <v>0</v>
      </c>
      <c r="H48" s="322">
        <v>1.8</v>
      </c>
    </row>
    <row r="49" spans="1:8" x14ac:dyDescent="0.25">
      <c r="A49" s="2">
        <v>45470</v>
      </c>
      <c r="B49" s="1" t="s">
        <v>5</v>
      </c>
      <c r="C49" s="322">
        <v>1.1499999999999999</v>
      </c>
      <c r="D49" s="322">
        <v>0</v>
      </c>
      <c r="E49" s="322">
        <v>1.1499999999999999</v>
      </c>
      <c r="F49" s="322">
        <v>0</v>
      </c>
      <c r="G49" s="322">
        <v>0</v>
      </c>
      <c r="H49" s="322">
        <v>1.1499999999999999</v>
      </c>
    </row>
    <row r="50" spans="1:8" x14ac:dyDescent="0.25">
      <c r="A50" s="2">
        <v>45471</v>
      </c>
      <c r="B50" s="1" t="s">
        <v>5</v>
      </c>
      <c r="C50" s="322">
        <v>0.5</v>
      </c>
      <c r="D50" s="322">
        <v>0</v>
      </c>
      <c r="E50" s="322">
        <v>0.5</v>
      </c>
      <c r="F50" s="322">
        <v>0</v>
      </c>
      <c r="G50" s="322">
        <v>0</v>
      </c>
      <c r="H50" s="322">
        <v>0.5</v>
      </c>
    </row>
    <row r="51" spans="1:8" x14ac:dyDescent="0.25">
      <c r="A51" s="2">
        <v>45471</v>
      </c>
      <c r="B51" s="1" t="s">
        <v>150</v>
      </c>
      <c r="C51" s="322">
        <v>0.3</v>
      </c>
      <c r="D51" s="322">
        <v>0</v>
      </c>
      <c r="E51" s="322">
        <v>0.3</v>
      </c>
      <c r="F51" s="322">
        <v>0</v>
      </c>
      <c r="G51" s="322">
        <v>0</v>
      </c>
      <c r="H51" s="322">
        <v>0.3</v>
      </c>
    </row>
    <row r="52" spans="1:8" x14ac:dyDescent="0.25">
      <c r="A52" s="2">
        <v>45475</v>
      </c>
      <c r="B52" s="1" t="s">
        <v>11832</v>
      </c>
      <c r="C52" s="322">
        <v>4.25</v>
      </c>
      <c r="D52" s="322">
        <v>0</v>
      </c>
      <c r="E52" s="322">
        <v>4.25</v>
      </c>
      <c r="F52" s="322">
        <v>0</v>
      </c>
      <c r="G52" s="322">
        <v>0</v>
      </c>
      <c r="H52" s="322">
        <v>4.25</v>
      </c>
    </row>
    <row r="53" spans="1:8" x14ac:dyDescent="0.25">
      <c r="A53" s="2">
        <v>45475</v>
      </c>
      <c r="B53" s="1" t="s">
        <v>5</v>
      </c>
      <c r="C53" s="322">
        <v>0.9</v>
      </c>
      <c r="D53" s="322">
        <v>0</v>
      </c>
      <c r="E53" s="322">
        <v>0.9</v>
      </c>
      <c r="F53" s="322">
        <v>0</v>
      </c>
      <c r="G53" s="322">
        <v>0</v>
      </c>
      <c r="H53" s="322">
        <v>0.9</v>
      </c>
    </row>
    <row r="54" spans="1:8" x14ac:dyDescent="0.25">
      <c r="A54" s="2">
        <v>45476</v>
      </c>
      <c r="B54" s="1" t="s">
        <v>11832</v>
      </c>
      <c r="C54" s="322">
        <v>1.75</v>
      </c>
      <c r="D54" s="322">
        <v>0</v>
      </c>
      <c r="E54" s="322">
        <v>1.75</v>
      </c>
      <c r="F54" s="322">
        <v>0</v>
      </c>
      <c r="G54" s="322">
        <v>0</v>
      </c>
      <c r="H54" s="322">
        <v>1.75</v>
      </c>
    </row>
    <row r="55" spans="1:8" x14ac:dyDescent="0.25">
      <c r="A55" s="2">
        <v>45476</v>
      </c>
      <c r="B55" s="1" t="s">
        <v>5</v>
      </c>
      <c r="C55" s="322">
        <v>1.05</v>
      </c>
      <c r="D55" s="322">
        <v>0</v>
      </c>
      <c r="E55" s="322">
        <v>1.05</v>
      </c>
      <c r="F55" s="322">
        <v>0</v>
      </c>
      <c r="G55" s="322">
        <v>0</v>
      </c>
      <c r="H55" s="322">
        <v>1.05</v>
      </c>
    </row>
    <row r="56" spans="1:8" x14ac:dyDescent="0.25">
      <c r="A56" s="2">
        <v>45476</v>
      </c>
      <c r="B56" s="1" t="s">
        <v>150</v>
      </c>
      <c r="C56" s="322">
        <v>2.8</v>
      </c>
      <c r="D56" s="322">
        <v>0</v>
      </c>
      <c r="E56" s="322">
        <v>2.8</v>
      </c>
      <c r="F56" s="322">
        <v>0</v>
      </c>
      <c r="G56" s="322">
        <v>0</v>
      </c>
      <c r="H56" s="322">
        <v>2.8</v>
      </c>
    </row>
    <row r="57" spans="1:8" x14ac:dyDescent="0.25">
      <c r="A57" s="2">
        <v>45477</v>
      </c>
      <c r="B57" s="1" t="s">
        <v>5</v>
      </c>
      <c r="C57" s="322">
        <v>0.5</v>
      </c>
      <c r="D57" s="322">
        <v>0</v>
      </c>
      <c r="E57" s="322">
        <v>0.5</v>
      </c>
      <c r="F57" s="322">
        <v>0</v>
      </c>
      <c r="G57" s="322">
        <v>0</v>
      </c>
      <c r="H57" s="322">
        <v>0.5</v>
      </c>
    </row>
    <row r="58" spans="1:8" x14ac:dyDescent="0.25">
      <c r="A58" s="2">
        <v>45477</v>
      </c>
      <c r="B58" s="1" t="s">
        <v>150</v>
      </c>
      <c r="C58" s="322">
        <v>7.1</v>
      </c>
      <c r="D58" s="322">
        <v>0</v>
      </c>
      <c r="E58" s="322">
        <v>7.1</v>
      </c>
      <c r="F58" s="322">
        <v>0</v>
      </c>
      <c r="G58" s="322">
        <v>0</v>
      </c>
      <c r="H58" s="322">
        <v>7.1</v>
      </c>
    </row>
    <row r="59" spans="1:8" x14ac:dyDescent="0.25">
      <c r="A59" s="2">
        <v>45478</v>
      </c>
      <c r="B59" s="1" t="s">
        <v>5</v>
      </c>
      <c r="C59" s="322">
        <v>1</v>
      </c>
      <c r="D59" s="322">
        <v>0</v>
      </c>
      <c r="E59" s="322">
        <v>1</v>
      </c>
      <c r="F59" s="322">
        <v>0</v>
      </c>
      <c r="G59" s="322">
        <v>0</v>
      </c>
      <c r="H59" s="322">
        <v>1</v>
      </c>
    </row>
    <row r="60" spans="1:8" x14ac:dyDescent="0.25">
      <c r="A60" s="2">
        <v>45478</v>
      </c>
      <c r="B60" s="1" t="s">
        <v>150</v>
      </c>
      <c r="C60" s="322">
        <v>0.7</v>
      </c>
      <c r="D60" s="322">
        <v>0</v>
      </c>
      <c r="E60" s="322">
        <v>0.7</v>
      </c>
      <c r="F60" s="322">
        <v>0</v>
      </c>
      <c r="G60" s="322">
        <v>0</v>
      </c>
      <c r="H60" s="322">
        <v>0.7</v>
      </c>
    </row>
    <row r="61" spans="1:8" x14ac:dyDescent="0.25">
      <c r="A61" s="2">
        <v>45479</v>
      </c>
      <c r="B61" s="1" t="s">
        <v>5</v>
      </c>
      <c r="C61" s="322">
        <v>2</v>
      </c>
      <c r="D61" s="322">
        <v>0</v>
      </c>
      <c r="E61" s="322">
        <v>2</v>
      </c>
      <c r="F61" s="322">
        <v>0</v>
      </c>
      <c r="G61" s="322">
        <v>0</v>
      </c>
      <c r="H61" s="322">
        <v>2</v>
      </c>
    </row>
    <row r="62" spans="1:8" x14ac:dyDescent="0.25">
      <c r="A62" s="2">
        <v>45480</v>
      </c>
      <c r="B62" s="1" t="s">
        <v>5</v>
      </c>
      <c r="C62" s="322">
        <v>1.5</v>
      </c>
      <c r="D62" s="322">
        <v>0</v>
      </c>
      <c r="E62" s="322">
        <v>1.5</v>
      </c>
      <c r="F62" s="322">
        <v>0</v>
      </c>
      <c r="G62" s="322">
        <v>0</v>
      </c>
      <c r="H62" s="322">
        <v>1.5</v>
      </c>
    </row>
    <row r="63" spans="1:8" x14ac:dyDescent="0.25">
      <c r="A63" s="2">
        <v>45481</v>
      </c>
      <c r="B63" s="1" t="s">
        <v>11832</v>
      </c>
      <c r="C63" s="322">
        <v>3.5</v>
      </c>
      <c r="D63" s="322">
        <v>0</v>
      </c>
      <c r="E63" s="322">
        <v>3.5</v>
      </c>
      <c r="F63" s="322">
        <v>0</v>
      </c>
      <c r="G63" s="322">
        <v>0</v>
      </c>
      <c r="H63" s="322">
        <v>3.5</v>
      </c>
    </row>
    <row r="64" spans="1:8" x14ac:dyDescent="0.25">
      <c r="A64" s="2">
        <v>45481</v>
      </c>
      <c r="B64" s="1" t="s">
        <v>5</v>
      </c>
      <c r="C64" s="322">
        <v>0.9</v>
      </c>
      <c r="D64" s="322">
        <v>0</v>
      </c>
      <c r="E64" s="322">
        <v>0.9</v>
      </c>
      <c r="F64" s="322">
        <v>0</v>
      </c>
      <c r="G64" s="322">
        <v>0</v>
      </c>
      <c r="H64" s="322">
        <v>0.9</v>
      </c>
    </row>
    <row r="65" spans="1:8" x14ac:dyDescent="0.25">
      <c r="A65" s="2">
        <v>45482</v>
      </c>
      <c r="B65" s="1" t="s">
        <v>5</v>
      </c>
      <c r="C65" s="322">
        <v>3.5</v>
      </c>
      <c r="D65" s="322">
        <v>0</v>
      </c>
      <c r="E65" s="322">
        <v>3.5</v>
      </c>
      <c r="F65" s="322">
        <v>0</v>
      </c>
      <c r="G65" s="322">
        <v>0</v>
      </c>
      <c r="H65" s="322">
        <v>3.5</v>
      </c>
    </row>
    <row r="66" spans="1:8" x14ac:dyDescent="0.25">
      <c r="A66" s="2">
        <v>45482</v>
      </c>
      <c r="B66" s="1" t="s">
        <v>150</v>
      </c>
      <c r="C66" s="322">
        <v>2.5</v>
      </c>
      <c r="D66" s="322">
        <v>0</v>
      </c>
      <c r="E66" s="322">
        <v>2.5</v>
      </c>
      <c r="F66" s="322">
        <v>0</v>
      </c>
      <c r="G66" s="322">
        <v>0</v>
      </c>
      <c r="H66" s="322">
        <v>2.5</v>
      </c>
    </row>
    <row r="67" spans="1:8" x14ac:dyDescent="0.25">
      <c r="A67" s="2">
        <v>45483</v>
      </c>
      <c r="B67" s="1" t="s">
        <v>11832</v>
      </c>
      <c r="C67" s="322">
        <v>4.25</v>
      </c>
      <c r="D67" s="322">
        <v>0</v>
      </c>
      <c r="E67" s="322">
        <v>4.25</v>
      </c>
      <c r="F67" s="322">
        <v>0</v>
      </c>
      <c r="G67" s="322">
        <v>0</v>
      </c>
      <c r="H67" s="322">
        <v>4.25</v>
      </c>
    </row>
    <row r="68" spans="1:8" x14ac:dyDescent="0.25">
      <c r="A68" s="2">
        <v>45483</v>
      </c>
      <c r="B68" s="1" t="s">
        <v>5</v>
      </c>
      <c r="C68" s="322">
        <v>3.8</v>
      </c>
      <c r="D68" s="322">
        <v>0</v>
      </c>
      <c r="E68" s="322">
        <v>3.8</v>
      </c>
      <c r="F68" s="322">
        <v>0</v>
      </c>
      <c r="G68" s="322">
        <v>0</v>
      </c>
      <c r="H68" s="322">
        <v>3.8</v>
      </c>
    </row>
    <row r="69" spans="1:8" x14ac:dyDescent="0.25">
      <c r="A69" s="2">
        <v>45483</v>
      </c>
      <c r="B69" s="1" t="s">
        <v>150</v>
      </c>
      <c r="C69" s="322">
        <v>3.4</v>
      </c>
      <c r="D69" s="322">
        <v>0</v>
      </c>
      <c r="E69" s="322">
        <v>3.4</v>
      </c>
      <c r="F69" s="322">
        <v>0</v>
      </c>
      <c r="G69" s="322">
        <v>0</v>
      </c>
      <c r="H69" s="322">
        <v>3.4</v>
      </c>
    </row>
    <row r="70" spans="1:8" x14ac:dyDescent="0.25">
      <c r="A70" s="2">
        <v>45484</v>
      </c>
      <c r="B70" s="1" t="s">
        <v>11832</v>
      </c>
      <c r="C70" s="322">
        <v>5.5</v>
      </c>
      <c r="D70" s="322">
        <v>0</v>
      </c>
      <c r="E70" s="322">
        <v>5.5</v>
      </c>
      <c r="F70" s="322">
        <v>0</v>
      </c>
      <c r="G70" s="322">
        <v>0</v>
      </c>
      <c r="H70" s="322">
        <v>5.5</v>
      </c>
    </row>
    <row r="71" spans="1:8" x14ac:dyDescent="0.25">
      <c r="A71" s="2">
        <v>45484</v>
      </c>
      <c r="B71" s="1" t="s">
        <v>5</v>
      </c>
      <c r="C71" s="322">
        <v>4.4499999999999993</v>
      </c>
      <c r="D71" s="322">
        <v>0</v>
      </c>
      <c r="E71" s="322">
        <v>4.4499999999999993</v>
      </c>
      <c r="F71" s="322">
        <v>0</v>
      </c>
      <c r="G71" s="322">
        <v>0</v>
      </c>
      <c r="H71" s="322">
        <v>4.4499999999999993</v>
      </c>
    </row>
    <row r="72" spans="1:8" x14ac:dyDescent="0.25">
      <c r="A72" s="2">
        <v>45484</v>
      </c>
      <c r="B72" s="1" t="s">
        <v>150</v>
      </c>
      <c r="C72" s="322">
        <v>0.2</v>
      </c>
      <c r="D72" s="322">
        <v>0</v>
      </c>
      <c r="E72" s="322">
        <v>0.2</v>
      </c>
      <c r="F72" s="322">
        <v>0</v>
      </c>
      <c r="G72" s="322">
        <v>0</v>
      </c>
      <c r="H72" s="322">
        <v>0.2</v>
      </c>
    </row>
    <row r="73" spans="1:8" x14ac:dyDescent="0.25">
      <c r="A73" s="2">
        <v>45485</v>
      </c>
      <c r="B73" s="1" t="s">
        <v>11832</v>
      </c>
      <c r="C73" s="322">
        <v>3.25</v>
      </c>
      <c r="D73" s="322">
        <v>0</v>
      </c>
      <c r="E73" s="322">
        <v>3.25</v>
      </c>
      <c r="F73" s="322">
        <v>0</v>
      </c>
      <c r="G73" s="322">
        <v>0</v>
      </c>
      <c r="H73" s="322">
        <v>3.25</v>
      </c>
    </row>
    <row r="74" spans="1:8" x14ac:dyDescent="0.25">
      <c r="A74" s="2">
        <v>45485</v>
      </c>
      <c r="B74" s="1" t="s">
        <v>5</v>
      </c>
      <c r="C74" s="322">
        <v>1.25</v>
      </c>
      <c r="D74" s="322">
        <v>0</v>
      </c>
      <c r="E74" s="322">
        <v>1.25</v>
      </c>
      <c r="F74" s="322">
        <v>0</v>
      </c>
      <c r="G74" s="322">
        <v>0</v>
      </c>
      <c r="H74" s="322">
        <v>1.25</v>
      </c>
    </row>
    <row r="75" spans="1:8" x14ac:dyDescent="0.25">
      <c r="A75" s="2">
        <v>45485</v>
      </c>
      <c r="B75" s="1" t="s">
        <v>150</v>
      </c>
      <c r="C75" s="322">
        <v>1.8</v>
      </c>
      <c r="D75" s="322">
        <v>0</v>
      </c>
      <c r="E75" s="322">
        <v>1.8</v>
      </c>
      <c r="F75" s="322">
        <v>0</v>
      </c>
      <c r="G75" s="322">
        <v>0</v>
      </c>
      <c r="H75" s="322">
        <v>1.8</v>
      </c>
    </row>
    <row r="76" spans="1:8" x14ac:dyDescent="0.25">
      <c r="A76" s="2">
        <v>45488</v>
      </c>
      <c r="B76" s="1" t="s">
        <v>11832</v>
      </c>
      <c r="C76" s="322">
        <v>4.5</v>
      </c>
      <c r="D76" s="322">
        <v>0</v>
      </c>
      <c r="E76" s="322">
        <v>4.5</v>
      </c>
      <c r="F76" s="322">
        <v>0</v>
      </c>
      <c r="G76" s="322">
        <v>0</v>
      </c>
      <c r="H76" s="322">
        <v>4.5</v>
      </c>
    </row>
    <row r="77" spans="1:8" x14ac:dyDescent="0.25">
      <c r="A77" s="2">
        <v>45488</v>
      </c>
      <c r="B77" s="1" t="s">
        <v>150</v>
      </c>
      <c r="C77" s="322">
        <v>1.7</v>
      </c>
      <c r="D77" s="322">
        <v>0</v>
      </c>
      <c r="E77" s="322">
        <v>1.7</v>
      </c>
      <c r="F77" s="322">
        <v>0</v>
      </c>
      <c r="G77" s="322">
        <v>0</v>
      </c>
      <c r="H77" s="322">
        <v>1.7</v>
      </c>
    </row>
    <row r="78" spans="1:8" x14ac:dyDescent="0.25">
      <c r="A78" s="2">
        <v>45489</v>
      </c>
      <c r="B78" s="1" t="s">
        <v>11832</v>
      </c>
      <c r="C78" s="322">
        <v>3</v>
      </c>
      <c r="D78" s="322">
        <v>0</v>
      </c>
      <c r="E78" s="322">
        <v>3</v>
      </c>
      <c r="F78" s="322">
        <v>0</v>
      </c>
      <c r="G78" s="322">
        <v>0</v>
      </c>
      <c r="H78" s="322">
        <v>3</v>
      </c>
    </row>
    <row r="79" spans="1:8" x14ac:dyDescent="0.25">
      <c r="A79" s="2">
        <v>45489</v>
      </c>
      <c r="B79" s="1" t="s">
        <v>150</v>
      </c>
      <c r="C79" s="322">
        <v>3.6999999999999997</v>
      </c>
      <c r="D79" s="322">
        <v>0</v>
      </c>
      <c r="E79" s="322">
        <v>3.6999999999999997</v>
      </c>
      <c r="F79" s="322">
        <v>0</v>
      </c>
      <c r="G79" s="322">
        <v>0</v>
      </c>
      <c r="H79" s="322">
        <v>3.6999999999999997</v>
      </c>
    </row>
    <row r="80" spans="1:8" x14ac:dyDescent="0.25">
      <c r="A80" s="2">
        <v>45491</v>
      </c>
      <c r="B80" s="1" t="s">
        <v>11832</v>
      </c>
      <c r="C80" s="322">
        <v>3.75</v>
      </c>
      <c r="D80" s="322">
        <v>0</v>
      </c>
      <c r="E80" s="322">
        <v>3.75</v>
      </c>
      <c r="F80" s="322">
        <v>0</v>
      </c>
      <c r="G80" s="322">
        <v>0</v>
      </c>
      <c r="H80" s="322">
        <v>3.75</v>
      </c>
    </row>
    <row r="81" spans="1:8" x14ac:dyDescent="0.25">
      <c r="A81" s="2">
        <v>45491</v>
      </c>
      <c r="B81" s="1" t="s">
        <v>150</v>
      </c>
      <c r="C81" s="322">
        <v>1.2</v>
      </c>
      <c r="D81" s="322">
        <v>0</v>
      </c>
      <c r="E81" s="322">
        <v>1.2</v>
      </c>
      <c r="F81" s="322">
        <v>0</v>
      </c>
      <c r="G81" s="322">
        <v>0</v>
      </c>
      <c r="H81" s="322">
        <v>1.2</v>
      </c>
    </row>
    <row r="82" spans="1:8" x14ac:dyDescent="0.25">
      <c r="A82" s="2">
        <v>45492</v>
      </c>
      <c r="B82" s="1" t="s">
        <v>11832</v>
      </c>
      <c r="C82" s="322">
        <v>2.75</v>
      </c>
      <c r="D82" s="322">
        <v>0</v>
      </c>
      <c r="E82" s="322">
        <v>2.75</v>
      </c>
      <c r="F82" s="322">
        <v>0</v>
      </c>
      <c r="G82" s="322">
        <v>0</v>
      </c>
      <c r="H82" s="322">
        <v>2.75</v>
      </c>
    </row>
    <row r="83" spans="1:8" x14ac:dyDescent="0.25">
      <c r="A83" s="2">
        <v>45493</v>
      </c>
      <c r="B83" s="1" t="s">
        <v>5</v>
      </c>
      <c r="C83" s="322">
        <v>3.15</v>
      </c>
      <c r="D83" s="322">
        <v>0</v>
      </c>
      <c r="E83" s="322">
        <v>3.15</v>
      </c>
      <c r="F83" s="322">
        <v>0</v>
      </c>
      <c r="G83" s="322">
        <v>0</v>
      </c>
      <c r="H83" s="322">
        <v>3.15</v>
      </c>
    </row>
    <row r="84" spans="1:8" x14ac:dyDescent="0.25">
      <c r="A84" s="2">
        <v>45494</v>
      </c>
      <c r="B84" s="1" t="s">
        <v>5</v>
      </c>
      <c r="C84" s="322">
        <v>1.4</v>
      </c>
      <c r="D84" s="322">
        <v>0</v>
      </c>
      <c r="E84" s="322">
        <v>1.4</v>
      </c>
      <c r="F84" s="322">
        <v>0</v>
      </c>
      <c r="G84" s="322">
        <v>0</v>
      </c>
      <c r="H84" s="322">
        <v>1.4</v>
      </c>
    </row>
    <row r="85" spans="1:8" x14ac:dyDescent="0.25">
      <c r="A85" s="2">
        <v>45495</v>
      </c>
      <c r="B85" s="1" t="s">
        <v>5</v>
      </c>
      <c r="C85" s="322">
        <v>4.4000000000000004</v>
      </c>
      <c r="D85" s="322">
        <v>0</v>
      </c>
      <c r="E85" s="322">
        <v>4.4000000000000004</v>
      </c>
      <c r="F85" s="322">
        <v>0</v>
      </c>
      <c r="G85" s="322">
        <v>0</v>
      </c>
      <c r="H85" s="322">
        <v>4.4000000000000004</v>
      </c>
    </row>
    <row r="86" spans="1:8" x14ac:dyDescent="0.25">
      <c r="A86" s="2">
        <v>45495</v>
      </c>
      <c r="B86" s="1" t="s">
        <v>11833</v>
      </c>
      <c r="C86" s="322">
        <v>0.5</v>
      </c>
      <c r="D86" s="322">
        <v>0</v>
      </c>
      <c r="E86" s="322">
        <v>0.5</v>
      </c>
      <c r="F86" s="322">
        <v>0</v>
      </c>
      <c r="G86" s="322">
        <v>0</v>
      </c>
      <c r="H86" s="322">
        <v>0.5</v>
      </c>
    </row>
    <row r="87" spans="1:8" x14ac:dyDescent="0.25">
      <c r="A87" s="2">
        <v>45495</v>
      </c>
      <c r="B87" s="1" t="s">
        <v>150</v>
      </c>
      <c r="C87" s="322">
        <v>4</v>
      </c>
      <c r="D87" s="322">
        <v>0</v>
      </c>
      <c r="E87" s="322">
        <v>4</v>
      </c>
      <c r="F87" s="322">
        <v>0</v>
      </c>
      <c r="G87" s="322">
        <v>0</v>
      </c>
      <c r="H87" s="322">
        <v>4</v>
      </c>
    </row>
    <row r="88" spans="1:8" x14ac:dyDescent="0.25">
      <c r="A88" s="2">
        <v>45496</v>
      </c>
      <c r="B88" s="1" t="s">
        <v>11832</v>
      </c>
      <c r="C88" s="322">
        <v>11.75</v>
      </c>
      <c r="D88" s="322">
        <v>0</v>
      </c>
      <c r="E88" s="322">
        <v>11.75</v>
      </c>
      <c r="F88" s="322">
        <v>0</v>
      </c>
      <c r="G88" s="322">
        <v>0</v>
      </c>
      <c r="H88" s="322">
        <v>11.75</v>
      </c>
    </row>
    <row r="89" spans="1:8" x14ac:dyDescent="0.25">
      <c r="A89" s="2">
        <v>45496</v>
      </c>
      <c r="B89" s="1" t="s">
        <v>5</v>
      </c>
      <c r="C89" s="322">
        <v>4.25</v>
      </c>
      <c r="D89" s="322">
        <v>0</v>
      </c>
      <c r="E89" s="322">
        <v>4.25</v>
      </c>
      <c r="F89" s="322">
        <v>0</v>
      </c>
      <c r="G89" s="322">
        <v>0</v>
      </c>
      <c r="H89" s="322">
        <v>4.25</v>
      </c>
    </row>
    <row r="90" spans="1:8" x14ac:dyDescent="0.25">
      <c r="A90" s="2">
        <v>45496</v>
      </c>
      <c r="B90" s="1" t="s">
        <v>11833</v>
      </c>
      <c r="C90" s="322">
        <v>0.75</v>
      </c>
      <c r="D90" s="322">
        <v>0</v>
      </c>
      <c r="E90" s="322">
        <v>0.75</v>
      </c>
      <c r="F90" s="322">
        <v>0</v>
      </c>
      <c r="G90" s="322">
        <v>0</v>
      </c>
      <c r="H90" s="322">
        <v>0.75</v>
      </c>
    </row>
    <row r="91" spans="1:8" x14ac:dyDescent="0.25">
      <c r="A91" s="2">
        <v>45496</v>
      </c>
      <c r="B91" s="1" t="s">
        <v>150</v>
      </c>
      <c r="C91" s="322">
        <v>4.2</v>
      </c>
      <c r="D91" s="322">
        <v>0</v>
      </c>
      <c r="E91" s="322">
        <v>4.2</v>
      </c>
      <c r="F91" s="322">
        <v>0</v>
      </c>
      <c r="G91" s="322">
        <v>0</v>
      </c>
      <c r="H91" s="322">
        <v>4.2</v>
      </c>
    </row>
    <row r="92" spans="1:8" x14ac:dyDescent="0.25">
      <c r="A92" s="2">
        <v>45497</v>
      </c>
      <c r="B92" s="1" t="s">
        <v>5</v>
      </c>
      <c r="C92" s="322">
        <v>3.65</v>
      </c>
      <c r="D92" s="322">
        <v>0</v>
      </c>
      <c r="E92" s="322">
        <v>3.65</v>
      </c>
      <c r="F92" s="322">
        <v>0</v>
      </c>
      <c r="G92" s="322">
        <v>0</v>
      </c>
      <c r="H92" s="322">
        <v>3.65</v>
      </c>
    </row>
    <row r="93" spans="1:8" x14ac:dyDescent="0.25">
      <c r="A93" s="2">
        <v>45497</v>
      </c>
      <c r="B93" s="1" t="s">
        <v>11833</v>
      </c>
      <c r="C93" s="322">
        <v>0.25</v>
      </c>
      <c r="D93" s="322">
        <v>0</v>
      </c>
      <c r="E93" s="322">
        <v>0.25</v>
      </c>
      <c r="F93" s="322">
        <v>0</v>
      </c>
      <c r="G93" s="322">
        <v>0</v>
      </c>
      <c r="H93" s="322">
        <v>0.25</v>
      </c>
    </row>
    <row r="94" spans="1:8" x14ac:dyDescent="0.25">
      <c r="A94" s="2">
        <v>45497</v>
      </c>
      <c r="B94" s="1" t="s">
        <v>150</v>
      </c>
      <c r="C94" s="322">
        <v>1.7000000000000002</v>
      </c>
      <c r="D94" s="322">
        <v>0</v>
      </c>
      <c r="E94" s="322">
        <v>1.7000000000000002</v>
      </c>
      <c r="F94" s="322">
        <v>0</v>
      </c>
      <c r="G94" s="322">
        <v>0</v>
      </c>
      <c r="H94" s="322">
        <v>1.7000000000000002</v>
      </c>
    </row>
    <row r="95" spans="1:8" x14ac:dyDescent="0.25">
      <c r="A95" s="2">
        <v>45498</v>
      </c>
      <c r="B95" s="1" t="s">
        <v>5</v>
      </c>
      <c r="C95" s="322">
        <v>0.5</v>
      </c>
      <c r="D95" s="322">
        <v>0</v>
      </c>
      <c r="E95" s="322">
        <v>0.5</v>
      </c>
      <c r="F95" s="322">
        <v>0</v>
      </c>
      <c r="G95" s="322">
        <v>0</v>
      </c>
      <c r="H95" s="322">
        <v>0.5</v>
      </c>
    </row>
    <row r="96" spans="1:8" x14ac:dyDescent="0.25">
      <c r="A96" s="2">
        <v>45498</v>
      </c>
      <c r="B96" s="1" t="s">
        <v>150</v>
      </c>
      <c r="C96" s="322">
        <v>3.0999999999999996</v>
      </c>
      <c r="D96" s="322">
        <v>0</v>
      </c>
      <c r="E96" s="322">
        <v>3.0999999999999996</v>
      </c>
      <c r="F96" s="322">
        <v>0</v>
      </c>
      <c r="G96" s="322">
        <v>0</v>
      </c>
      <c r="H96" s="322">
        <v>3.0999999999999996</v>
      </c>
    </row>
    <row r="97" spans="1:8" x14ac:dyDescent="0.25">
      <c r="A97" s="2">
        <v>45499</v>
      </c>
      <c r="B97" s="1" t="s">
        <v>5</v>
      </c>
      <c r="C97" s="322">
        <v>0.4</v>
      </c>
      <c r="D97" s="322">
        <v>0</v>
      </c>
      <c r="E97" s="322">
        <v>0.4</v>
      </c>
      <c r="F97" s="322">
        <v>0</v>
      </c>
      <c r="G97" s="322">
        <v>0</v>
      </c>
      <c r="H97" s="322">
        <v>0.4</v>
      </c>
    </row>
    <row r="98" spans="1:8" x14ac:dyDescent="0.25">
      <c r="A98" s="2">
        <v>45499</v>
      </c>
      <c r="B98" s="1" t="s">
        <v>150</v>
      </c>
      <c r="C98" s="322">
        <v>0.6</v>
      </c>
      <c r="D98" s="322">
        <v>0</v>
      </c>
      <c r="E98" s="322">
        <v>0.6</v>
      </c>
      <c r="F98" s="322">
        <v>0</v>
      </c>
      <c r="G98" s="322">
        <v>0</v>
      </c>
      <c r="H98" s="322">
        <v>0.6</v>
      </c>
    </row>
    <row r="99" spans="1:8" x14ac:dyDescent="0.25">
      <c r="A99" s="2">
        <v>45500</v>
      </c>
      <c r="B99" s="1" t="s">
        <v>5</v>
      </c>
      <c r="C99" s="322">
        <v>0.4</v>
      </c>
      <c r="D99" s="322">
        <v>0</v>
      </c>
      <c r="E99" s="322">
        <v>0.4</v>
      </c>
      <c r="F99" s="322">
        <v>0</v>
      </c>
      <c r="G99" s="322">
        <v>0</v>
      </c>
      <c r="H99" s="322">
        <v>0.4</v>
      </c>
    </row>
    <row r="100" spans="1:8" x14ac:dyDescent="0.25">
      <c r="A100" s="2">
        <v>45502</v>
      </c>
      <c r="B100" s="1" t="s">
        <v>11832</v>
      </c>
      <c r="C100" s="322">
        <v>4</v>
      </c>
      <c r="D100" s="322">
        <v>0</v>
      </c>
      <c r="E100" s="322">
        <v>4</v>
      </c>
      <c r="F100" s="322">
        <v>0</v>
      </c>
      <c r="G100" s="322">
        <v>0</v>
      </c>
      <c r="H100" s="322">
        <v>4</v>
      </c>
    </row>
    <row r="101" spans="1:8" x14ac:dyDescent="0.25">
      <c r="A101" s="2">
        <v>45502</v>
      </c>
      <c r="B101" s="1" t="s">
        <v>5</v>
      </c>
      <c r="C101" s="322">
        <v>5.95</v>
      </c>
      <c r="D101" s="322">
        <v>0</v>
      </c>
      <c r="E101" s="322">
        <v>5.95</v>
      </c>
      <c r="F101" s="322">
        <v>0</v>
      </c>
      <c r="G101" s="322">
        <v>0</v>
      </c>
      <c r="H101" s="322">
        <v>5.95</v>
      </c>
    </row>
    <row r="102" spans="1:8" x14ac:dyDescent="0.25">
      <c r="A102" s="2">
        <v>45502</v>
      </c>
      <c r="B102" s="1" t="s">
        <v>150</v>
      </c>
      <c r="C102" s="322">
        <v>6.1</v>
      </c>
      <c r="D102" s="322">
        <v>0</v>
      </c>
      <c r="E102" s="322">
        <v>6.1</v>
      </c>
      <c r="F102" s="322">
        <v>0</v>
      </c>
      <c r="G102" s="322">
        <v>0</v>
      </c>
      <c r="H102" s="322">
        <v>6.1</v>
      </c>
    </row>
    <row r="103" spans="1:8" x14ac:dyDescent="0.25">
      <c r="A103" s="2">
        <v>45503</v>
      </c>
      <c r="B103" s="1" t="s">
        <v>11832</v>
      </c>
      <c r="C103" s="322">
        <v>7.75</v>
      </c>
      <c r="D103" s="322">
        <v>0</v>
      </c>
      <c r="E103" s="322">
        <v>7.75</v>
      </c>
      <c r="F103" s="322">
        <v>0</v>
      </c>
      <c r="G103" s="322">
        <v>0</v>
      </c>
      <c r="H103" s="322">
        <v>7.75</v>
      </c>
    </row>
    <row r="104" spans="1:8" x14ac:dyDescent="0.25">
      <c r="A104" s="2">
        <v>45503</v>
      </c>
      <c r="B104" s="1" t="s">
        <v>5</v>
      </c>
      <c r="C104" s="322">
        <v>7.6</v>
      </c>
      <c r="D104" s="322">
        <v>0</v>
      </c>
      <c r="E104" s="322">
        <v>7.6</v>
      </c>
      <c r="F104" s="322">
        <v>0</v>
      </c>
      <c r="G104" s="322">
        <v>0</v>
      </c>
      <c r="H104" s="322">
        <v>7.6</v>
      </c>
    </row>
    <row r="105" spans="1:8" x14ac:dyDescent="0.25">
      <c r="A105" s="2">
        <v>45503</v>
      </c>
      <c r="B105" s="1" t="s">
        <v>150</v>
      </c>
      <c r="C105" s="322">
        <v>6.3</v>
      </c>
      <c r="D105" s="322">
        <v>0</v>
      </c>
      <c r="E105" s="322">
        <v>6.3</v>
      </c>
      <c r="F105" s="322">
        <v>0</v>
      </c>
      <c r="G105" s="322">
        <v>0</v>
      </c>
      <c r="H105" s="322">
        <v>6.3</v>
      </c>
    </row>
    <row r="106" spans="1:8" x14ac:dyDescent="0.25">
      <c r="A106" s="2">
        <v>45504</v>
      </c>
      <c r="B106" s="1" t="s">
        <v>11832</v>
      </c>
      <c r="C106" s="322">
        <v>1.75</v>
      </c>
      <c r="D106" s="322">
        <v>0</v>
      </c>
      <c r="E106" s="322">
        <v>1.75</v>
      </c>
      <c r="F106" s="322">
        <v>0</v>
      </c>
      <c r="G106" s="322">
        <v>0</v>
      </c>
      <c r="H106" s="322">
        <v>1.75</v>
      </c>
    </row>
    <row r="107" spans="1:8" x14ac:dyDescent="0.25">
      <c r="A107" s="2">
        <v>45504</v>
      </c>
      <c r="B107" s="1" t="s">
        <v>5</v>
      </c>
      <c r="C107" s="322">
        <v>18.3</v>
      </c>
      <c r="D107" s="322">
        <v>0</v>
      </c>
      <c r="E107" s="322">
        <v>18.3</v>
      </c>
      <c r="F107" s="322">
        <v>0</v>
      </c>
      <c r="G107" s="322">
        <v>0</v>
      </c>
      <c r="H107" s="322">
        <v>18.3</v>
      </c>
    </row>
    <row r="108" spans="1:8" x14ac:dyDescent="0.25">
      <c r="A108" s="2">
        <v>45504</v>
      </c>
      <c r="B108" s="1" t="s">
        <v>150</v>
      </c>
      <c r="C108" s="322">
        <v>6.9</v>
      </c>
      <c r="D108" s="322">
        <v>0</v>
      </c>
      <c r="E108" s="322">
        <v>6.9</v>
      </c>
      <c r="F108" s="322">
        <v>0</v>
      </c>
      <c r="G108" s="322">
        <v>0</v>
      </c>
      <c r="H108" s="322">
        <v>6.9</v>
      </c>
    </row>
    <row r="109" spans="1:8" x14ac:dyDescent="0.25">
      <c r="A109" s="2">
        <v>45505</v>
      </c>
      <c r="B109" s="1" t="s">
        <v>11832</v>
      </c>
      <c r="C109" s="322">
        <v>6.5</v>
      </c>
      <c r="D109" s="322">
        <v>0</v>
      </c>
      <c r="E109" s="322">
        <v>6.5</v>
      </c>
      <c r="F109" s="322">
        <v>0</v>
      </c>
      <c r="G109" s="322">
        <v>0</v>
      </c>
      <c r="H109" s="322">
        <v>6.5</v>
      </c>
    </row>
    <row r="110" spans="1:8" x14ac:dyDescent="0.25">
      <c r="A110" s="2">
        <v>45505</v>
      </c>
      <c r="B110" s="1" t="s">
        <v>5</v>
      </c>
      <c r="C110" s="322">
        <v>0.5</v>
      </c>
      <c r="D110" s="322">
        <v>0</v>
      </c>
      <c r="E110" s="322">
        <v>0.5</v>
      </c>
      <c r="F110" s="322">
        <v>0</v>
      </c>
      <c r="G110" s="322">
        <v>0</v>
      </c>
      <c r="H110" s="322">
        <v>0.5</v>
      </c>
    </row>
    <row r="111" spans="1:8" x14ac:dyDescent="0.25">
      <c r="A111" s="2">
        <v>45505</v>
      </c>
      <c r="B111" s="1" t="s">
        <v>11833</v>
      </c>
      <c r="C111" s="322">
        <v>8.5</v>
      </c>
      <c r="D111" s="322">
        <v>0</v>
      </c>
      <c r="E111" s="322">
        <v>8.5</v>
      </c>
      <c r="F111" s="322">
        <v>0</v>
      </c>
      <c r="G111" s="322">
        <v>0</v>
      </c>
      <c r="H111" s="322">
        <v>8.5</v>
      </c>
    </row>
    <row r="112" spans="1:8" x14ac:dyDescent="0.25">
      <c r="A112" s="2">
        <v>45505</v>
      </c>
      <c r="B112" s="1" t="s">
        <v>150</v>
      </c>
      <c r="C112" s="322">
        <v>9.2000000000000011</v>
      </c>
      <c r="D112" s="322">
        <v>0</v>
      </c>
      <c r="E112" s="322">
        <v>9.2000000000000011</v>
      </c>
      <c r="F112" s="322">
        <v>0</v>
      </c>
      <c r="G112" s="322">
        <v>0</v>
      </c>
      <c r="H112" s="322">
        <v>9.2000000000000011</v>
      </c>
    </row>
    <row r="113" spans="1:8" x14ac:dyDescent="0.25">
      <c r="A113" s="2">
        <v>45506</v>
      </c>
      <c r="B113" s="1" t="s">
        <v>11832</v>
      </c>
      <c r="C113" s="322">
        <v>4</v>
      </c>
      <c r="D113" s="322">
        <v>0</v>
      </c>
      <c r="E113" s="322">
        <v>4</v>
      </c>
      <c r="F113" s="322">
        <v>0</v>
      </c>
      <c r="G113" s="322">
        <v>0</v>
      </c>
      <c r="H113" s="322">
        <v>4</v>
      </c>
    </row>
    <row r="114" spans="1:8" x14ac:dyDescent="0.25">
      <c r="A114" s="2">
        <v>45506</v>
      </c>
      <c r="B114" s="1" t="s">
        <v>5</v>
      </c>
      <c r="C114" s="322">
        <v>12.55</v>
      </c>
      <c r="D114" s="322">
        <v>0</v>
      </c>
      <c r="E114" s="322">
        <v>12.55</v>
      </c>
      <c r="F114" s="322">
        <v>0</v>
      </c>
      <c r="G114" s="322">
        <v>0</v>
      </c>
      <c r="H114" s="322">
        <v>12.55</v>
      </c>
    </row>
    <row r="115" spans="1:8" x14ac:dyDescent="0.25">
      <c r="A115" s="2">
        <v>45506</v>
      </c>
      <c r="B115" s="1" t="s">
        <v>150</v>
      </c>
      <c r="C115" s="322">
        <v>7.3999999999999995</v>
      </c>
      <c r="D115" s="322">
        <v>0</v>
      </c>
      <c r="E115" s="322">
        <v>7.3999999999999995</v>
      </c>
      <c r="F115" s="322">
        <v>0</v>
      </c>
      <c r="G115" s="322">
        <v>0</v>
      </c>
      <c r="H115" s="322">
        <v>7.3999999999999995</v>
      </c>
    </row>
    <row r="116" spans="1:8" x14ac:dyDescent="0.25">
      <c r="A116" s="2">
        <v>45508</v>
      </c>
      <c r="B116" s="1" t="s">
        <v>5</v>
      </c>
      <c r="C116" s="322">
        <v>8.4</v>
      </c>
      <c r="D116" s="322">
        <v>0</v>
      </c>
      <c r="E116" s="322">
        <v>8.4</v>
      </c>
      <c r="F116" s="322">
        <v>0</v>
      </c>
      <c r="G116" s="322">
        <v>0</v>
      </c>
      <c r="H116" s="322">
        <v>8.4</v>
      </c>
    </row>
    <row r="117" spans="1:8" x14ac:dyDescent="0.25">
      <c r="A117" s="2">
        <v>45509</v>
      </c>
      <c r="B117" s="1" t="s">
        <v>11832</v>
      </c>
      <c r="C117" s="322">
        <v>1.75</v>
      </c>
      <c r="D117" s="322">
        <v>0</v>
      </c>
      <c r="E117" s="322">
        <v>1.75</v>
      </c>
      <c r="F117" s="322">
        <v>0</v>
      </c>
      <c r="G117" s="322">
        <v>0</v>
      </c>
      <c r="H117" s="322">
        <v>1.75</v>
      </c>
    </row>
    <row r="118" spans="1:8" x14ac:dyDescent="0.25">
      <c r="A118" s="2">
        <v>45509</v>
      </c>
      <c r="B118" s="1" t="s">
        <v>5</v>
      </c>
      <c r="C118" s="322">
        <v>17.299999999999997</v>
      </c>
      <c r="D118" s="322">
        <v>0</v>
      </c>
      <c r="E118" s="322">
        <v>17.299999999999997</v>
      </c>
      <c r="F118" s="322">
        <v>0</v>
      </c>
      <c r="G118" s="322">
        <v>0</v>
      </c>
      <c r="H118" s="322">
        <v>17.299999999999997</v>
      </c>
    </row>
    <row r="119" spans="1:8" x14ac:dyDescent="0.25">
      <c r="A119" s="2">
        <v>45509</v>
      </c>
      <c r="B119" s="1" t="s">
        <v>11833</v>
      </c>
      <c r="C119" s="322">
        <v>17</v>
      </c>
      <c r="D119" s="322">
        <v>3.5</v>
      </c>
      <c r="E119" s="322">
        <v>7.5</v>
      </c>
      <c r="F119" s="322">
        <v>6</v>
      </c>
      <c r="G119" s="322">
        <v>0</v>
      </c>
      <c r="H119" s="322">
        <v>7.5</v>
      </c>
    </row>
    <row r="120" spans="1:8" x14ac:dyDescent="0.25">
      <c r="A120" s="2">
        <v>45509</v>
      </c>
      <c r="B120" s="1" t="s">
        <v>150</v>
      </c>
      <c r="C120" s="322">
        <v>11.399999999999999</v>
      </c>
      <c r="D120" s="322">
        <v>0</v>
      </c>
      <c r="E120" s="322">
        <v>11.399999999999999</v>
      </c>
      <c r="F120" s="322">
        <v>0</v>
      </c>
      <c r="G120" s="322">
        <v>0</v>
      </c>
      <c r="H120" s="322">
        <v>11.399999999999999</v>
      </c>
    </row>
    <row r="121" spans="1:8" x14ac:dyDescent="0.25">
      <c r="A121" s="2">
        <v>45510</v>
      </c>
      <c r="B121" s="1" t="s">
        <v>11832</v>
      </c>
      <c r="C121" s="322">
        <v>5.5</v>
      </c>
      <c r="D121" s="322">
        <v>0</v>
      </c>
      <c r="E121" s="322">
        <v>5.5</v>
      </c>
      <c r="F121" s="322">
        <v>0</v>
      </c>
      <c r="G121" s="322">
        <v>0</v>
      </c>
      <c r="H121" s="322">
        <v>5.5</v>
      </c>
    </row>
    <row r="122" spans="1:8" x14ac:dyDescent="0.25">
      <c r="A122" s="2">
        <v>45510</v>
      </c>
      <c r="B122" s="1" t="s">
        <v>5</v>
      </c>
      <c r="C122" s="322">
        <v>24.999999999999996</v>
      </c>
      <c r="D122" s="322">
        <v>0</v>
      </c>
      <c r="E122" s="322">
        <v>24.999999999999996</v>
      </c>
      <c r="F122" s="322">
        <v>0</v>
      </c>
      <c r="G122" s="322">
        <v>0</v>
      </c>
      <c r="H122" s="322">
        <v>24.999999999999996</v>
      </c>
    </row>
    <row r="123" spans="1:8" x14ac:dyDescent="0.25">
      <c r="A123" s="2">
        <v>45510</v>
      </c>
      <c r="B123" s="1" t="s">
        <v>11833</v>
      </c>
      <c r="C123" s="322">
        <v>19.5</v>
      </c>
      <c r="D123" s="322">
        <v>0</v>
      </c>
      <c r="E123" s="322">
        <v>15</v>
      </c>
      <c r="F123" s="322">
        <v>4.5</v>
      </c>
      <c r="G123" s="322">
        <v>0</v>
      </c>
      <c r="H123" s="322">
        <v>15</v>
      </c>
    </row>
    <row r="124" spans="1:8" x14ac:dyDescent="0.25">
      <c r="A124" s="2">
        <v>45510</v>
      </c>
      <c r="B124" s="1" t="s">
        <v>150</v>
      </c>
      <c r="C124" s="322">
        <v>9.5</v>
      </c>
      <c r="D124" s="322">
        <v>0</v>
      </c>
      <c r="E124" s="322">
        <v>9.5</v>
      </c>
      <c r="F124" s="322">
        <v>0</v>
      </c>
      <c r="G124" s="322">
        <v>0</v>
      </c>
      <c r="H124" s="322">
        <v>9.5</v>
      </c>
    </row>
    <row r="125" spans="1:8" x14ac:dyDescent="0.25">
      <c r="A125" s="2">
        <v>45511</v>
      </c>
      <c r="B125" s="1" t="s">
        <v>11832</v>
      </c>
      <c r="C125" s="322">
        <v>8</v>
      </c>
      <c r="D125" s="322">
        <v>0</v>
      </c>
      <c r="E125" s="322">
        <v>8</v>
      </c>
      <c r="F125" s="322">
        <v>0</v>
      </c>
      <c r="G125" s="322">
        <v>0</v>
      </c>
      <c r="H125" s="322">
        <v>8</v>
      </c>
    </row>
    <row r="126" spans="1:8" x14ac:dyDescent="0.25">
      <c r="A126" s="2">
        <v>45511</v>
      </c>
      <c r="B126" s="1" t="s">
        <v>5</v>
      </c>
      <c r="C126" s="322">
        <v>22.35</v>
      </c>
      <c r="D126" s="322">
        <v>0</v>
      </c>
      <c r="E126" s="322">
        <v>22.35</v>
      </c>
      <c r="F126" s="322">
        <v>0</v>
      </c>
      <c r="G126" s="322">
        <v>0</v>
      </c>
      <c r="H126" s="322">
        <v>22.35</v>
      </c>
    </row>
    <row r="127" spans="1:8" x14ac:dyDescent="0.25">
      <c r="A127" s="2">
        <v>45511</v>
      </c>
      <c r="B127" s="1" t="s">
        <v>150</v>
      </c>
      <c r="C127" s="322">
        <v>8.4</v>
      </c>
      <c r="D127" s="322">
        <v>0</v>
      </c>
      <c r="E127" s="322">
        <v>8.4</v>
      </c>
      <c r="F127" s="322">
        <v>0</v>
      </c>
      <c r="G127" s="322">
        <v>0</v>
      </c>
      <c r="H127" s="322">
        <v>8.4</v>
      </c>
    </row>
    <row r="128" spans="1:8" x14ac:dyDescent="0.25">
      <c r="A128" s="2">
        <v>45512</v>
      </c>
      <c r="B128" s="1" t="s">
        <v>11832</v>
      </c>
      <c r="C128" s="322">
        <v>1.5</v>
      </c>
      <c r="D128" s="322">
        <v>0</v>
      </c>
      <c r="E128" s="322">
        <v>1.5</v>
      </c>
      <c r="F128" s="322">
        <v>0</v>
      </c>
      <c r="G128" s="322">
        <v>0</v>
      </c>
      <c r="H128" s="322">
        <v>1.5</v>
      </c>
    </row>
    <row r="129" spans="1:8" x14ac:dyDescent="0.25">
      <c r="A129" s="2">
        <v>45512</v>
      </c>
      <c r="B129" s="1" t="s">
        <v>5</v>
      </c>
      <c r="C129" s="322">
        <v>21.2</v>
      </c>
      <c r="D129" s="322">
        <v>2.25</v>
      </c>
      <c r="E129" s="322">
        <v>18.95</v>
      </c>
      <c r="F129" s="322">
        <v>0</v>
      </c>
      <c r="G129" s="322">
        <v>0</v>
      </c>
      <c r="H129" s="322">
        <v>18.95</v>
      </c>
    </row>
    <row r="130" spans="1:8" x14ac:dyDescent="0.25">
      <c r="A130" s="2">
        <v>45512</v>
      </c>
      <c r="B130" s="1" t="s">
        <v>11833</v>
      </c>
      <c r="C130" s="322">
        <v>12.5</v>
      </c>
      <c r="D130" s="322">
        <v>1.25</v>
      </c>
      <c r="E130" s="322">
        <v>9.25</v>
      </c>
      <c r="F130" s="322">
        <v>2</v>
      </c>
      <c r="G130" s="322">
        <v>0</v>
      </c>
      <c r="H130" s="322">
        <v>9.25</v>
      </c>
    </row>
    <row r="131" spans="1:8" x14ac:dyDescent="0.25">
      <c r="A131" s="2">
        <v>45513</v>
      </c>
      <c r="B131" s="1" t="s">
        <v>5</v>
      </c>
      <c r="C131" s="322">
        <v>14.3</v>
      </c>
      <c r="D131" s="322">
        <v>0.30000000000000004</v>
      </c>
      <c r="E131" s="322">
        <v>14</v>
      </c>
      <c r="F131" s="322">
        <v>0</v>
      </c>
      <c r="G131" s="322">
        <v>0</v>
      </c>
      <c r="H131" s="322">
        <v>14</v>
      </c>
    </row>
    <row r="132" spans="1:8" x14ac:dyDescent="0.25">
      <c r="A132" s="2">
        <v>45513</v>
      </c>
      <c r="B132" s="1" t="s">
        <v>11833</v>
      </c>
      <c r="C132" s="322">
        <v>5.75</v>
      </c>
      <c r="D132" s="322">
        <v>0</v>
      </c>
      <c r="E132" s="322">
        <v>4.5</v>
      </c>
      <c r="F132" s="322">
        <v>1.25</v>
      </c>
      <c r="G132" s="322">
        <v>0</v>
      </c>
      <c r="H132" s="322">
        <v>4.5</v>
      </c>
    </row>
    <row r="133" spans="1:8" x14ac:dyDescent="0.25">
      <c r="A133" s="2">
        <v>45514</v>
      </c>
      <c r="B133" s="1" t="s">
        <v>5</v>
      </c>
      <c r="C133" s="322">
        <v>4</v>
      </c>
      <c r="D133" s="322">
        <v>0</v>
      </c>
      <c r="E133" s="322">
        <v>4</v>
      </c>
      <c r="F133" s="322">
        <v>0</v>
      </c>
      <c r="G133" s="322">
        <v>0</v>
      </c>
      <c r="H133" s="322">
        <v>4</v>
      </c>
    </row>
    <row r="134" spans="1:8" x14ac:dyDescent="0.25">
      <c r="A134" s="2">
        <v>45515</v>
      </c>
      <c r="B134" s="1" t="s">
        <v>5</v>
      </c>
      <c r="C134" s="322">
        <v>7.5</v>
      </c>
      <c r="D134" s="322">
        <v>0</v>
      </c>
      <c r="E134" s="322">
        <v>7.5</v>
      </c>
      <c r="F134" s="322">
        <v>0</v>
      </c>
      <c r="G134" s="322">
        <v>0</v>
      </c>
      <c r="H134" s="322">
        <v>7.5</v>
      </c>
    </row>
    <row r="135" spans="1:8" x14ac:dyDescent="0.25">
      <c r="A135" s="2">
        <v>45516</v>
      </c>
      <c r="B135" s="1" t="s">
        <v>5</v>
      </c>
      <c r="C135" s="322">
        <v>21.249999999999993</v>
      </c>
      <c r="D135" s="322">
        <v>0.25</v>
      </c>
      <c r="E135" s="322">
        <v>20.999999999999993</v>
      </c>
      <c r="F135" s="322">
        <v>0</v>
      </c>
      <c r="G135" s="322">
        <v>0</v>
      </c>
      <c r="H135" s="322">
        <v>20.999999999999993</v>
      </c>
    </row>
    <row r="136" spans="1:8" x14ac:dyDescent="0.25">
      <c r="A136" s="2">
        <v>45517</v>
      </c>
      <c r="B136" s="1" t="s">
        <v>5</v>
      </c>
      <c r="C136" s="322">
        <v>27.999999999999993</v>
      </c>
      <c r="D136" s="322">
        <v>0</v>
      </c>
      <c r="E136" s="322">
        <v>27.999999999999993</v>
      </c>
      <c r="F136" s="322">
        <v>0</v>
      </c>
      <c r="G136" s="322">
        <v>0</v>
      </c>
      <c r="H136" s="322">
        <v>27.999999999999993</v>
      </c>
    </row>
    <row r="137" spans="1:8" x14ac:dyDescent="0.25">
      <c r="A137" s="2">
        <v>45518</v>
      </c>
      <c r="B137" s="1" t="s">
        <v>5</v>
      </c>
      <c r="C137" s="322">
        <v>19.649999999999999</v>
      </c>
      <c r="D137" s="322">
        <v>0</v>
      </c>
      <c r="E137" s="322">
        <v>19.649999999999999</v>
      </c>
      <c r="F137" s="322">
        <v>0</v>
      </c>
      <c r="G137" s="322">
        <v>0</v>
      </c>
      <c r="H137" s="322">
        <v>19.649999999999999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22FC0-92F5-49ED-8C4B-0349ABC65F22}">
  <sheetPr codeName="Feuil2">
    <pageSetUpPr fitToPage="1"/>
  </sheetPr>
  <dimension ref="A1:C87"/>
  <sheetViews>
    <sheetView topLeftCell="A56" workbookViewId="0"/>
  </sheetViews>
  <sheetFormatPr baseColWidth="10" defaultRowHeight="15" x14ac:dyDescent="0.25"/>
  <cols>
    <col min="1" max="1" width="23" bestFit="1" customWidth="1"/>
    <col min="2" max="2" width="71.140625" bestFit="1" customWidth="1"/>
    <col min="3" max="3" width="19.42578125" bestFit="1" customWidth="1"/>
  </cols>
  <sheetData>
    <row r="1" spans="1:3" x14ac:dyDescent="0.25">
      <c r="A1" s="617" t="s">
        <v>17434</v>
      </c>
      <c r="B1" s="617" t="s">
        <v>17435</v>
      </c>
      <c r="C1" s="617" t="s">
        <v>389</v>
      </c>
    </row>
    <row r="2" spans="1:3" x14ac:dyDescent="0.25">
      <c r="A2" s="1147" t="s">
        <v>17436</v>
      </c>
      <c r="B2" s="1148" t="s">
        <v>17437</v>
      </c>
      <c r="C2" s="1149">
        <v>45518.858715277776</v>
      </c>
    </row>
    <row r="3" spans="1:3" x14ac:dyDescent="0.25">
      <c r="A3" s="1148"/>
      <c r="B3" s="1148" t="s">
        <v>17438</v>
      </c>
      <c r="C3" s="1149">
        <v>45518.858715277776</v>
      </c>
    </row>
    <row r="4" spans="1:3" x14ac:dyDescent="0.25">
      <c r="A4" s="1148"/>
      <c r="B4" s="1148" t="s">
        <v>17439</v>
      </c>
      <c r="C4" s="1149">
        <v>45518.858715277776</v>
      </c>
    </row>
    <row r="5" spans="1:3" x14ac:dyDescent="0.25">
      <c r="A5" s="1148"/>
      <c r="B5" s="1148" t="s">
        <v>17440</v>
      </c>
      <c r="C5" s="1149">
        <v>45518.858715277776</v>
      </c>
    </row>
    <row r="6" spans="1:3" x14ac:dyDescent="0.25">
      <c r="A6" s="1148"/>
      <c r="B6" s="1148" t="s">
        <v>17441</v>
      </c>
      <c r="C6" s="1149">
        <v>45518.858715277776</v>
      </c>
    </row>
    <row r="7" spans="1:3" x14ac:dyDescent="0.25">
      <c r="A7" s="1148"/>
      <c r="B7" s="1148" t="s">
        <v>17442</v>
      </c>
      <c r="C7" s="1149">
        <v>45518.858715277776</v>
      </c>
    </row>
    <row r="8" spans="1:3" x14ac:dyDescent="0.25">
      <c r="A8" s="1148"/>
      <c r="B8" s="1148"/>
      <c r="C8" s="1148"/>
    </row>
    <row r="9" spans="1:3" x14ac:dyDescent="0.25">
      <c r="A9" s="1147" t="s">
        <v>11296</v>
      </c>
      <c r="B9" s="1148" t="s">
        <v>17443</v>
      </c>
      <c r="C9" s="1149">
        <v>45518.858715277776</v>
      </c>
    </row>
    <row r="10" spans="1:3" x14ac:dyDescent="0.25">
      <c r="A10" s="1148"/>
      <c r="B10" s="1148" t="s">
        <v>18329</v>
      </c>
      <c r="C10" s="1149">
        <v>45518.858715277776</v>
      </c>
    </row>
    <row r="11" spans="1:3" x14ac:dyDescent="0.25">
      <c r="A11" s="1148"/>
      <c r="B11" s="1148" t="s">
        <v>17444</v>
      </c>
      <c r="C11" s="1149">
        <v>45518.858715277776</v>
      </c>
    </row>
    <row r="12" spans="1:3" x14ac:dyDescent="0.25">
      <c r="A12" s="1148"/>
      <c r="B12" s="1148" t="s">
        <v>18330</v>
      </c>
      <c r="C12" s="1149">
        <v>45518.858715277776</v>
      </c>
    </row>
    <row r="13" spans="1:3" x14ac:dyDescent="0.25">
      <c r="A13" s="1148"/>
      <c r="B13" s="1148" t="s">
        <v>17445</v>
      </c>
      <c r="C13" s="1149">
        <v>45518.858715277776</v>
      </c>
    </row>
    <row r="14" spans="1:3" x14ac:dyDescent="0.25">
      <c r="A14" s="1148"/>
      <c r="B14" s="1148" t="s">
        <v>17446</v>
      </c>
      <c r="C14" s="1149">
        <v>45518.858715277776</v>
      </c>
    </row>
    <row r="15" spans="1:3" x14ac:dyDescent="0.25">
      <c r="A15" s="1148"/>
      <c r="B15" s="1148"/>
      <c r="C15" s="1148"/>
    </row>
    <row r="16" spans="1:3" x14ac:dyDescent="0.25">
      <c r="A16" s="1147" t="s">
        <v>17447</v>
      </c>
      <c r="B16" s="1148" t="s">
        <v>17443</v>
      </c>
      <c r="C16" s="1149">
        <v>45518.858715277776</v>
      </c>
    </row>
    <row r="17" spans="1:3" x14ac:dyDescent="0.25">
      <c r="A17" s="1148"/>
      <c r="B17" s="1148" t="s">
        <v>17448</v>
      </c>
      <c r="C17" s="1149">
        <v>45518.858715277776</v>
      </c>
    </row>
    <row r="18" spans="1:3" x14ac:dyDescent="0.25">
      <c r="A18" s="1148"/>
      <c r="B18" s="1148" t="s">
        <v>17449</v>
      </c>
      <c r="C18" s="1149">
        <v>45518.858715277776</v>
      </c>
    </row>
    <row r="19" spans="1:3" x14ac:dyDescent="0.25">
      <c r="A19" s="1148"/>
      <c r="B19" s="1148" t="s">
        <v>17450</v>
      </c>
      <c r="C19" s="1149">
        <v>45518.858715277776</v>
      </c>
    </row>
    <row r="20" spans="1:3" x14ac:dyDescent="0.25">
      <c r="A20" s="1148"/>
      <c r="B20" s="1148" t="s">
        <v>17445</v>
      </c>
      <c r="C20" s="1149">
        <v>45518.858715277776</v>
      </c>
    </row>
    <row r="21" spans="1:3" x14ac:dyDescent="0.25">
      <c r="A21" s="1148"/>
      <c r="B21" s="1148" t="s">
        <v>17446</v>
      </c>
      <c r="C21" s="1149">
        <v>45518.858715277776</v>
      </c>
    </row>
    <row r="22" spans="1:3" x14ac:dyDescent="0.25">
      <c r="A22" s="1148"/>
      <c r="B22" s="1148"/>
      <c r="C22" s="1148"/>
    </row>
    <row r="23" spans="1:3" x14ac:dyDescent="0.25">
      <c r="A23" s="1147" t="s">
        <v>11356</v>
      </c>
      <c r="B23" s="1148" t="s">
        <v>17451</v>
      </c>
      <c r="C23" s="1149">
        <v>45518.858715277776</v>
      </c>
    </row>
    <row r="24" spans="1:3" x14ac:dyDescent="0.25">
      <c r="A24" s="1148"/>
      <c r="B24" s="1148" t="s">
        <v>17452</v>
      </c>
      <c r="C24" s="1149">
        <v>45518.858715277776</v>
      </c>
    </row>
    <row r="25" spans="1:3" x14ac:dyDescent="0.25">
      <c r="A25" s="1148"/>
      <c r="B25" s="1148"/>
      <c r="C25" s="1148"/>
    </row>
    <row r="26" spans="1:3" x14ac:dyDescent="0.25">
      <c r="A26" s="1147" t="s">
        <v>11364</v>
      </c>
      <c r="B26" s="1148" t="s">
        <v>17453</v>
      </c>
      <c r="C26" s="1149">
        <v>45518.858715277776</v>
      </c>
    </row>
    <row r="27" spans="1:3" x14ac:dyDescent="0.25">
      <c r="A27" s="1148"/>
      <c r="B27" s="1148" t="s">
        <v>17452</v>
      </c>
      <c r="C27" s="1149">
        <v>45518.858715277776</v>
      </c>
    </row>
    <row r="28" spans="1:3" x14ac:dyDescent="0.25">
      <c r="A28" s="1148"/>
      <c r="B28" s="1148"/>
      <c r="C28" s="1148"/>
    </row>
    <row r="29" spans="1:3" x14ac:dyDescent="0.25">
      <c r="A29" s="1147" t="s">
        <v>17454</v>
      </c>
      <c r="B29" s="1148" t="s">
        <v>17455</v>
      </c>
      <c r="C29" s="1149">
        <v>45518.858715277776</v>
      </c>
    </row>
    <row r="30" spans="1:3" x14ac:dyDescent="0.25">
      <c r="A30" s="1148"/>
      <c r="B30" s="1148" t="s">
        <v>17452</v>
      </c>
      <c r="C30" s="1149">
        <v>45518.858715277776</v>
      </c>
    </row>
    <row r="31" spans="1:3" x14ac:dyDescent="0.25">
      <c r="A31" s="1148"/>
      <c r="B31" s="1148"/>
      <c r="C31" s="1148"/>
    </row>
    <row r="32" spans="1:3" x14ac:dyDescent="0.25">
      <c r="A32" s="1147" t="s">
        <v>17456</v>
      </c>
      <c r="B32" s="1148" t="s">
        <v>17457</v>
      </c>
      <c r="C32" s="1149">
        <v>45518.858715277776</v>
      </c>
    </row>
    <row r="33" spans="1:3" x14ac:dyDescent="0.25">
      <c r="A33" s="1148"/>
      <c r="B33" s="1148" t="s">
        <v>17452</v>
      </c>
      <c r="C33" s="1149">
        <v>45518.858715277776</v>
      </c>
    </row>
    <row r="34" spans="1:3" x14ac:dyDescent="0.25">
      <c r="A34" s="1148"/>
      <c r="B34" s="1148"/>
      <c r="C34" s="1148"/>
    </row>
    <row r="35" spans="1:3" x14ac:dyDescent="0.25">
      <c r="A35" s="1147" t="s">
        <v>508</v>
      </c>
      <c r="B35" s="1148" t="s">
        <v>17458</v>
      </c>
      <c r="C35" s="1149">
        <v>45518.858726851853</v>
      </c>
    </row>
    <row r="36" spans="1:3" x14ac:dyDescent="0.25">
      <c r="A36" s="1148"/>
      <c r="B36" s="1148" t="s">
        <v>17459</v>
      </c>
      <c r="C36" s="1149">
        <v>45518.858726851853</v>
      </c>
    </row>
    <row r="37" spans="1:3" x14ac:dyDescent="0.25">
      <c r="A37" s="1148"/>
      <c r="B37" s="1148" t="s">
        <v>17460</v>
      </c>
      <c r="C37" s="1149">
        <v>45518.858726851853</v>
      </c>
    </row>
    <row r="38" spans="1:3" x14ac:dyDescent="0.25">
      <c r="A38" s="1148"/>
      <c r="B38" s="1148" t="s">
        <v>17461</v>
      </c>
      <c r="C38" s="1149">
        <v>45518.858726851853</v>
      </c>
    </row>
    <row r="39" spans="1:3" x14ac:dyDescent="0.25">
      <c r="A39" s="1148"/>
      <c r="B39" s="1148" t="s">
        <v>17462</v>
      </c>
      <c r="C39" s="1149">
        <v>45518.858726851853</v>
      </c>
    </row>
    <row r="40" spans="1:3" x14ac:dyDescent="0.25">
      <c r="A40" s="1148"/>
      <c r="B40" s="1148" t="s">
        <v>17463</v>
      </c>
      <c r="C40" s="1149">
        <v>45518.858726851853</v>
      </c>
    </row>
    <row r="41" spans="1:3" x14ac:dyDescent="0.25">
      <c r="A41" s="1148"/>
      <c r="B41" s="1148" t="s">
        <v>17464</v>
      </c>
      <c r="C41" s="1149">
        <v>45518.858726851853</v>
      </c>
    </row>
    <row r="42" spans="1:3" x14ac:dyDescent="0.25">
      <c r="A42" s="1148"/>
      <c r="B42" s="1148" t="s">
        <v>17465</v>
      </c>
      <c r="C42" s="1149">
        <v>45518.858726851853</v>
      </c>
    </row>
    <row r="43" spans="1:3" x14ac:dyDescent="0.25">
      <c r="A43" s="1148"/>
      <c r="B43" s="1148" t="s">
        <v>17466</v>
      </c>
      <c r="C43" s="1149">
        <v>45518.858726851853</v>
      </c>
    </row>
    <row r="44" spans="1:3" x14ac:dyDescent="0.25">
      <c r="A44" s="1148"/>
      <c r="B44" s="1148"/>
      <c r="C44" s="1148"/>
    </row>
    <row r="45" spans="1:3" x14ac:dyDescent="0.25">
      <c r="A45" s="1147" t="s">
        <v>17467</v>
      </c>
      <c r="B45" s="1148" t="s">
        <v>18331</v>
      </c>
      <c r="C45" s="1149">
        <v>45518.858726851853</v>
      </c>
    </row>
    <row r="46" spans="1:3" x14ac:dyDescent="0.25">
      <c r="A46" s="1148"/>
      <c r="B46" s="1148" t="s">
        <v>17468</v>
      </c>
      <c r="C46" s="1148"/>
    </row>
    <row r="47" spans="1:3" x14ac:dyDescent="0.25">
      <c r="A47" s="1148"/>
      <c r="B47" s="1148" t="s">
        <v>18332</v>
      </c>
      <c r="C47" s="1148"/>
    </row>
    <row r="48" spans="1:3" x14ac:dyDescent="0.25">
      <c r="A48" s="1148"/>
      <c r="B48" s="1148" t="s">
        <v>17469</v>
      </c>
      <c r="C48" s="1148"/>
    </row>
    <row r="49" spans="1:3" x14ac:dyDescent="0.25">
      <c r="A49" s="1148"/>
      <c r="B49" s="1148" t="s">
        <v>17470</v>
      </c>
      <c r="C49" s="1148"/>
    </row>
    <row r="50" spans="1:3" x14ac:dyDescent="0.25">
      <c r="A50" s="1148"/>
      <c r="B50" s="1148" t="s">
        <v>17471</v>
      </c>
      <c r="C50" s="1148"/>
    </row>
    <row r="51" spans="1:3" x14ac:dyDescent="0.25">
      <c r="A51" s="1148"/>
      <c r="B51" s="1148" t="s">
        <v>18333</v>
      </c>
      <c r="C51" s="1148"/>
    </row>
    <row r="52" spans="1:3" x14ac:dyDescent="0.25">
      <c r="A52" s="1148"/>
      <c r="B52" s="1148" t="s">
        <v>17472</v>
      </c>
      <c r="C52" s="1148"/>
    </row>
    <row r="53" spans="1:3" x14ac:dyDescent="0.25">
      <c r="A53" s="1148"/>
      <c r="B53" s="1148" t="s">
        <v>17473</v>
      </c>
      <c r="C53" s="1148"/>
    </row>
    <row r="54" spans="1:3" x14ac:dyDescent="0.25">
      <c r="A54" s="1148"/>
      <c r="B54" s="1148" t="s">
        <v>17474</v>
      </c>
      <c r="C54" s="1148"/>
    </row>
    <row r="55" spans="1:3" x14ac:dyDescent="0.25">
      <c r="A55" s="1148"/>
      <c r="B55" s="1148" t="s">
        <v>17475</v>
      </c>
      <c r="C55" s="1148"/>
    </row>
    <row r="56" spans="1:3" x14ac:dyDescent="0.25">
      <c r="A56" s="1148"/>
      <c r="B56" s="1148" t="s">
        <v>17476</v>
      </c>
      <c r="C56" s="1148"/>
    </row>
    <row r="57" spans="1:3" x14ac:dyDescent="0.25">
      <c r="A57" s="1148"/>
      <c r="B57" s="1148" t="s">
        <v>18334</v>
      </c>
      <c r="C57" s="1148"/>
    </row>
    <row r="58" spans="1:3" x14ac:dyDescent="0.25">
      <c r="A58" s="1148"/>
      <c r="B58" s="1148" t="s">
        <v>17523</v>
      </c>
      <c r="C58" s="1148"/>
    </row>
    <row r="59" spans="1:3" x14ac:dyDescent="0.25">
      <c r="A59" s="1148"/>
      <c r="B59" s="1148" t="s">
        <v>18335</v>
      </c>
      <c r="C59" s="1148"/>
    </row>
    <row r="60" spans="1:3" x14ac:dyDescent="0.25">
      <c r="A60" s="1148"/>
      <c r="B60" s="1148" t="s">
        <v>18336</v>
      </c>
      <c r="C60" s="1148"/>
    </row>
    <row r="61" spans="1:3" x14ac:dyDescent="0.25">
      <c r="A61" s="1148"/>
      <c r="B61" s="1148" t="s">
        <v>17524</v>
      </c>
      <c r="C61" s="1148"/>
    </row>
    <row r="62" spans="1:3" x14ac:dyDescent="0.25">
      <c r="A62" s="1148"/>
      <c r="B62" s="1148" t="s">
        <v>17534</v>
      </c>
      <c r="C62" s="1148"/>
    </row>
    <row r="63" spans="1:3" x14ac:dyDescent="0.25">
      <c r="A63" s="1148"/>
      <c r="B63" s="1148" t="s">
        <v>18337</v>
      </c>
      <c r="C63" s="1148"/>
    </row>
    <row r="64" spans="1:3" x14ac:dyDescent="0.25">
      <c r="A64" s="1148"/>
      <c r="B64" s="1148"/>
      <c r="C64" s="1148"/>
    </row>
    <row r="65" spans="1:3" x14ac:dyDescent="0.25">
      <c r="A65" s="1147" t="s">
        <v>427</v>
      </c>
      <c r="B65" s="1148" t="s">
        <v>17522</v>
      </c>
      <c r="C65" s="1149">
        <v>45518.858726851853</v>
      </c>
    </row>
    <row r="66" spans="1:3" x14ac:dyDescent="0.25">
      <c r="A66" s="1148"/>
      <c r="B66" s="1148" t="s">
        <v>18338</v>
      </c>
      <c r="C66" s="1148"/>
    </row>
    <row r="67" spans="1:3" x14ac:dyDescent="0.25">
      <c r="A67" s="1148"/>
      <c r="B67" s="1148" t="s">
        <v>17526</v>
      </c>
      <c r="C67" s="1148"/>
    </row>
    <row r="68" spans="1:3" x14ac:dyDescent="0.25">
      <c r="A68" s="1148"/>
      <c r="B68" s="1148" t="s">
        <v>18332</v>
      </c>
      <c r="C68" s="1148"/>
    </row>
    <row r="69" spans="1:3" x14ac:dyDescent="0.25">
      <c r="A69" s="1148"/>
      <c r="B69" s="1148" t="s">
        <v>17469</v>
      </c>
      <c r="C69" s="1148"/>
    </row>
    <row r="70" spans="1:3" x14ac:dyDescent="0.25">
      <c r="A70" s="1148"/>
      <c r="B70" s="1148" t="s">
        <v>17470</v>
      </c>
      <c r="C70" s="1148"/>
    </row>
    <row r="71" spans="1:3" x14ac:dyDescent="0.25">
      <c r="A71" s="1148"/>
      <c r="B71" s="1148" t="s">
        <v>17527</v>
      </c>
      <c r="C71" s="1148"/>
    </row>
    <row r="72" spans="1:3" x14ac:dyDescent="0.25">
      <c r="A72" s="1148"/>
      <c r="B72" s="1148" t="s">
        <v>17471</v>
      </c>
      <c r="C72" s="1148"/>
    </row>
    <row r="73" spans="1:3" x14ac:dyDescent="0.25">
      <c r="A73" s="1148"/>
      <c r="B73" s="1148" t="s">
        <v>18333</v>
      </c>
      <c r="C73" s="1148"/>
    </row>
    <row r="74" spans="1:3" x14ac:dyDescent="0.25">
      <c r="A74" s="1148"/>
      <c r="B74" s="1148" t="s">
        <v>17472</v>
      </c>
      <c r="C74" s="1148"/>
    </row>
    <row r="75" spans="1:3" x14ac:dyDescent="0.25">
      <c r="A75" s="1148"/>
      <c r="B75" s="1148" t="s">
        <v>17473</v>
      </c>
      <c r="C75" s="1148"/>
    </row>
    <row r="76" spans="1:3" x14ac:dyDescent="0.25">
      <c r="A76" s="1148"/>
      <c r="B76" s="1148" t="s">
        <v>17474</v>
      </c>
      <c r="C76" s="1148"/>
    </row>
    <row r="77" spans="1:3" x14ac:dyDescent="0.25">
      <c r="A77" s="1148"/>
      <c r="B77" s="1148" t="s">
        <v>17475</v>
      </c>
      <c r="C77" s="1148"/>
    </row>
    <row r="78" spans="1:3" x14ac:dyDescent="0.25">
      <c r="A78" s="1148"/>
      <c r="B78" s="1148" t="s">
        <v>17476</v>
      </c>
      <c r="C78" s="1148"/>
    </row>
    <row r="79" spans="1:3" x14ac:dyDescent="0.25">
      <c r="A79" s="1148"/>
      <c r="B79" s="1148" t="s">
        <v>18334</v>
      </c>
      <c r="C79" s="1148"/>
    </row>
    <row r="80" spans="1:3" x14ac:dyDescent="0.25">
      <c r="A80" s="1148"/>
      <c r="B80" s="1148" t="s">
        <v>17523</v>
      </c>
      <c r="C80" s="1148"/>
    </row>
    <row r="81" spans="1:3" x14ac:dyDescent="0.25">
      <c r="A81" s="1148"/>
      <c r="B81" s="1148" t="s">
        <v>18335</v>
      </c>
      <c r="C81" s="1148"/>
    </row>
    <row r="82" spans="1:3" x14ac:dyDescent="0.25">
      <c r="A82" s="1148"/>
      <c r="B82" s="1148" t="s">
        <v>18336</v>
      </c>
      <c r="C82" s="1148"/>
    </row>
    <row r="83" spans="1:3" x14ac:dyDescent="0.25">
      <c r="A83" s="1148"/>
      <c r="B83" s="1148" t="s">
        <v>17524</v>
      </c>
      <c r="C83" s="1148"/>
    </row>
    <row r="84" spans="1:3" x14ac:dyDescent="0.25">
      <c r="A84" s="1148"/>
      <c r="B84" s="1148" t="s">
        <v>17534</v>
      </c>
      <c r="C84" s="1148"/>
    </row>
    <row r="85" spans="1:3" x14ac:dyDescent="0.25">
      <c r="A85" s="1148"/>
      <c r="B85" s="1148" t="s">
        <v>18337</v>
      </c>
      <c r="C85" s="1148"/>
    </row>
    <row r="86" spans="1:3" x14ac:dyDescent="0.25">
      <c r="A86" s="1148"/>
      <c r="B86" s="1148"/>
      <c r="C86" s="1148"/>
    </row>
    <row r="87" spans="1:3" x14ac:dyDescent="0.25">
      <c r="A87" t="s">
        <v>18339</v>
      </c>
    </row>
  </sheetData>
  <pageMargins left="0.15" right="0.15" top="0.75" bottom="0.55000000000000004" header="0.3" footer="0.3"/>
  <pageSetup scale="92" fitToHeight="10" orientation="portrait" horizontalDpi="4294967293" r:id="rId1"/>
  <headerFooter>
    <oddHeader>&amp;C&amp;"-,Gras"&amp;12&amp;K0070C0Vérification d'intégrité des tables
&amp;11</oddHeader>
    <oddFooter>&amp;C&amp;11&amp;KFF0000&amp;A&amp;L&amp;11&amp;D - &amp;T&amp;RPage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73" t="s">
        <v>9253</v>
      </c>
    </row>
    <row r="2" spans="1:1" ht="15" customHeight="1" x14ac:dyDescent="0.25">
      <c r="A2" s="1076" t="s">
        <v>11282</v>
      </c>
    </row>
    <row r="3" spans="1:1" ht="15" customHeight="1" x14ac:dyDescent="0.25">
      <c r="A3" s="1077" t="s">
        <v>11282</v>
      </c>
    </row>
    <row r="4" spans="1:1" ht="15" customHeight="1" x14ac:dyDescent="0.25">
      <c r="A4" s="1077" t="s">
        <v>11282</v>
      </c>
    </row>
    <row r="5" spans="1:1" x14ac:dyDescent="0.25">
      <c r="A5" s="1077" t="s">
        <v>11282</v>
      </c>
    </row>
    <row r="6" spans="1:1" x14ac:dyDescent="0.25">
      <c r="A6" s="1077" t="s">
        <v>11282</v>
      </c>
    </row>
    <row r="7" spans="1:1" x14ac:dyDescent="0.25">
      <c r="A7" s="1077" t="s">
        <v>11282</v>
      </c>
    </row>
    <row r="8" spans="1:1" x14ac:dyDescent="0.25">
      <c r="A8" s="1077" t="s">
        <v>11282</v>
      </c>
    </row>
    <row r="9" spans="1:1" x14ac:dyDescent="0.25">
      <c r="A9" s="1077" t="s">
        <v>11282</v>
      </c>
    </row>
    <row r="10" spans="1:1" x14ac:dyDescent="0.25">
      <c r="A10" s="1077" t="s">
        <v>11282</v>
      </c>
    </row>
    <row r="11" spans="1:1" x14ac:dyDescent="0.25">
      <c r="A11" s="1077" t="s">
        <v>11282</v>
      </c>
    </row>
    <row r="12" spans="1:1" x14ac:dyDescent="0.25">
      <c r="A12" s="1077" t="s">
        <v>11282</v>
      </c>
    </row>
    <row r="13" spans="1:1" x14ac:dyDescent="0.25">
      <c r="A13" s="1077" t="s">
        <v>11282</v>
      </c>
    </row>
    <row r="14" spans="1:1" x14ac:dyDescent="0.25">
      <c r="A14" s="1077" t="s">
        <v>11282</v>
      </c>
    </row>
    <row r="15" spans="1:1" x14ac:dyDescent="0.25">
      <c r="A15" s="1077" t="s">
        <v>11282</v>
      </c>
    </row>
    <row r="16" spans="1:1" x14ac:dyDescent="0.25">
      <c r="A16" s="1077" t="s">
        <v>11282</v>
      </c>
    </row>
    <row r="17" spans="1:1" x14ac:dyDescent="0.25">
      <c r="A17" s="1077" t="s">
        <v>11282</v>
      </c>
    </row>
    <row r="18" spans="1:1" x14ac:dyDescent="0.25">
      <c r="A18" s="1077" t="s">
        <v>11282</v>
      </c>
    </row>
    <row r="19" spans="1:1" x14ac:dyDescent="0.25">
      <c r="A19" s="1077" t="s">
        <v>11282</v>
      </c>
    </row>
    <row r="20" spans="1:1" x14ac:dyDescent="0.25">
      <c r="A20" s="1077" t="s">
        <v>11282</v>
      </c>
    </row>
    <row r="21" spans="1:1" x14ac:dyDescent="0.25">
      <c r="A21" s="1077" t="s">
        <v>11282</v>
      </c>
    </row>
    <row r="22" spans="1:1" x14ac:dyDescent="0.25">
      <c r="A22" s="1077" t="s">
        <v>11282</v>
      </c>
    </row>
    <row r="23" spans="1:1" x14ac:dyDescent="0.25">
      <c r="A23" s="1077" t="s">
        <v>11282</v>
      </c>
    </row>
    <row r="24" spans="1:1" x14ac:dyDescent="0.25">
      <c r="A24" s="1077" t="s">
        <v>11282</v>
      </c>
    </row>
    <row r="25" spans="1:1" x14ac:dyDescent="0.25">
      <c r="A25" s="1077" t="s">
        <v>11282</v>
      </c>
    </row>
    <row r="26" spans="1:1" x14ac:dyDescent="0.25">
      <c r="A26" s="1077" t="s">
        <v>11282</v>
      </c>
    </row>
    <row r="27" spans="1:1" x14ac:dyDescent="0.25">
      <c r="A27" s="1078" t="s">
        <v>11282</v>
      </c>
    </row>
    <row r="32" spans="1:1" x14ac:dyDescent="0.25">
      <c r="A32" s="1109" t="s">
        <v>18340</v>
      </c>
    </row>
    <row r="33" spans="1:1" x14ac:dyDescent="0.25">
      <c r="A33" s="1074" t="s">
        <v>18121</v>
      </c>
    </row>
    <row r="34" spans="1:1" x14ac:dyDescent="0.25">
      <c r="A34" s="1075" t="s">
        <v>17240</v>
      </c>
    </row>
    <row r="35" spans="1:1" x14ac:dyDescent="0.25">
      <c r="A35" s="1074" t="s">
        <v>17241</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25" r:id="rId4" name="MinAllHover">
          <controlPr defaultSize="0" autoLine="0" autoPict="0" r:id="rId5">
            <anchor moveWithCells="1">
              <from>
                <xdr:col>0</xdr:col>
                <xdr:colOff>0</xdr:colOff>
                <xdr:row>1</xdr:row>
                <xdr:rowOff>152400</xdr:rowOff>
              </from>
              <to>
                <xdr:col>0</xdr:col>
                <xdr:colOff>2876550</xdr:colOff>
                <xdr:row>25</xdr:row>
                <xdr:rowOff>85725</xdr:rowOff>
              </to>
            </anchor>
          </controlPr>
        </control>
      </mc:Choice>
      <mc:Fallback>
        <control shapeId="1025" r:id="rId4" name="MinAllHover"/>
      </mc:Fallback>
    </mc:AlternateContent>
    <mc:AlternateContent xmlns:mc="http://schemas.openxmlformats.org/markup-compatibility/2006">
      <mc:Choice Requires="x14">
        <control shapeId="1026" r:id="rId6" name="TECHover">
          <controlPr defaultSize="0" autoLine="0" r:id="rId7">
            <anchor moveWithCells="1">
              <from>
                <xdr:col>0</xdr:col>
                <xdr:colOff>0</xdr:colOff>
                <xdr:row>2</xdr:row>
                <xdr:rowOff>66675</xdr:rowOff>
              </from>
              <to>
                <xdr:col>0</xdr:col>
                <xdr:colOff>1800225</xdr:colOff>
                <xdr:row>5</xdr:row>
                <xdr:rowOff>0</xdr:rowOff>
              </to>
            </anchor>
          </controlPr>
        </control>
      </mc:Choice>
      <mc:Fallback>
        <control shapeId="1026" r:id="rId6" name="TECHover"/>
      </mc:Fallback>
    </mc:AlternateContent>
    <mc:AlternateContent xmlns:mc="http://schemas.openxmlformats.org/markup-compatibility/2006">
      <mc:Choice Requires="x14">
        <control shapeId="1028" r:id="rId8" name="FACHover">
          <controlPr defaultSize="0" autoLine="0" r:id="rId7">
            <anchor moveWithCells="1">
              <from>
                <xdr:col>0</xdr:col>
                <xdr:colOff>0</xdr:colOff>
                <xdr:row>6</xdr:row>
                <xdr:rowOff>66675</xdr:rowOff>
              </from>
              <to>
                <xdr:col>0</xdr:col>
                <xdr:colOff>1800225</xdr:colOff>
                <xdr:row>9</xdr:row>
                <xdr:rowOff>0</xdr:rowOff>
              </to>
            </anchor>
          </controlPr>
        </control>
      </mc:Choice>
      <mc:Fallback>
        <control shapeId="1028" r:id="rId8" name="FACHover"/>
      </mc:Fallback>
    </mc:AlternateContent>
    <mc:AlternateContent xmlns:mc="http://schemas.openxmlformats.org/markup-compatibility/2006">
      <mc:Choice Requires="x14">
        <control shapeId="1029" r:id="rId9" name="DEBHover">
          <controlPr defaultSize="0" autoLine="0" r:id="rId7">
            <anchor moveWithCells="1">
              <from>
                <xdr:col>0</xdr:col>
                <xdr:colOff>0</xdr:colOff>
                <xdr:row>10</xdr:row>
                <xdr:rowOff>66675</xdr:rowOff>
              </from>
              <to>
                <xdr:col>0</xdr:col>
                <xdr:colOff>1800225</xdr:colOff>
                <xdr:row>13</xdr:row>
                <xdr:rowOff>0</xdr:rowOff>
              </to>
            </anchor>
          </controlPr>
        </control>
      </mc:Choice>
      <mc:Fallback>
        <control shapeId="1029" r:id="rId9" name="DEBHover"/>
      </mc:Fallback>
    </mc:AlternateContent>
    <mc:AlternateContent xmlns:mc="http://schemas.openxmlformats.org/markup-compatibility/2006">
      <mc:Choice Requires="x14">
        <control shapeId="1030" r:id="rId10" name="PARAMHover">
          <controlPr defaultSize="0" autoLine="0" r:id="rId7">
            <anchor moveWithCells="1">
              <from>
                <xdr:col>0</xdr:col>
                <xdr:colOff>0</xdr:colOff>
                <xdr:row>18</xdr:row>
                <xdr:rowOff>66675</xdr:rowOff>
              </from>
              <to>
                <xdr:col>0</xdr:col>
                <xdr:colOff>1800225</xdr:colOff>
                <xdr:row>21</xdr:row>
                <xdr:rowOff>0</xdr:rowOff>
              </to>
            </anchor>
          </controlPr>
        </control>
      </mc:Choice>
      <mc:Fallback>
        <control shapeId="1030" r:id="rId10" name="PARAMHover"/>
      </mc:Fallback>
    </mc:AlternateContent>
    <mc:AlternateContent xmlns:mc="http://schemas.openxmlformats.org/markup-compatibility/2006">
      <mc:Choice Requires="x14">
        <control shapeId="1031" r:id="rId11" name="GLHover">
          <controlPr defaultSize="0" autoLine="0" r:id="rId7">
            <anchor moveWithCells="1">
              <from>
                <xdr:col>0</xdr:col>
                <xdr:colOff>0</xdr:colOff>
                <xdr:row>14</xdr:row>
                <xdr:rowOff>66675</xdr:rowOff>
              </from>
              <to>
                <xdr:col>0</xdr:col>
                <xdr:colOff>1800225</xdr:colOff>
                <xdr:row>17</xdr:row>
                <xdr:rowOff>0</xdr:rowOff>
              </to>
            </anchor>
          </controlPr>
        </control>
      </mc:Choice>
      <mc:Fallback>
        <control shapeId="1031" r:id="rId11" name="GLHover"/>
      </mc:Fallback>
    </mc:AlternateContent>
    <mc:AlternateContent xmlns:mc="http://schemas.openxmlformats.org/markup-compatibility/2006">
      <mc:Choice Requires="x14">
        <control shapeId="1032" r:id="rId12" name="EXITHover">
          <controlPr defaultSize="0" autoLine="0" r:id="rId7">
            <anchor moveWithCells="1">
              <from>
                <xdr:col>0</xdr:col>
                <xdr:colOff>0</xdr:colOff>
                <xdr:row>22</xdr:row>
                <xdr:rowOff>66675</xdr:rowOff>
              </from>
              <to>
                <xdr:col>0</xdr:col>
                <xdr:colOff>1800225</xdr:colOff>
                <xdr:row>25</xdr:row>
                <xdr:rowOff>0</xdr:rowOff>
              </to>
            </anchor>
          </controlPr>
        </control>
      </mc:Choice>
      <mc:Fallback>
        <control shapeId="1032" r:id="rId12" name="EXITHo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Q20" sqref="Q20"/>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241" t="s">
        <v>11288</v>
      </c>
      <c r="E1" s="1241"/>
      <c r="F1" s="1241"/>
      <c r="G1" s="1241"/>
      <c r="H1" s="1241"/>
      <c r="I1" s="1241"/>
      <c r="J1" s="1241"/>
      <c r="K1" s="1241"/>
      <c r="L1" s="1241"/>
      <c r="M1" s="1241"/>
      <c r="N1" s="1241"/>
      <c r="O1" s="1241"/>
      <c r="P1" s="1241"/>
      <c r="Q1" s="1241"/>
      <c r="R1" s="1241"/>
      <c r="S1" s="1241"/>
      <c r="T1" s="1241"/>
      <c r="U1" s="1241"/>
      <c r="V1" s="1241"/>
      <c r="W1" s="1241"/>
    </row>
    <row r="2" spans="1:27" ht="17.100000000000001" customHeight="1" thickBot="1" x14ac:dyDescent="0.3">
      <c r="A2" s="1213" t="s">
        <v>122</v>
      </c>
      <c r="B2" s="1213"/>
      <c r="I2" s="6"/>
      <c r="V2" s="6"/>
    </row>
    <row r="3" spans="1:27" ht="17.100000000000001" customHeight="1" thickBot="1" x14ac:dyDescent="0.3">
      <c r="A3" s="682" t="s">
        <v>163</v>
      </c>
      <c r="B3" s="173"/>
      <c r="D3" s="1250" t="s">
        <v>11289</v>
      </c>
      <c r="E3" s="1251"/>
      <c r="F3" s="1247" t="s">
        <v>9253</v>
      </c>
      <c r="G3" s="1248"/>
      <c r="H3" s="1248"/>
      <c r="I3" s="1248"/>
      <c r="J3" s="1248"/>
      <c r="K3" s="1248"/>
      <c r="L3" s="1248"/>
      <c r="M3" s="1249"/>
      <c r="T3" s="683"/>
    </row>
    <row r="4" spans="1:27" ht="17.100000000000001" customHeight="1" thickBot="1" x14ac:dyDescent="0.3">
      <c r="A4" s="682" t="s">
        <v>164</v>
      </c>
      <c r="B4" s="173"/>
      <c r="I4" s="6"/>
      <c r="P4" s="1252"/>
      <c r="Q4" s="1218"/>
      <c r="R4" s="1253"/>
      <c r="S4" s="1253"/>
      <c r="V4" s="209"/>
      <c r="W4" s="6"/>
    </row>
    <row r="5" spans="1:27" ht="17.100000000000001" customHeight="1" thickBot="1" x14ac:dyDescent="0.3">
      <c r="A5" s="682" t="s">
        <v>101</v>
      </c>
      <c r="B5" s="174"/>
      <c r="D5" s="1250" t="s">
        <v>17062</v>
      </c>
      <c r="E5" s="1251"/>
      <c r="F5" s="1247" t="s">
        <v>17061</v>
      </c>
      <c r="G5" s="1248"/>
      <c r="H5" s="1248"/>
      <c r="I5" s="1248"/>
      <c r="J5" s="1248"/>
      <c r="K5" s="1248"/>
      <c r="L5" s="1248"/>
      <c r="M5" s="1249"/>
      <c r="P5" s="1218"/>
      <c r="Q5" s="1218"/>
      <c r="R5" s="1253"/>
      <c r="S5" s="1253"/>
      <c r="V5" s="209"/>
      <c r="W5" s="6"/>
    </row>
    <row r="6" spans="1:27" ht="17.100000000000001" customHeight="1" x14ac:dyDescent="0.25">
      <c r="A6" s="682" t="s">
        <v>165</v>
      </c>
      <c r="B6" s="173"/>
      <c r="D6" s="1219"/>
      <c r="E6" s="1219"/>
      <c r="F6" s="1220"/>
      <c r="G6" s="1220"/>
      <c r="H6" s="1220"/>
      <c r="I6" s="1220"/>
      <c r="J6" s="1220"/>
      <c r="K6" s="1220"/>
      <c r="L6" s="1220"/>
      <c r="M6" s="1220"/>
      <c r="P6" s="1218"/>
      <c r="Q6" s="1218"/>
      <c r="R6" s="1253"/>
      <c r="S6" s="1253"/>
      <c r="V6" s="209"/>
      <c r="W6" s="6"/>
    </row>
    <row r="7" spans="1:27" ht="17.100000000000001" customHeight="1" x14ac:dyDescent="0.25">
      <c r="A7" s="682" t="s">
        <v>452</v>
      </c>
      <c r="B7" s="173"/>
      <c r="D7" s="1219"/>
      <c r="E7" s="1219"/>
      <c r="F7" s="1220"/>
      <c r="G7" s="1220"/>
      <c r="H7" s="1220"/>
      <c r="I7" s="1220"/>
      <c r="J7" s="1220"/>
      <c r="K7" s="1220"/>
      <c r="L7" s="1220"/>
      <c r="M7" s="1220"/>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221" t="s">
        <v>23</v>
      </c>
      <c r="E9" s="1222"/>
      <c r="F9" s="1222"/>
      <c r="G9" s="1244"/>
      <c r="I9" s="1245" t="s">
        <v>9333</v>
      </c>
      <c r="J9" s="1246"/>
      <c r="K9" s="688"/>
      <c r="L9" s="1235" t="s">
        <v>33</v>
      </c>
      <c r="M9" s="1236"/>
      <c r="N9" s="1237"/>
      <c r="P9" s="1223" t="s">
        <v>36</v>
      </c>
      <c r="Q9" s="1224"/>
      <c r="R9" s="1225"/>
      <c r="T9" s="1203" t="s">
        <v>48</v>
      </c>
      <c r="U9" s="1204"/>
      <c r="V9" s="1204"/>
      <c r="W9" s="1205"/>
      <c r="Y9" s="1208" t="s">
        <v>140</v>
      </c>
      <c r="Z9" s="1209"/>
      <c r="AA9" s="1210"/>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1003" t="s">
        <v>4</v>
      </c>
      <c r="U10" s="1004" t="s">
        <v>49</v>
      </c>
      <c r="V10" s="1004" t="s">
        <v>0</v>
      </c>
      <c r="W10" s="100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45518</v>
      </c>
      <c r="R11" s="702">
        <f ca="1">TODAY()</f>
        <v>45518</v>
      </c>
      <c r="T11" s="1006" t="s">
        <v>81</v>
      </c>
      <c r="U11" s="1007">
        <v>4000</v>
      </c>
      <c r="V11" s="1001">
        <v>1</v>
      </c>
      <c r="W11" s="1002" t="s">
        <v>80</v>
      </c>
      <c r="Y11" s="1015">
        <v>1</v>
      </c>
      <c r="Z11" s="1016" t="s">
        <v>11460</v>
      </c>
      <c r="AA11" s="101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1008" t="s">
        <v>82</v>
      </c>
      <c r="U12" s="1009">
        <v>4001</v>
      </c>
      <c r="V12" s="711">
        <v>2</v>
      </c>
      <c r="W12" s="712" t="s">
        <v>80</v>
      </c>
      <c r="Y12" s="740">
        <v>2</v>
      </c>
      <c r="Z12" s="1018" t="s">
        <v>11562</v>
      </c>
      <c r="AA12" s="741"/>
    </row>
    <row r="13" spans="1:27" ht="17.100000000000001" customHeight="1" x14ac:dyDescent="0.2">
      <c r="A13" s="685"/>
      <c r="B13" s="685"/>
      <c r="D13" s="782" t="s">
        <v>11832</v>
      </c>
      <c r="E13" s="783">
        <v>3</v>
      </c>
      <c r="F13" s="776" t="s">
        <v>11834</v>
      </c>
      <c r="G13" s="784" t="s">
        <v>11835</v>
      </c>
      <c r="I13" s="713">
        <v>2025</v>
      </c>
      <c r="J13" s="705">
        <v>45869</v>
      </c>
      <c r="K13" s="688"/>
      <c r="L13" s="706"/>
      <c r="M13" s="707"/>
      <c r="N13" s="714"/>
      <c r="P13" s="703" t="s">
        <v>38</v>
      </c>
      <c r="Q13" s="709">
        <f ca="1">DATE(YEAR(TODAY()),MONTH(TODAY())-1,1)</f>
        <v>45474</v>
      </c>
      <c r="R13" s="710">
        <f ca="1">EOMONTH(DATE(YEAR(TODAY()),MONTH(TODAY()),1),-1)</f>
        <v>45504</v>
      </c>
      <c r="T13" s="1008" t="s">
        <v>83</v>
      </c>
      <c r="U13" s="1009">
        <v>4003</v>
      </c>
      <c r="V13" s="711">
        <v>3</v>
      </c>
      <c r="W13" s="715" t="s">
        <v>80</v>
      </c>
      <c r="Y13" s="740">
        <v>3</v>
      </c>
      <c r="Z13" s="1018" t="s">
        <v>11461</v>
      </c>
      <c r="AA13" s="741" t="s">
        <v>11470</v>
      </c>
    </row>
    <row r="14" spans="1:27" ht="17.100000000000001" customHeight="1" x14ac:dyDescent="0.2">
      <c r="A14" s="685"/>
      <c r="B14" s="685"/>
      <c r="D14" s="782" t="s">
        <v>11833</v>
      </c>
      <c r="E14" s="783">
        <v>4</v>
      </c>
      <c r="F14" s="776" t="s">
        <v>11836</v>
      </c>
      <c r="G14" s="784" t="s">
        <v>11837</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1008" t="s">
        <v>84</v>
      </c>
      <c r="U14" s="1009">
        <v>4100</v>
      </c>
      <c r="V14" s="711">
        <v>4</v>
      </c>
      <c r="W14" s="712" t="s">
        <v>51</v>
      </c>
      <c r="Y14" s="740">
        <v>4</v>
      </c>
      <c r="Z14" s="1018" t="s">
        <v>11563</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8" t="s">
        <v>85</v>
      </c>
      <c r="U15" s="1009">
        <v>4110</v>
      </c>
      <c r="V15" s="1001">
        <v>5</v>
      </c>
      <c r="W15" s="715" t="s">
        <v>51</v>
      </c>
      <c r="Y15" s="740">
        <v>5</v>
      </c>
      <c r="Z15" s="1018" t="s">
        <v>11462</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1008" t="s">
        <v>11539</v>
      </c>
      <c r="U16" s="1009">
        <v>5000</v>
      </c>
      <c r="V16" s="711">
        <v>6</v>
      </c>
      <c r="W16" s="712" t="s">
        <v>86</v>
      </c>
      <c r="Y16" s="740">
        <v>6</v>
      </c>
      <c r="Z16" s="1018" t="s">
        <v>11564</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1008" t="s">
        <v>11540</v>
      </c>
      <c r="U17" s="1009">
        <v>5010</v>
      </c>
      <c r="V17" s="711">
        <v>7</v>
      </c>
      <c r="W17" s="712" t="s">
        <v>86</v>
      </c>
      <c r="Y17" s="740">
        <v>7</v>
      </c>
      <c r="Z17" s="1018" t="s">
        <v>11565</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45512</v>
      </c>
      <c r="R18" s="710">
        <f ca="1">TODAY()</f>
        <v>45518</v>
      </c>
      <c r="T18" s="1008" t="s">
        <v>90</v>
      </c>
      <c r="U18" s="1009">
        <v>5020</v>
      </c>
      <c r="V18" s="711">
        <v>8</v>
      </c>
      <c r="W18" s="712" t="s">
        <v>86</v>
      </c>
      <c r="Y18" s="740">
        <v>8</v>
      </c>
      <c r="Z18" s="1018" t="s">
        <v>11566</v>
      </c>
      <c r="AA18" s="741" t="s">
        <v>11489</v>
      </c>
    </row>
    <row r="19" spans="1:27" ht="17.100000000000001" customHeight="1" x14ac:dyDescent="0.2">
      <c r="A19" s="685"/>
      <c r="B19" s="685"/>
      <c r="D19" s="754"/>
      <c r="E19" s="783">
        <v>9</v>
      </c>
      <c r="F19" s="776"/>
      <c r="G19" s="755"/>
      <c r="I19" s="713">
        <v>2031</v>
      </c>
      <c r="J19" s="705">
        <v>48060</v>
      </c>
      <c r="K19" s="688"/>
      <c r="P19" s="703" t="s">
        <v>9311</v>
      </c>
      <c r="Q19" s="709">
        <f ca="1">TODAY()-14</f>
        <v>45504</v>
      </c>
      <c r="R19" s="710">
        <f ca="1">TODAY()</f>
        <v>45518</v>
      </c>
      <c r="T19" s="1008" t="s">
        <v>11541</v>
      </c>
      <c r="U19" s="1009">
        <v>5030</v>
      </c>
      <c r="V19" s="1001">
        <v>9</v>
      </c>
      <c r="W19" s="712" t="s">
        <v>86</v>
      </c>
      <c r="Y19" s="740">
        <v>9</v>
      </c>
      <c r="Z19" s="1018" t="s">
        <v>11567</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45515</v>
      </c>
      <c r="R20" s="710">
        <f ca="1">Tableau8[[#This Row],[Du]]+6</f>
        <v>45521</v>
      </c>
      <c r="T20" s="1008" t="s">
        <v>11542</v>
      </c>
      <c r="U20" s="1009">
        <v>5040</v>
      </c>
      <c r="V20" s="711">
        <v>10</v>
      </c>
      <c r="W20" s="712" t="s">
        <v>86</v>
      </c>
      <c r="Y20" s="740">
        <v>10</v>
      </c>
      <c r="Z20" s="1018" t="s">
        <v>11464</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1008" t="s">
        <v>11543</v>
      </c>
      <c r="U21" s="1009">
        <v>5050</v>
      </c>
      <c r="V21" s="711">
        <v>11</v>
      </c>
      <c r="W21" s="712" t="s">
        <v>86</v>
      </c>
      <c r="Y21" s="740">
        <v>11</v>
      </c>
      <c r="Z21" s="1018" t="s">
        <v>11466</v>
      </c>
      <c r="AA21" s="741"/>
    </row>
    <row r="22" spans="1:27" ht="17.100000000000001" customHeight="1" thickBot="1" x14ac:dyDescent="0.25">
      <c r="A22" s="685"/>
      <c r="B22" s="685"/>
      <c r="D22" s="754"/>
      <c r="E22" s="783">
        <v>12</v>
      </c>
      <c r="F22" s="776"/>
      <c r="G22" s="755"/>
      <c r="I22" s="704">
        <v>2034</v>
      </c>
      <c r="J22" s="705">
        <v>49156</v>
      </c>
      <c r="K22" s="688"/>
      <c r="P22" s="209"/>
      <c r="Q22" s="725"/>
      <c r="R22" s="725"/>
      <c r="T22" s="1008" t="s">
        <v>92</v>
      </c>
      <c r="U22" s="1009">
        <v>5060</v>
      </c>
      <c r="V22" s="711">
        <v>12</v>
      </c>
      <c r="W22" s="712" t="s">
        <v>86</v>
      </c>
      <c r="Y22" s="740">
        <v>12</v>
      </c>
      <c r="Z22" s="1018" t="s">
        <v>11467</v>
      </c>
      <c r="AA22" s="741"/>
    </row>
    <row r="23" spans="1:27" ht="17.100000000000001" customHeight="1" thickBot="1" x14ac:dyDescent="0.25">
      <c r="A23" s="685"/>
      <c r="B23" s="685"/>
      <c r="D23" s="754"/>
      <c r="E23" s="783">
        <v>13</v>
      </c>
      <c r="F23" s="776"/>
      <c r="G23" s="755"/>
      <c r="I23" s="713">
        <v>2035</v>
      </c>
      <c r="J23" s="705">
        <v>49521</v>
      </c>
      <c r="K23" s="688"/>
      <c r="L23" s="1232" t="s">
        <v>9334</v>
      </c>
      <c r="M23" s="1233"/>
      <c r="N23" s="372">
        <v>7</v>
      </c>
      <c r="T23" s="1008" t="s">
        <v>93</v>
      </c>
      <c r="U23" s="1009">
        <v>5070</v>
      </c>
      <c r="V23" s="1001">
        <v>13</v>
      </c>
      <c r="W23" s="712" t="s">
        <v>86</v>
      </c>
      <c r="Y23" s="740">
        <v>13</v>
      </c>
      <c r="Z23" s="1018" t="s">
        <v>11568</v>
      </c>
      <c r="AA23" s="741"/>
    </row>
    <row r="24" spans="1:27" ht="17.100000000000001" customHeight="1" x14ac:dyDescent="0.2">
      <c r="A24" s="685"/>
      <c r="B24" s="685"/>
      <c r="D24" s="754"/>
      <c r="E24" s="783">
        <v>14</v>
      </c>
      <c r="F24" s="776"/>
      <c r="G24" s="755"/>
      <c r="I24" s="704"/>
      <c r="J24" s="705"/>
      <c r="K24" s="688"/>
      <c r="P24" s="1192" t="s">
        <v>190</v>
      </c>
      <c r="Q24" s="1193"/>
      <c r="R24" s="1194"/>
      <c r="T24" s="1008" t="s">
        <v>11544</v>
      </c>
      <c r="U24" s="1009">
        <v>5080</v>
      </c>
      <c r="V24" s="711">
        <v>14</v>
      </c>
      <c r="W24" s="712" t="s">
        <v>86</v>
      </c>
      <c r="Y24" s="740">
        <v>14</v>
      </c>
      <c r="Z24" s="1018" t="s">
        <v>11469</v>
      </c>
      <c r="AA24" s="741"/>
    </row>
    <row r="25" spans="1:27" ht="17.100000000000001" customHeight="1" thickBot="1" x14ac:dyDescent="0.25">
      <c r="A25" s="685"/>
      <c r="B25" s="685"/>
      <c r="D25" s="754"/>
      <c r="E25" s="783">
        <v>15</v>
      </c>
      <c r="F25" s="776"/>
      <c r="G25" s="755"/>
      <c r="I25" s="726"/>
      <c r="J25" s="727"/>
      <c r="K25" s="688"/>
      <c r="P25" s="1214" t="s">
        <v>4</v>
      </c>
      <c r="Q25" s="1215"/>
      <c r="R25" s="760" t="s">
        <v>187</v>
      </c>
      <c r="T25" s="1008" t="s">
        <v>91</v>
      </c>
      <c r="U25" s="1009">
        <v>5090</v>
      </c>
      <c r="V25" s="711">
        <v>15</v>
      </c>
      <c r="W25" s="712" t="s">
        <v>86</v>
      </c>
      <c r="Y25" s="740">
        <v>15</v>
      </c>
      <c r="Z25" s="1018" t="s">
        <v>11569</v>
      </c>
      <c r="AA25" s="741" t="s">
        <v>11494</v>
      </c>
    </row>
    <row r="26" spans="1:27" ht="17.100000000000001" customHeight="1" x14ac:dyDescent="0.2">
      <c r="A26" s="685"/>
      <c r="B26" s="685"/>
      <c r="D26" s="754"/>
      <c r="E26" s="783">
        <v>16</v>
      </c>
      <c r="F26" s="776"/>
      <c r="G26" s="755"/>
      <c r="I26" s="6"/>
      <c r="J26" s="728"/>
      <c r="K26" s="6"/>
      <c r="P26" s="1234" t="s">
        <v>131</v>
      </c>
      <c r="Q26" s="1229"/>
      <c r="R26" s="742" t="s">
        <v>188</v>
      </c>
      <c r="T26" s="1008" t="s">
        <v>88</v>
      </c>
      <c r="U26" s="1009">
        <v>5100</v>
      </c>
      <c r="V26" s="711">
        <v>16</v>
      </c>
      <c r="W26" s="712" t="s">
        <v>86</v>
      </c>
      <c r="Y26" s="740">
        <v>16</v>
      </c>
      <c r="Z26" s="1018" t="s">
        <v>11570</v>
      </c>
      <c r="AA26" s="741"/>
    </row>
    <row r="27" spans="1:27" ht="17.100000000000001" customHeight="1" thickBot="1" x14ac:dyDescent="0.25">
      <c r="A27" s="685"/>
      <c r="B27" s="685"/>
      <c r="D27" s="754"/>
      <c r="E27" s="783">
        <v>17</v>
      </c>
      <c r="F27" s="776"/>
      <c r="G27" s="755"/>
      <c r="I27" s="6"/>
      <c r="J27" s="6"/>
      <c r="K27" s="6"/>
      <c r="P27" s="1206" t="s">
        <v>142</v>
      </c>
      <c r="Q27" s="1207"/>
      <c r="R27" s="731" t="s">
        <v>188</v>
      </c>
      <c r="T27" s="1008" t="s">
        <v>89</v>
      </c>
      <c r="U27" s="1009">
        <v>5110</v>
      </c>
      <c r="V27" s="1001">
        <v>17</v>
      </c>
      <c r="W27" s="712" t="s">
        <v>86</v>
      </c>
      <c r="Y27" s="740">
        <v>17</v>
      </c>
      <c r="Z27" s="1018" t="s">
        <v>11571</v>
      </c>
      <c r="AA27" s="741"/>
    </row>
    <row r="28" spans="1:27" ht="17.100000000000001" customHeight="1" thickBot="1" x14ac:dyDescent="0.25">
      <c r="A28" s="685"/>
      <c r="B28" s="685"/>
      <c r="D28" s="754"/>
      <c r="E28" s="783">
        <v>18</v>
      </c>
      <c r="F28" s="776"/>
      <c r="G28" s="755"/>
      <c r="I28" s="1211" t="s">
        <v>280</v>
      </c>
      <c r="J28" s="1212"/>
      <c r="K28" s="6"/>
      <c r="L28" s="1226" t="s">
        <v>9280</v>
      </c>
      <c r="M28" s="1227"/>
      <c r="N28" s="1228"/>
      <c r="P28" s="1216" t="s">
        <v>143</v>
      </c>
      <c r="Q28" s="1217"/>
      <c r="R28" s="732" t="s">
        <v>189</v>
      </c>
      <c r="T28" s="1008" t="s">
        <v>94</v>
      </c>
      <c r="U28" s="1009">
        <v>5120</v>
      </c>
      <c r="V28" s="711">
        <v>18</v>
      </c>
      <c r="W28" s="712" t="s">
        <v>86</v>
      </c>
      <c r="Y28" s="740">
        <v>18</v>
      </c>
      <c r="Z28" s="1018" t="s">
        <v>11572</v>
      </c>
      <c r="AA28" s="1013" t="s">
        <v>11496</v>
      </c>
    </row>
    <row r="29" spans="1:27" ht="17.100000000000001" customHeight="1" x14ac:dyDescent="0.2">
      <c r="A29" s="685"/>
      <c r="B29" s="685"/>
      <c r="D29" s="754"/>
      <c r="E29" s="783">
        <v>19</v>
      </c>
      <c r="F29" s="776"/>
      <c r="G29" s="755"/>
      <c r="I29" s="1187" t="s">
        <v>248</v>
      </c>
      <c r="J29" s="1188"/>
      <c r="K29" s="6"/>
      <c r="L29" s="750" t="s">
        <v>11278</v>
      </c>
      <c r="M29" s="1229" t="s">
        <v>11279</v>
      </c>
      <c r="N29" s="1230"/>
      <c r="P29" s="1206" t="s">
        <v>144</v>
      </c>
      <c r="Q29" s="1207"/>
      <c r="R29" s="731" t="s">
        <v>189</v>
      </c>
      <c r="T29" s="1008" t="s">
        <v>87</v>
      </c>
      <c r="U29" s="1009">
        <v>5130</v>
      </c>
      <c r="V29" s="711">
        <v>19</v>
      </c>
      <c r="W29" s="712" t="s">
        <v>86</v>
      </c>
      <c r="Y29" s="740">
        <v>19</v>
      </c>
      <c r="Z29" s="1018" t="s">
        <v>11472</v>
      </c>
      <c r="AA29" s="741"/>
    </row>
    <row r="30" spans="1:27" ht="17.100000000000001" customHeight="1" thickBot="1" x14ac:dyDescent="0.25">
      <c r="A30" s="685"/>
      <c r="B30" s="685"/>
      <c r="D30" s="756"/>
      <c r="E30" s="785">
        <v>20</v>
      </c>
      <c r="F30" s="777"/>
      <c r="G30" s="757"/>
      <c r="I30" s="1187" t="s">
        <v>281</v>
      </c>
      <c r="J30" s="1188"/>
      <c r="K30" s="6"/>
      <c r="L30" s="746" t="s">
        <v>9279</v>
      </c>
      <c r="M30" s="1217" t="s">
        <v>11280</v>
      </c>
      <c r="N30" s="1231"/>
      <c r="P30" s="1216" t="s">
        <v>145</v>
      </c>
      <c r="Q30" s="1217"/>
      <c r="R30" s="732" t="s">
        <v>188</v>
      </c>
      <c r="T30" s="1008" t="s">
        <v>95</v>
      </c>
      <c r="U30" s="1009">
        <v>5140</v>
      </c>
      <c r="V30" s="711">
        <v>20</v>
      </c>
      <c r="W30" s="712" t="s">
        <v>86</v>
      </c>
      <c r="Y30" s="740">
        <v>20</v>
      </c>
      <c r="Z30" s="1018" t="s">
        <v>11474</v>
      </c>
      <c r="AA30" s="741"/>
    </row>
    <row r="31" spans="1:27" ht="17.100000000000001" customHeight="1" x14ac:dyDescent="0.2">
      <c r="A31" s="685"/>
      <c r="B31" s="685"/>
      <c r="I31" s="1187" t="s">
        <v>108</v>
      </c>
      <c r="J31" s="1188"/>
      <c r="L31" s="747"/>
      <c r="M31" s="1217"/>
      <c r="N31" s="1231"/>
      <c r="P31" s="1206" t="s">
        <v>132</v>
      </c>
      <c r="Q31" s="1207"/>
      <c r="R31" s="731" t="s">
        <v>189</v>
      </c>
      <c r="T31" s="1008" t="s">
        <v>97</v>
      </c>
      <c r="U31" s="1009">
        <v>5150</v>
      </c>
      <c r="V31" s="1001">
        <v>21</v>
      </c>
      <c r="W31" s="712" t="s">
        <v>86</v>
      </c>
      <c r="Y31" s="740">
        <v>21</v>
      </c>
      <c r="Z31" s="1018" t="s">
        <v>11476</v>
      </c>
      <c r="AA31" s="741"/>
    </row>
    <row r="32" spans="1:27" ht="17.100000000000001" customHeight="1" thickBot="1" x14ac:dyDescent="0.25">
      <c r="A32" s="685"/>
      <c r="B32" s="685"/>
      <c r="I32" s="1187" t="s">
        <v>282</v>
      </c>
      <c r="J32" s="1188"/>
      <c r="L32" s="747"/>
      <c r="M32" s="1238"/>
      <c r="N32" s="1188"/>
      <c r="P32" s="1216" t="s">
        <v>146</v>
      </c>
      <c r="Q32" s="1217"/>
      <c r="R32" s="732" t="s">
        <v>188</v>
      </c>
      <c r="T32" s="1008" t="s">
        <v>96</v>
      </c>
      <c r="U32" s="1009">
        <v>5160</v>
      </c>
      <c r="V32" s="711">
        <v>22</v>
      </c>
      <c r="W32" s="712" t="s">
        <v>86</v>
      </c>
      <c r="Y32" s="740">
        <v>22</v>
      </c>
      <c r="Z32" s="1018" t="s">
        <v>11477</v>
      </c>
      <c r="AA32" s="741"/>
    </row>
    <row r="33" spans="1:27" ht="17.100000000000001" customHeight="1" thickBot="1" x14ac:dyDescent="0.25">
      <c r="A33" s="685"/>
      <c r="B33" s="685"/>
      <c r="D33" s="1221" t="s">
        <v>34</v>
      </c>
      <c r="E33" s="1222"/>
      <c r="F33" s="1222"/>
      <c r="I33" s="1187" t="s">
        <v>283</v>
      </c>
      <c r="J33" s="1188"/>
      <c r="L33" s="749"/>
      <c r="M33" s="1239"/>
      <c r="N33" s="1240"/>
      <c r="P33" s="1242"/>
      <c r="Q33" s="1243"/>
      <c r="R33" s="744"/>
      <c r="T33" s="1008" t="s">
        <v>98</v>
      </c>
      <c r="U33" s="1009">
        <v>9000</v>
      </c>
      <c r="V33" s="711">
        <v>23</v>
      </c>
      <c r="W33" s="715" t="s">
        <v>67</v>
      </c>
      <c r="Y33" s="740">
        <v>23</v>
      </c>
      <c r="Z33" s="1018" t="s">
        <v>11478</v>
      </c>
      <c r="AA33" s="741" t="s">
        <v>11485</v>
      </c>
    </row>
    <row r="34" spans="1:27" ht="17.100000000000001" customHeight="1" x14ac:dyDescent="0.2">
      <c r="A34" s="685"/>
      <c r="B34" s="685"/>
      <c r="D34" s="678" t="s">
        <v>154</v>
      </c>
      <c r="E34" s="679" t="s">
        <v>2</v>
      </c>
      <c r="F34" s="680" t="s">
        <v>17</v>
      </c>
      <c r="I34" s="1187" t="s">
        <v>284</v>
      </c>
      <c r="J34" s="1188"/>
      <c r="P34" s="1242"/>
      <c r="Q34" s="1243"/>
      <c r="R34" s="744"/>
      <c r="T34" s="1008" t="s">
        <v>53</v>
      </c>
      <c r="U34" s="1009">
        <v>1000</v>
      </c>
      <c r="V34" s="711">
        <v>24</v>
      </c>
      <c r="W34" s="712" t="s">
        <v>51</v>
      </c>
      <c r="Y34" s="740">
        <v>24</v>
      </c>
      <c r="Z34" s="1018" t="s">
        <v>11480</v>
      </c>
      <c r="AA34" s="741" t="s">
        <v>11482</v>
      </c>
    </row>
    <row r="35" spans="1:27" ht="17.100000000000001" customHeight="1" thickBot="1" x14ac:dyDescent="0.25">
      <c r="A35" s="685"/>
      <c r="B35" s="685"/>
      <c r="D35" s="697">
        <v>1</v>
      </c>
      <c r="E35" s="698">
        <v>44927</v>
      </c>
      <c r="F35" s="720">
        <v>350</v>
      </c>
      <c r="I35" s="1187" t="s">
        <v>285</v>
      </c>
      <c r="J35" s="1188"/>
      <c r="P35" s="1201"/>
      <c r="Q35" s="1202"/>
      <c r="R35" s="745"/>
      <c r="T35" s="1008" t="s">
        <v>11545</v>
      </c>
      <c r="U35" s="1009">
        <v>1100</v>
      </c>
      <c r="V35" s="1001">
        <v>25</v>
      </c>
      <c r="W35" s="715" t="s">
        <v>51</v>
      </c>
      <c r="Y35" s="740">
        <v>25</v>
      </c>
      <c r="Z35" s="1018"/>
      <c r="AA35" s="741" t="s">
        <v>11473</v>
      </c>
    </row>
    <row r="36" spans="1:27" ht="17.100000000000001" customHeight="1" x14ac:dyDescent="0.2">
      <c r="A36" s="685"/>
      <c r="B36" s="685"/>
      <c r="D36" s="706">
        <v>2</v>
      </c>
      <c r="E36" s="707">
        <v>45231</v>
      </c>
      <c r="F36" s="721">
        <v>350</v>
      </c>
      <c r="I36" s="748"/>
      <c r="J36" s="751"/>
      <c r="T36" s="1008" t="s">
        <v>11546</v>
      </c>
      <c r="U36" s="1009">
        <v>1101</v>
      </c>
      <c r="V36" s="711">
        <v>26</v>
      </c>
      <c r="W36" s="715" t="s">
        <v>51</v>
      </c>
      <c r="Y36" s="740">
        <v>26</v>
      </c>
      <c r="Z36" s="1018" t="s">
        <v>11481</v>
      </c>
      <c r="AA36" s="741" t="s">
        <v>11487</v>
      </c>
    </row>
    <row r="37" spans="1:27" ht="17.100000000000001" customHeight="1" thickBot="1" x14ac:dyDescent="0.25">
      <c r="A37" s="685"/>
      <c r="B37" s="685"/>
      <c r="D37" s="706">
        <v>3</v>
      </c>
      <c r="E37" s="707">
        <v>44927</v>
      </c>
      <c r="F37" s="721">
        <v>0</v>
      </c>
      <c r="I37" s="748"/>
      <c r="J37" s="751"/>
      <c r="T37" s="1008" t="s">
        <v>11547</v>
      </c>
      <c r="U37" s="1009">
        <v>1200</v>
      </c>
      <c r="V37" s="711">
        <v>27</v>
      </c>
      <c r="W37" s="715" t="s">
        <v>51</v>
      </c>
      <c r="Y37" s="740">
        <v>27</v>
      </c>
      <c r="Z37" s="1018" t="s">
        <v>11573</v>
      </c>
      <c r="AA37" s="741"/>
    </row>
    <row r="38" spans="1:27" ht="17.100000000000001" customHeight="1" thickBot="1" x14ac:dyDescent="0.25">
      <c r="A38" s="685"/>
      <c r="B38" s="685"/>
      <c r="D38" s="706">
        <v>4</v>
      </c>
      <c r="E38" s="707">
        <v>44927</v>
      </c>
      <c r="F38" s="721">
        <v>150</v>
      </c>
      <c r="I38" s="752"/>
      <c r="J38" s="753"/>
      <c r="P38" s="1192" t="s">
        <v>185</v>
      </c>
      <c r="Q38" s="1193"/>
      <c r="R38" s="1194"/>
      <c r="T38" s="1008" t="s">
        <v>11548</v>
      </c>
      <c r="U38" s="1009">
        <v>1201</v>
      </c>
      <c r="V38" s="711">
        <v>28</v>
      </c>
      <c r="W38" s="715" t="s">
        <v>51</v>
      </c>
      <c r="Y38" s="740">
        <v>28</v>
      </c>
      <c r="Z38" s="1018" t="s">
        <v>11574</v>
      </c>
      <c r="AA38" s="741" t="s">
        <v>11468</v>
      </c>
    </row>
    <row r="39" spans="1:27" ht="17.100000000000001" customHeight="1" thickBot="1" x14ac:dyDescent="0.25">
      <c r="A39" s="685"/>
      <c r="B39" s="685"/>
      <c r="D39" s="706">
        <v>4</v>
      </c>
      <c r="E39" s="707">
        <v>45292</v>
      </c>
      <c r="F39" s="721">
        <v>165</v>
      </c>
      <c r="P39" s="1195" t="s">
        <v>4</v>
      </c>
      <c r="Q39" s="1196"/>
      <c r="R39" s="1197"/>
      <c r="T39" s="1008" t="s">
        <v>11549</v>
      </c>
      <c r="U39" s="1009">
        <v>1202</v>
      </c>
      <c r="V39" s="1001">
        <v>29</v>
      </c>
      <c r="W39" s="715" t="s">
        <v>67</v>
      </c>
      <c r="Y39" s="740">
        <v>29</v>
      </c>
      <c r="Z39" s="1018" t="s">
        <v>11575</v>
      </c>
      <c r="AA39" s="741" t="s">
        <v>11475</v>
      </c>
    </row>
    <row r="40" spans="1:27" ht="17.100000000000001" customHeight="1" thickBot="1" x14ac:dyDescent="0.25">
      <c r="A40" s="685"/>
      <c r="B40" s="685"/>
      <c r="D40" s="895"/>
      <c r="E40" s="896"/>
      <c r="F40" s="729"/>
      <c r="P40" s="1198" t="s">
        <v>94</v>
      </c>
      <c r="Q40" s="1199"/>
      <c r="R40" s="1200"/>
      <c r="T40" s="1008" t="s">
        <v>11550</v>
      </c>
      <c r="U40" s="1009">
        <v>1203</v>
      </c>
      <c r="V40" s="711">
        <v>30</v>
      </c>
      <c r="W40" s="712" t="s">
        <v>67</v>
      </c>
      <c r="Y40" s="740">
        <v>30</v>
      </c>
      <c r="Z40" s="1019" t="s">
        <v>11483</v>
      </c>
      <c r="AA40" s="741" t="s">
        <v>11463</v>
      </c>
    </row>
    <row r="41" spans="1:27" ht="17.100000000000001" customHeight="1" x14ac:dyDescent="0.2">
      <c r="A41" s="685"/>
      <c r="B41" s="685"/>
      <c r="F41" s="787"/>
      <c r="I41" s="1190" t="s">
        <v>367</v>
      </c>
      <c r="J41" s="1191"/>
      <c r="P41" s="1187" t="s">
        <v>198</v>
      </c>
      <c r="Q41" s="1189"/>
      <c r="R41" s="1188"/>
      <c r="T41" s="1008" t="s">
        <v>11551</v>
      </c>
      <c r="U41" s="1009">
        <v>1204</v>
      </c>
      <c r="V41" s="711">
        <v>31</v>
      </c>
      <c r="W41" s="715" t="s">
        <v>51</v>
      </c>
      <c r="Y41" s="740">
        <v>31</v>
      </c>
      <c r="Z41" s="1019" t="s">
        <v>11484</v>
      </c>
      <c r="AA41" s="741"/>
    </row>
    <row r="42" spans="1:27" ht="17.100000000000001" customHeight="1" thickBot="1" x14ac:dyDescent="0.25">
      <c r="A42" s="685"/>
      <c r="B42" s="685"/>
      <c r="F42" s="787"/>
      <c r="I42" s="763" t="s">
        <v>260</v>
      </c>
      <c r="J42" s="764" t="s">
        <v>368</v>
      </c>
      <c r="P42" s="1187" t="s">
        <v>214</v>
      </c>
      <c r="Q42" s="1189"/>
      <c r="R42" s="1188"/>
      <c r="T42" s="1008" t="s">
        <v>11552</v>
      </c>
      <c r="U42" s="1009">
        <v>1205</v>
      </c>
      <c r="V42" s="711">
        <v>32</v>
      </c>
      <c r="W42" s="712" t="s">
        <v>51</v>
      </c>
      <c r="Y42" s="740">
        <v>32</v>
      </c>
      <c r="Z42" s="1019" t="s">
        <v>11486</v>
      </c>
      <c r="AA42" s="741" t="s">
        <v>11465</v>
      </c>
    </row>
    <row r="43" spans="1:27" ht="17.100000000000001" customHeight="1" x14ac:dyDescent="0.2">
      <c r="A43" s="685"/>
      <c r="B43" s="685"/>
      <c r="F43" s="787"/>
      <c r="I43" s="761" t="s">
        <v>139</v>
      </c>
      <c r="J43" s="762"/>
      <c r="P43" s="1187" t="s">
        <v>186</v>
      </c>
      <c r="Q43" s="1189"/>
      <c r="R43" s="1188"/>
      <c r="T43" s="1008" t="s">
        <v>57</v>
      </c>
      <c r="U43" s="1009">
        <v>1210</v>
      </c>
      <c r="V43" s="1001">
        <v>33</v>
      </c>
      <c r="W43" s="715" t="s">
        <v>51</v>
      </c>
      <c r="Y43" s="740">
        <v>33</v>
      </c>
      <c r="Z43" s="1019" t="s">
        <v>11576</v>
      </c>
      <c r="AA43" s="741"/>
    </row>
    <row r="44" spans="1:27" ht="17.100000000000001" customHeight="1" x14ac:dyDescent="0.2">
      <c r="A44" s="685"/>
      <c r="B44" s="685"/>
      <c r="F44" s="787"/>
      <c r="I44" s="733" t="s">
        <v>266</v>
      </c>
      <c r="J44" s="734"/>
      <c r="P44" s="770"/>
      <c r="Q44" s="771"/>
      <c r="R44" s="751"/>
      <c r="T44" s="1008" t="s">
        <v>58</v>
      </c>
      <c r="U44" s="1009">
        <v>1220</v>
      </c>
      <c r="V44" s="711">
        <v>34</v>
      </c>
      <c r="W44" s="712" t="s">
        <v>51</v>
      </c>
      <c r="Y44" s="740">
        <v>34</v>
      </c>
      <c r="Z44" s="1019" t="s">
        <v>11561</v>
      </c>
      <c r="AA44" s="741" t="s">
        <v>11471</v>
      </c>
    </row>
    <row r="45" spans="1:27" ht="17.100000000000001" customHeight="1" x14ac:dyDescent="0.2">
      <c r="A45" s="685"/>
      <c r="B45" s="685"/>
      <c r="F45" s="787"/>
      <c r="I45" s="730" t="s">
        <v>364</v>
      </c>
      <c r="J45" s="734"/>
      <c r="P45" s="770"/>
      <c r="Q45" s="771"/>
      <c r="R45" s="751"/>
      <c r="T45" s="1008" t="s">
        <v>59</v>
      </c>
      <c r="U45" s="1009">
        <v>1300</v>
      </c>
      <c r="V45" s="711">
        <v>35</v>
      </c>
      <c r="W45" s="715" t="s">
        <v>51</v>
      </c>
      <c r="Y45" s="740">
        <v>35</v>
      </c>
      <c r="Z45" s="1019" t="s">
        <v>11577</v>
      </c>
      <c r="AA45" s="741"/>
    </row>
    <row r="46" spans="1:27" ht="17.100000000000001" customHeight="1" thickBot="1" x14ac:dyDescent="0.25">
      <c r="A46" s="685"/>
      <c r="B46" s="685"/>
      <c r="F46" s="787"/>
      <c r="I46" s="733" t="s">
        <v>369</v>
      </c>
      <c r="J46" s="734"/>
      <c r="P46" s="752"/>
      <c r="Q46" s="772"/>
      <c r="R46" s="753"/>
      <c r="T46" s="1008" t="s">
        <v>60</v>
      </c>
      <c r="U46" s="1009">
        <v>1301</v>
      </c>
      <c r="V46" s="711">
        <v>36</v>
      </c>
      <c r="W46" s="712" t="s">
        <v>51</v>
      </c>
      <c r="Y46" s="740">
        <v>36</v>
      </c>
      <c r="Z46" s="1019" t="s">
        <v>11578</v>
      </c>
      <c r="AA46" s="741"/>
    </row>
    <row r="47" spans="1:27" ht="17.100000000000001" customHeight="1" x14ac:dyDescent="0.2">
      <c r="A47" s="685"/>
      <c r="B47" s="685"/>
      <c r="F47" s="787"/>
      <c r="I47" s="730" t="s">
        <v>267</v>
      </c>
      <c r="J47" s="734" t="str">
        <f>CHAR(252)</f>
        <v>ü</v>
      </c>
      <c r="T47" s="1008" t="s">
        <v>61</v>
      </c>
      <c r="U47" s="1009">
        <v>1310</v>
      </c>
      <c r="V47" s="1001">
        <v>37</v>
      </c>
      <c r="W47" s="715" t="s">
        <v>51</v>
      </c>
      <c r="Y47" s="740">
        <v>37</v>
      </c>
      <c r="Z47" s="1019" t="s">
        <v>11488</v>
      </c>
      <c r="AA47" s="741"/>
    </row>
    <row r="48" spans="1:27" ht="17.100000000000001" customHeight="1" thickBot="1" x14ac:dyDescent="0.25">
      <c r="A48" s="685"/>
      <c r="B48" s="685"/>
      <c r="F48" s="787"/>
      <c r="I48" s="733"/>
      <c r="J48" s="734"/>
      <c r="T48" s="1008" t="s">
        <v>62</v>
      </c>
      <c r="U48" s="1009">
        <v>1311</v>
      </c>
      <c r="V48" s="711">
        <v>38</v>
      </c>
      <c r="W48" s="712" t="s">
        <v>51</v>
      </c>
      <c r="Y48" s="740">
        <v>38</v>
      </c>
      <c r="Z48" s="1018" t="s">
        <v>11579</v>
      </c>
      <c r="AA48" s="741"/>
    </row>
    <row r="49" spans="1:27" ht="17.100000000000001" customHeight="1" x14ac:dyDescent="0.2">
      <c r="A49" s="685"/>
      <c r="B49" s="685"/>
      <c r="F49" s="787"/>
      <c r="I49" s="743"/>
      <c r="J49" s="744"/>
      <c r="P49" s="1184" t="s">
        <v>370</v>
      </c>
      <c r="Q49" s="1185"/>
      <c r="R49" s="1186"/>
      <c r="T49" s="1008" t="s">
        <v>63</v>
      </c>
      <c r="U49" s="1009">
        <v>1320</v>
      </c>
      <c r="V49" s="711">
        <v>39</v>
      </c>
      <c r="W49" s="715" t="s">
        <v>51</v>
      </c>
      <c r="Y49" s="740">
        <v>39</v>
      </c>
      <c r="Z49" s="1018" t="s">
        <v>11490</v>
      </c>
      <c r="AA49" s="741" t="s">
        <v>11479</v>
      </c>
    </row>
    <row r="50" spans="1:27" ht="17.100000000000001" customHeight="1" thickBot="1" x14ac:dyDescent="0.25">
      <c r="A50" s="685"/>
      <c r="B50" s="685"/>
      <c r="F50" s="787"/>
      <c r="I50" s="758"/>
      <c r="J50" s="759"/>
      <c r="P50" s="765" t="s">
        <v>371</v>
      </c>
      <c r="Q50" s="766" t="s">
        <v>372</v>
      </c>
      <c r="R50" s="767" t="s">
        <v>368</v>
      </c>
      <c r="T50" s="1008" t="s">
        <v>64</v>
      </c>
      <c r="U50" s="1009">
        <v>1321</v>
      </c>
      <c r="V50" s="711">
        <v>40</v>
      </c>
      <c r="W50" s="712" t="s">
        <v>51</v>
      </c>
      <c r="Y50" s="740">
        <v>40</v>
      </c>
      <c r="Z50" s="1018" t="s">
        <v>11491</v>
      </c>
      <c r="AA50" s="741"/>
    </row>
    <row r="51" spans="1:27" ht="17.100000000000001" customHeight="1" x14ac:dyDescent="0.2">
      <c r="A51" s="685"/>
      <c r="B51" s="685"/>
      <c r="F51" s="787"/>
      <c r="P51" s="773" t="s">
        <v>373</v>
      </c>
      <c r="Q51" s="774">
        <v>0</v>
      </c>
      <c r="R51" s="775"/>
      <c r="T51" s="1008" t="s">
        <v>65</v>
      </c>
      <c r="U51" s="1009">
        <v>1330</v>
      </c>
      <c r="V51" s="1001">
        <v>41</v>
      </c>
      <c r="W51" s="715" t="s">
        <v>51</v>
      </c>
      <c r="Y51" s="740">
        <v>41</v>
      </c>
      <c r="Z51" s="1018" t="s">
        <v>11492</v>
      </c>
      <c r="AA51" s="741"/>
    </row>
    <row r="52" spans="1:27" ht="17.100000000000001" customHeight="1" thickBot="1" x14ac:dyDescent="0.25">
      <c r="A52" s="685"/>
      <c r="B52" s="685"/>
      <c r="F52" s="787"/>
      <c r="P52" s="735" t="s">
        <v>268</v>
      </c>
      <c r="Q52" s="736">
        <v>15</v>
      </c>
      <c r="R52" s="737"/>
      <c r="T52" s="1008" t="s">
        <v>66</v>
      </c>
      <c r="U52" s="1009">
        <v>1331</v>
      </c>
      <c r="V52" s="711">
        <v>42</v>
      </c>
      <c r="W52" s="712" t="s">
        <v>51</v>
      </c>
      <c r="Y52" s="740">
        <v>42</v>
      </c>
      <c r="Z52" s="1018" t="s">
        <v>11493</v>
      </c>
      <c r="AA52" s="741"/>
    </row>
    <row r="53" spans="1:27" ht="17.100000000000001" customHeight="1" thickBot="1" x14ac:dyDescent="0.25">
      <c r="A53" s="685"/>
      <c r="B53" s="685"/>
      <c r="F53" s="787"/>
      <c r="I53" s="1174" t="s">
        <v>9275</v>
      </c>
      <c r="J53" s="1175"/>
      <c r="P53" s="735" t="s">
        <v>263</v>
      </c>
      <c r="Q53" s="736">
        <v>30</v>
      </c>
      <c r="R53" s="734" t="str">
        <f>CHAR(252)</f>
        <v>ü</v>
      </c>
      <c r="T53" s="1008" t="s">
        <v>11553</v>
      </c>
      <c r="U53" s="1009">
        <v>2000</v>
      </c>
      <c r="V53" s="711">
        <v>43</v>
      </c>
      <c r="W53" s="715" t="s">
        <v>67</v>
      </c>
      <c r="Y53" s="740">
        <v>43</v>
      </c>
      <c r="Z53" s="1018" t="s">
        <v>11495</v>
      </c>
      <c r="AA53" s="741"/>
    </row>
    <row r="54" spans="1:27" ht="17.100000000000001" customHeight="1" x14ac:dyDescent="0.2">
      <c r="A54" s="685"/>
      <c r="B54" s="685"/>
      <c r="F54" s="787"/>
      <c r="I54" s="1176" t="s">
        <v>9276</v>
      </c>
      <c r="J54" s="1177"/>
      <c r="P54" s="735" t="s">
        <v>374</v>
      </c>
      <c r="Q54" s="736">
        <v>60</v>
      </c>
      <c r="R54" s="737"/>
      <c r="T54" s="1008" t="s">
        <v>11554</v>
      </c>
      <c r="U54" s="1009">
        <v>2010</v>
      </c>
      <c r="V54" s="711">
        <v>44</v>
      </c>
      <c r="W54" s="712" t="s">
        <v>67</v>
      </c>
      <c r="Y54" s="740">
        <v>44</v>
      </c>
      <c r="Z54" s="1018"/>
      <c r="AA54" s="741"/>
    </row>
    <row r="55" spans="1:27" ht="17.100000000000001" customHeight="1" x14ac:dyDescent="0.2">
      <c r="A55" s="685"/>
      <c r="B55" s="685"/>
      <c r="F55" s="787"/>
      <c r="I55" s="1170" t="s">
        <v>9277</v>
      </c>
      <c r="J55" s="1171"/>
      <c r="P55" s="735"/>
      <c r="Q55" s="736"/>
      <c r="R55" s="737"/>
      <c r="T55" s="1008" t="s">
        <v>11555</v>
      </c>
      <c r="U55" s="1009">
        <v>2100</v>
      </c>
      <c r="V55" s="1001">
        <v>45</v>
      </c>
      <c r="W55" s="715" t="s">
        <v>67</v>
      </c>
      <c r="Y55" s="740">
        <v>45</v>
      </c>
      <c r="Z55" s="1018" t="s">
        <v>11580</v>
      </c>
      <c r="AA55" s="741"/>
    </row>
    <row r="56" spans="1:27" ht="17.100000000000001" customHeight="1" thickBot="1" x14ac:dyDescent="0.25">
      <c r="A56" s="685"/>
      <c r="B56" s="685"/>
      <c r="F56" s="787"/>
      <c r="I56" s="1170" t="s">
        <v>9293</v>
      </c>
      <c r="J56" s="1171"/>
      <c r="P56" s="754"/>
      <c r="Q56" s="776"/>
      <c r="R56" s="755"/>
      <c r="T56" s="1008" t="s">
        <v>11556</v>
      </c>
      <c r="U56" s="1009">
        <v>2105</v>
      </c>
      <c r="V56" s="711">
        <v>46</v>
      </c>
      <c r="W56" s="712" t="s">
        <v>67</v>
      </c>
      <c r="Y56" s="1012">
        <v>46</v>
      </c>
      <c r="Z56" s="1020" t="s">
        <v>11581</v>
      </c>
      <c r="AA56" s="1014"/>
    </row>
    <row r="57" spans="1:27" ht="17.100000000000001" customHeight="1" thickBot="1" x14ac:dyDescent="0.3">
      <c r="A57" s="685"/>
      <c r="B57" s="685"/>
      <c r="F57" s="787"/>
      <c r="I57" s="1170" t="s">
        <v>108</v>
      </c>
      <c r="J57" s="1171"/>
      <c r="P57" s="756"/>
      <c r="Q57" s="777"/>
      <c r="R57" s="757"/>
      <c r="T57" s="1008" t="s">
        <v>11557</v>
      </c>
      <c r="U57" s="1009">
        <v>2110</v>
      </c>
      <c r="V57" s="711">
        <v>47</v>
      </c>
      <c r="W57" s="715" t="s">
        <v>67</v>
      </c>
    </row>
    <row r="58" spans="1:27" ht="17.100000000000001" customHeight="1" x14ac:dyDescent="0.25">
      <c r="A58" s="685"/>
      <c r="B58" s="685"/>
      <c r="F58" s="787"/>
      <c r="I58" s="1170" t="s">
        <v>282</v>
      </c>
      <c r="J58" s="1171"/>
      <c r="T58" s="1008" t="s">
        <v>11558</v>
      </c>
      <c r="U58" s="1009">
        <v>2120</v>
      </c>
      <c r="V58" s="711">
        <v>48</v>
      </c>
      <c r="W58" s="712" t="s">
        <v>67</v>
      </c>
    </row>
    <row r="59" spans="1:27" ht="17.100000000000001" customHeight="1" thickBot="1" x14ac:dyDescent="0.3">
      <c r="A59" s="685"/>
      <c r="B59" s="685"/>
      <c r="F59" s="787"/>
      <c r="I59" s="1170" t="s">
        <v>283</v>
      </c>
      <c r="J59" s="1171"/>
      <c r="T59" s="1008" t="s">
        <v>11559</v>
      </c>
      <c r="U59" s="1009">
        <v>2200</v>
      </c>
      <c r="V59" s="1001">
        <v>49</v>
      </c>
      <c r="W59" s="715" t="s">
        <v>67</v>
      </c>
    </row>
    <row r="60" spans="1:27" ht="17.100000000000001" customHeight="1" thickBot="1" x14ac:dyDescent="0.3">
      <c r="A60" s="685"/>
      <c r="B60" s="685"/>
      <c r="F60" s="787"/>
      <c r="I60" s="1170" t="s">
        <v>9323</v>
      </c>
      <c r="J60" s="1171"/>
      <c r="P60" s="1184" t="s">
        <v>425</v>
      </c>
      <c r="Q60" s="1185"/>
      <c r="R60" s="1186"/>
      <c r="T60" s="1008" t="s">
        <v>69</v>
      </c>
      <c r="U60" s="1009">
        <v>2210</v>
      </c>
      <c r="V60" s="711">
        <v>50</v>
      </c>
      <c r="W60" s="712" t="s">
        <v>67</v>
      </c>
    </row>
    <row r="61" spans="1:27" ht="17.100000000000001" customHeight="1" x14ac:dyDescent="0.25">
      <c r="A61" s="685"/>
      <c r="B61" s="685"/>
      <c r="F61" s="787"/>
      <c r="I61" s="1170" t="s">
        <v>9278</v>
      </c>
      <c r="J61" s="1171"/>
      <c r="P61" s="1178" t="s">
        <v>17</v>
      </c>
      <c r="Q61" s="1179"/>
      <c r="R61" s="1180"/>
      <c r="T61" s="1008" t="s">
        <v>70</v>
      </c>
      <c r="U61" s="1009">
        <v>2220</v>
      </c>
      <c r="V61" s="711">
        <v>51</v>
      </c>
      <c r="W61" s="715" t="s">
        <v>67</v>
      </c>
    </row>
    <row r="62" spans="1:27" ht="17.100000000000001" customHeight="1" thickBot="1" x14ac:dyDescent="0.3">
      <c r="A62" s="685"/>
      <c r="B62" s="685"/>
      <c r="I62" s="1170"/>
      <c r="J62" s="1171"/>
      <c r="P62" s="1181">
        <v>350</v>
      </c>
      <c r="Q62" s="1182"/>
      <c r="R62" s="1183"/>
      <c r="T62" s="1008" t="s">
        <v>71</v>
      </c>
      <c r="U62" s="1009">
        <v>2300</v>
      </c>
      <c r="V62" s="711">
        <v>52</v>
      </c>
      <c r="W62" s="712" t="s">
        <v>67</v>
      </c>
      <c r="Z62" s="683"/>
    </row>
    <row r="63" spans="1:27" ht="17.100000000000001" customHeight="1" x14ac:dyDescent="0.25">
      <c r="A63" s="685"/>
      <c r="B63" s="685"/>
      <c r="I63" s="1170"/>
      <c r="J63" s="1171"/>
      <c r="T63" s="1008" t="s">
        <v>72</v>
      </c>
      <c r="U63" s="1009">
        <v>2310</v>
      </c>
      <c r="V63" s="1001">
        <v>53</v>
      </c>
      <c r="W63" s="715" t="s">
        <v>67</v>
      </c>
    </row>
    <row r="64" spans="1:27" ht="17.100000000000001" customHeight="1" thickBot="1" x14ac:dyDescent="0.3">
      <c r="A64" s="685"/>
      <c r="B64" s="685"/>
      <c r="I64" s="1172"/>
      <c r="J64" s="1173"/>
      <c r="T64" s="1008" t="s">
        <v>73</v>
      </c>
      <c r="U64" s="1009">
        <v>2320</v>
      </c>
      <c r="V64" s="711">
        <v>54</v>
      </c>
      <c r="W64" s="712" t="s">
        <v>67</v>
      </c>
    </row>
    <row r="65" spans="1:23" ht="17.100000000000001" customHeight="1" x14ac:dyDescent="0.25">
      <c r="A65" s="685"/>
      <c r="B65" s="685"/>
      <c r="T65" s="1008" t="s">
        <v>74</v>
      </c>
      <c r="U65" s="1009">
        <v>2330</v>
      </c>
      <c r="V65" s="711">
        <v>55</v>
      </c>
      <c r="W65" s="715" t="s">
        <v>67</v>
      </c>
    </row>
    <row r="66" spans="1:23" ht="17.100000000000001" customHeight="1" thickBot="1" x14ac:dyDescent="0.3">
      <c r="A66" s="685"/>
      <c r="B66" s="685"/>
      <c r="T66" s="1008" t="s">
        <v>75</v>
      </c>
      <c r="U66" s="1009">
        <v>2400</v>
      </c>
      <c r="V66" s="711">
        <v>56</v>
      </c>
      <c r="W66" s="712" t="s">
        <v>67</v>
      </c>
    </row>
    <row r="67" spans="1:23" ht="17.100000000000001" customHeight="1" thickBot="1" x14ac:dyDescent="0.3">
      <c r="A67" s="685"/>
      <c r="B67" s="685"/>
      <c r="I67" s="1174" t="s">
        <v>11411</v>
      </c>
      <c r="J67" s="1175"/>
      <c r="T67" s="1008" t="s">
        <v>77</v>
      </c>
      <c r="U67" s="1009">
        <v>3000</v>
      </c>
      <c r="V67" s="1001">
        <v>57</v>
      </c>
      <c r="W67" s="715" t="s">
        <v>76</v>
      </c>
    </row>
    <row r="68" spans="1:23" ht="17.100000000000001" customHeight="1" x14ac:dyDescent="0.25">
      <c r="A68" s="685"/>
      <c r="B68" s="685"/>
      <c r="I68" s="1176" t="s">
        <v>51</v>
      </c>
      <c r="J68" s="1177"/>
      <c r="T68" s="1008" t="s">
        <v>78</v>
      </c>
      <c r="U68" s="1009">
        <v>3010</v>
      </c>
      <c r="V68" s="711">
        <v>58</v>
      </c>
      <c r="W68" s="712" t="s">
        <v>76</v>
      </c>
    </row>
    <row r="69" spans="1:23" ht="17.100000000000001" customHeight="1" x14ac:dyDescent="0.25">
      <c r="A69" s="685"/>
      <c r="B69" s="685"/>
      <c r="I69" s="1170" t="s">
        <v>67</v>
      </c>
      <c r="J69" s="1171"/>
      <c r="T69" s="1008" t="s">
        <v>11560</v>
      </c>
      <c r="U69" s="1009">
        <v>3100</v>
      </c>
      <c r="V69" s="711">
        <v>59</v>
      </c>
      <c r="W69" s="715" t="s">
        <v>76</v>
      </c>
    </row>
    <row r="70" spans="1:23" ht="17.100000000000001" customHeight="1" thickBot="1" x14ac:dyDescent="0.3">
      <c r="A70" s="685"/>
      <c r="B70" s="685"/>
      <c r="I70" s="1170" t="s">
        <v>76</v>
      </c>
      <c r="J70" s="1171"/>
      <c r="T70" s="1010" t="s">
        <v>79</v>
      </c>
      <c r="U70" s="1011">
        <v>3200</v>
      </c>
      <c r="V70" s="738">
        <v>60</v>
      </c>
      <c r="W70" s="739" t="s">
        <v>76</v>
      </c>
    </row>
    <row r="71" spans="1:23" ht="17.100000000000001" customHeight="1" x14ac:dyDescent="0.25">
      <c r="A71" s="685"/>
      <c r="B71" s="685"/>
      <c r="I71" s="1170" t="s">
        <v>80</v>
      </c>
      <c r="J71" s="1171"/>
      <c r="V71" s="6"/>
    </row>
    <row r="72" spans="1:23" ht="17.100000000000001" customHeight="1" x14ac:dyDescent="0.25">
      <c r="A72" s="685"/>
      <c r="B72" s="685"/>
      <c r="I72" s="1170" t="s">
        <v>86</v>
      </c>
      <c r="J72" s="1171"/>
      <c r="V72" s="6"/>
    </row>
    <row r="73" spans="1:23" ht="17.100000000000001" customHeight="1" x14ac:dyDescent="0.25">
      <c r="A73" s="685"/>
      <c r="B73" s="685"/>
      <c r="I73" s="1170"/>
      <c r="J73" s="1171"/>
      <c r="V73" s="6"/>
    </row>
    <row r="74" spans="1:23" ht="17.100000000000001" customHeight="1" x14ac:dyDescent="0.25">
      <c r="A74" s="685"/>
      <c r="B74" s="685"/>
      <c r="I74" s="1170"/>
      <c r="J74" s="1171"/>
      <c r="V74" s="6"/>
    </row>
    <row r="75" spans="1:23" ht="17.100000000000001" customHeight="1" thickBot="1" x14ac:dyDescent="0.3">
      <c r="A75" s="685"/>
      <c r="B75" s="685"/>
      <c r="I75" s="1172"/>
      <c r="J75" s="1173"/>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 ref="D33:F33"/>
    <mergeCell ref="P9:R9"/>
    <mergeCell ref="L28:N28"/>
    <mergeCell ref="M29:N29"/>
    <mergeCell ref="M30:N30"/>
    <mergeCell ref="L23:M23"/>
    <mergeCell ref="P26:Q26"/>
    <mergeCell ref="L9:N9"/>
    <mergeCell ref="I32:J32"/>
    <mergeCell ref="M32:N32"/>
    <mergeCell ref="M33:N33"/>
    <mergeCell ref="P32:Q32"/>
    <mergeCell ref="A2:B2"/>
    <mergeCell ref="P25:Q25"/>
    <mergeCell ref="P28:Q28"/>
    <mergeCell ref="P29:Q29"/>
    <mergeCell ref="P30:Q30"/>
    <mergeCell ref="P27:Q27"/>
    <mergeCell ref="P24:R24"/>
    <mergeCell ref="P5:Q5"/>
    <mergeCell ref="P6:Q6"/>
    <mergeCell ref="D7:E7"/>
    <mergeCell ref="F7:M7"/>
    <mergeCell ref="T9:W9"/>
    <mergeCell ref="P31:Q31"/>
    <mergeCell ref="Y9:AA9"/>
    <mergeCell ref="I28:J28"/>
    <mergeCell ref="I29:J29"/>
    <mergeCell ref="I30:J30"/>
    <mergeCell ref="I31:J31"/>
    <mergeCell ref="P60:R60"/>
    <mergeCell ref="I53:J53"/>
    <mergeCell ref="I54:J54"/>
    <mergeCell ref="I55:J55"/>
    <mergeCell ref="I56:J56"/>
    <mergeCell ref="I57:J57"/>
    <mergeCell ref="I58:J58"/>
    <mergeCell ref="I59:J59"/>
    <mergeCell ref="I60:J60"/>
    <mergeCell ref="P49:R49"/>
    <mergeCell ref="I33:J33"/>
    <mergeCell ref="I34:J34"/>
    <mergeCell ref="I35:J35"/>
    <mergeCell ref="P43:R43"/>
    <mergeCell ref="P42:R42"/>
    <mergeCell ref="I41:J41"/>
    <mergeCell ref="P38:R38"/>
    <mergeCell ref="P39:R39"/>
    <mergeCell ref="P41:R41"/>
    <mergeCell ref="P40:R40"/>
    <mergeCell ref="P35:Q35"/>
    <mergeCell ref="I67:J67"/>
    <mergeCell ref="I68:J68"/>
    <mergeCell ref="I69:J69"/>
    <mergeCell ref="I70:J70"/>
    <mergeCell ref="P61:R61"/>
    <mergeCell ref="P62:R62"/>
    <mergeCell ref="I64:J64"/>
    <mergeCell ref="I63:J63"/>
    <mergeCell ref="I61:J61"/>
    <mergeCell ref="I62:J62"/>
    <mergeCell ref="I71:J71"/>
    <mergeCell ref="I72:J72"/>
    <mergeCell ref="I73:J73"/>
    <mergeCell ref="I74:J74"/>
    <mergeCell ref="I75:J75"/>
  </mergeCells>
  <phoneticPr fontId="1" type="noConversion"/>
  <conditionalFormatting sqref="I11:J25">
    <cfRule type="expression" dxfId="61" priority="16">
      <formula>AND($I11&lt;&gt;"",MOD(ROW(),2)-1)</formula>
    </cfRule>
  </conditionalFormatting>
  <conditionalFormatting sqref="L11:N18">
    <cfRule type="expression" dxfId="60" priority="15">
      <formula>AND($L11&lt;&gt;"",MOD(ROW(),2)-1)</formula>
    </cfRule>
  </conditionalFormatting>
  <conditionalFormatting sqref="P11:R21 P26:R35">
    <cfRule type="expression" dxfId="59" priority="14">
      <formula>AND($P11&lt;&gt;"",MOD(ROW(),2)-0)</formula>
    </cfRule>
  </conditionalFormatting>
  <conditionalFormatting sqref="L29:N33">
    <cfRule type="expression" dxfId="58" priority="12">
      <formula>AND($L29&lt;&gt;"",MOD(ROW(),2)-1)</formula>
    </cfRule>
  </conditionalFormatting>
  <conditionalFormatting sqref="D11:G30 D35:F40">
    <cfRule type="expression" dxfId="57" priority="11">
      <formula>AND($D11&lt;&gt;"",MOD(ROW(),2)-1)</formula>
    </cfRule>
  </conditionalFormatting>
  <conditionalFormatting sqref="I29:J38">
    <cfRule type="expression" dxfId="56" priority="9">
      <formula>AND($I29&lt;&gt;"",MOD(ROW(),2)-1)</formula>
    </cfRule>
  </conditionalFormatting>
  <conditionalFormatting sqref="I43:J50">
    <cfRule type="expression" dxfId="55" priority="8">
      <formula>AND($I43&lt;&gt;"",MOD(ROW(),2)-1)</formula>
    </cfRule>
  </conditionalFormatting>
  <conditionalFormatting sqref="I54:J64">
    <cfRule type="expression" dxfId="54" priority="7">
      <formula>AND($I54&lt;&gt;"",MOD(ROW(),2)-1)</formula>
    </cfRule>
  </conditionalFormatting>
  <conditionalFormatting sqref="P40:R46">
    <cfRule type="expression" dxfId="53" priority="6">
      <formula>AND($P40&lt;&gt;"",MOD(ROW(),2)-0)</formula>
    </cfRule>
  </conditionalFormatting>
  <conditionalFormatting sqref="P51:R57">
    <cfRule type="expression" dxfId="52" priority="5">
      <formula>AND($P51&lt;&gt;"",MOD(ROW(),2)-1)</formula>
    </cfRule>
  </conditionalFormatting>
  <conditionalFormatting sqref="T11:W70">
    <cfRule type="expression" dxfId="51" priority="4">
      <formula>AND($T11&lt;&gt;"",MOD(ROW(),2)-1)</formula>
    </cfRule>
  </conditionalFormatting>
  <conditionalFormatting sqref="I68:J75">
    <cfRule type="expression" dxfId="50" priority="2">
      <formula>AND($I68&lt;&gt;"",MOD(ROW(),2)-0)</formula>
    </cfRule>
  </conditionalFormatting>
  <conditionalFormatting sqref="Y11:AA56">
    <cfRule type="expression" dxfId="49"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918" activePane="bottomLeft" state="frozen"/>
      <selection activeCell="M1" sqref="M1:M1048576"/>
      <selection pane="bottomLeft" sqref="A1:A1048576"/>
    </sheetView>
  </sheetViews>
  <sheetFormatPr baseColWidth="10" defaultRowHeight="15" x14ac:dyDescent="0.25"/>
  <cols>
    <col min="1" max="1" width="103" bestFit="1" customWidth="1"/>
    <col min="2" max="2" width="13.5703125" style="89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800" t="s">
        <v>166</v>
      </c>
      <c r="B1" s="1035" t="s">
        <v>156</v>
      </c>
      <c r="C1" s="801" t="s">
        <v>9317</v>
      </c>
      <c r="D1" s="801" t="s">
        <v>9318</v>
      </c>
      <c r="E1" s="801" t="s">
        <v>9319</v>
      </c>
      <c r="F1" s="801" t="s">
        <v>287</v>
      </c>
      <c r="G1" s="801" t="s">
        <v>288</v>
      </c>
      <c r="H1" s="801" t="s">
        <v>289</v>
      </c>
      <c r="I1" s="801" t="s">
        <v>290</v>
      </c>
      <c r="J1" s="801" t="s">
        <v>291</v>
      </c>
      <c r="K1" s="801" t="s">
        <v>292</v>
      </c>
      <c r="L1" s="801" t="s">
        <v>11672</v>
      </c>
      <c r="M1" s="1054" t="s">
        <v>11673</v>
      </c>
      <c r="N1" s="801" t="s">
        <v>11674</v>
      </c>
      <c r="O1" s="801" t="s">
        <v>11675</v>
      </c>
    </row>
    <row r="2" spans="1:15" x14ac:dyDescent="0.25">
      <c r="A2" t="s">
        <v>12462</v>
      </c>
      <c r="B2" s="11" t="s">
        <v>12463</v>
      </c>
      <c r="C2" t="s">
        <v>17359</v>
      </c>
      <c r="E2" t="s">
        <v>12464</v>
      </c>
      <c r="F2" t="s">
        <v>12465</v>
      </c>
      <c r="H2" t="s">
        <v>11582</v>
      </c>
      <c r="I2" s="1" t="s">
        <v>9251</v>
      </c>
      <c r="J2" t="s">
        <v>12466</v>
      </c>
      <c r="K2" t="s">
        <v>9252</v>
      </c>
      <c r="M2" s="248" t="s">
        <v>17063</v>
      </c>
      <c r="N2" t="s">
        <v>12467</v>
      </c>
      <c r="O2" t="s">
        <v>12468</v>
      </c>
    </row>
    <row r="3" spans="1:15" x14ac:dyDescent="0.25">
      <c r="A3" t="s">
        <v>12469</v>
      </c>
      <c r="B3" s="11" t="s">
        <v>12470</v>
      </c>
      <c r="C3" t="s">
        <v>17360</v>
      </c>
      <c r="E3" t="s">
        <v>12471</v>
      </c>
      <c r="F3" t="s">
        <v>12472</v>
      </c>
      <c r="H3" t="s">
        <v>12473</v>
      </c>
      <c r="I3" s="1" t="s">
        <v>9251</v>
      </c>
      <c r="J3" t="s">
        <v>17361</v>
      </c>
      <c r="K3" t="s">
        <v>9252</v>
      </c>
      <c r="M3" s="248" t="s">
        <v>17064</v>
      </c>
      <c r="N3" t="s">
        <v>12474</v>
      </c>
    </row>
    <row r="4" spans="1:15" x14ac:dyDescent="0.25">
      <c r="A4" t="s">
        <v>12475</v>
      </c>
      <c r="B4" s="11" t="s">
        <v>12476</v>
      </c>
      <c r="C4" s="625" t="s">
        <v>17362</v>
      </c>
      <c r="D4" t="s">
        <v>12477</v>
      </c>
      <c r="E4" t="s">
        <v>12478</v>
      </c>
      <c r="F4" t="s">
        <v>12479</v>
      </c>
      <c r="G4" t="s">
        <v>12480</v>
      </c>
      <c r="H4" t="s">
        <v>12481</v>
      </c>
      <c r="I4" s="1" t="s">
        <v>9251</v>
      </c>
      <c r="J4" t="s">
        <v>12482</v>
      </c>
      <c r="K4" t="s">
        <v>9252</v>
      </c>
      <c r="N4" t="s">
        <v>12483</v>
      </c>
      <c r="O4" t="s">
        <v>12484</v>
      </c>
    </row>
    <row r="5" spans="1:15" x14ac:dyDescent="0.25">
      <c r="A5" t="s">
        <v>17363</v>
      </c>
      <c r="B5" s="11" t="s">
        <v>12485</v>
      </c>
      <c r="C5" s="625" t="s">
        <v>17364</v>
      </c>
      <c r="E5" t="s">
        <v>12486</v>
      </c>
      <c r="F5" t="s">
        <v>12487</v>
      </c>
      <c r="H5" t="s">
        <v>12488</v>
      </c>
      <c r="I5" s="1" t="s">
        <v>9251</v>
      </c>
      <c r="J5" t="s">
        <v>12489</v>
      </c>
      <c r="K5" t="s">
        <v>9252</v>
      </c>
      <c r="M5" s="248" t="s">
        <v>17065</v>
      </c>
    </row>
    <row r="6" spans="1:15" x14ac:dyDescent="0.25">
      <c r="A6" t="s">
        <v>12490</v>
      </c>
      <c r="B6" s="11" t="s">
        <v>11676</v>
      </c>
      <c r="C6" s="625" t="s">
        <v>12491</v>
      </c>
      <c r="D6" t="s">
        <v>12477</v>
      </c>
      <c r="E6" t="s">
        <v>12492</v>
      </c>
      <c r="F6" t="s">
        <v>12493</v>
      </c>
      <c r="G6" t="s">
        <v>12494</v>
      </c>
      <c r="H6" t="s">
        <v>12473</v>
      </c>
      <c r="I6" s="1" t="s">
        <v>9251</v>
      </c>
      <c r="J6" t="s">
        <v>12495</v>
      </c>
      <c r="K6" t="s">
        <v>9252</v>
      </c>
      <c r="M6" s="248" t="s">
        <v>17064</v>
      </c>
      <c r="N6" t="s">
        <v>12496</v>
      </c>
      <c r="O6" t="s">
        <v>12497</v>
      </c>
    </row>
    <row r="7" spans="1:15" x14ac:dyDescent="0.25">
      <c r="A7" t="s">
        <v>12498</v>
      </c>
      <c r="B7" s="11" t="s">
        <v>12499</v>
      </c>
      <c r="C7" s="625" t="s">
        <v>17365</v>
      </c>
      <c r="E7" t="s">
        <v>12500</v>
      </c>
      <c r="F7" t="s">
        <v>12501</v>
      </c>
      <c r="G7" t="s">
        <v>12494</v>
      </c>
      <c r="H7" t="s">
        <v>12502</v>
      </c>
      <c r="I7" s="1" t="s">
        <v>9251</v>
      </c>
      <c r="J7" t="s">
        <v>12503</v>
      </c>
      <c r="K7" t="s">
        <v>9252</v>
      </c>
    </row>
    <row r="8" spans="1:15" x14ac:dyDescent="0.25">
      <c r="A8" t="s">
        <v>12474</v>
      </c>
      <c r="B8" s="11" t="s">
        <v>12504</v>
      </c>
      <c r="C8" t="s">
        <v>12474</v>
      </c>
      <c r="E8" t="s">
        <v>12505</v>
      </c>
      <c r="F8" t="s">
        <v>12506</v>
      </c>
      <c r="H8" t="s">
        <v>12473</v>
      </c>
      <c r="I8" s="1" t="s">
        <v>9251</v>
      </c>
      <c r="J8" t="s">
        <v>12507</v>
      </c>
      <c r="K8" t="s">
        <v>9252</v>
      </c>
    </row>
    <row r="9" spans="1:15" x14ac:dyDescent="0.25">
      <c r="A9" t="s">
        <v>12508</v>
      </c>
      <c r="B9" s="11" t="s">
        <v>12509</v>
      </c>
      <c r="C9" t="s">
        <v>12510</v>
      </c>
      <c r="E9" t="s">
        <v>17366</v>
      </c>
      <c r="F9" t="s">
        <v>12511</v>
      </c>
      <c r="H9" t="s">
        <v>12512</v>
      </c>
      <c r="I9" s="1" t="s">
        <v>9251</v>
      </c>
      <c r="J9" t="s">
        <v>12513</v>
      </c>
      <c r="K9" t="s">
        <v>9252</v>
      </c>
    </row>
    <row r="10" spans="1:15" x14ac:dyDescent="0.25">
      <c r="A10" t="s">
        <v>12514</v>
      </c>
      <c r="B10" s="11" t="s">
        <v>12515</v>
      </c>
      <c r="C10" t="s">
        <v>12516</v>
      </c>
      <c r="D10" t="s">
        <v>12477</v>
      </c>
      <c r="E10" t="s">
        <v>12517</v>
      </c>
      <c r="F10" t="s">
        <v>12518</v>
      </c>
      <c r="H10" t="s">
        <v>12519</v>
      </c>
      <c r="I10" s="1" t="s">
        <v>9251</v>
      </c>
      <c r="J10" t="s">
        <v>12520</v>
      </c>
      <c r="K10" t="s">
        <v>9252</v>
      </c>
      <c r="M10" s="248" t="s">
        <v>17066</v>
      </c>
      <c r="N10" t="s">
        <v>12521</v>
      </c>
    </row>
    <row r="11" spans="1:15" x14ac:dyDescent="0.25">
      <c r="A11" t="s">
        <v>12522</v>
      </c>
      <c r="B11" s="11" t="s">
        <v>12523</v>
      </c>
      <c r="C11" t="s">
        <v>12524</v>
      </c>
      <c r="E11" t="s">
        <v>12525</v>
      </c>
      <c r="F11" t="s">
        <v>12526</v>
      </c>
      <c r="H11" t="s">
        <v>12527</v>
      </c>
      <c r="I11" s="1" t="s">
        <v>9251</v>
      </c>
      <c r="J11" t="s">
        <v>12528</v>
      </c>
      <c r="K11" t="s">
        <v>9252</v>
      </c>
    </row>
    <row r="12" spans="1:15" x14ac:dyDescent="0.25">
      <c r="A12" t="s">
        <v>12529</v>
      </c>
      <c r="B12" s="11" t="s">
        <v>12530</v>
      </c>
      <c r="C12" t="s">
        <v>12531</v>
      </c>
      <c r="D12" t="s">
        <v>12532</v>
      </c>
      <c r="E12" t="s">
        <v>12533</v>
      </c>
      <c r="F12" t="s">
        <v>12534</v>
      </c>
      <c r="H12" t="s">
        <v>11258</v>
      </c>
      <c r="I12" s="1" t="s">
        <v>9251</v>
      </c>
      <c r="J12" t="s">
        <v>12535</v>
      </c>
      <c r="K12" t="s">
        <v>9252</v>
      </c>
    </row>
    <row r="13" spans="1:15" x14ac:dyDescent="0.25">
      <c r="A13" t="s">
        <v>12536</v>
      </c>
      <c r="B13" s="11" t="s">
        <v>12537</v>
      </c>
      <c r="C13" t="s">
        <v>12538</v>
      </c>
      <c r="D13" t="s">
        <v>12477</v>
      </c>
      <c r="E13" t="s">
        <v>12539</v>
      </c>
      <c r="F13" t="s">
        <v>12540</v>
      </c>
      <c r="G13" t="s">
        <v>12541</v>
      </c>
      <c r="H13" t="s">
        <v>11258</v>
      </c>
      <c r="I13" s="1" t="s">
        <v>9251</v>
      </c>
      <c r="J13" t="s">
        <v>12542</v>
      </c>
      <c r="K13" t="s">
        <v>9252</v>
      </c>
    </row>
    <row r="14" spans="1:15" x14ac:dyDescent="0.25">
      <c r="A14" t="s">
        <v>12543</v>
      </c>
      <c r="B14" s="11" t="s">
        <v>12544</v>
      </c>
      <c r="C14" t="s">
        <v>12545</v>
      </c>
      <c r="E14" t="s">
        <v>12546</v>
      </c>
      <c r="F14" t="s">
        <v>12547</v>
      </c>
      <c r="G14" t="s">
        <v>11583</v>
      </c>
      <c r="H14" t="s">
        <v>11258</v>
      </c>
      <c r="I14" s="1" t="s">
        <v>9251</v>
      </c>
      <c r="J14" t="s">
        <v>12548</v>
      </c>
      <c r="K14" t="s">
        <v>9252</v>
      </c>
      <c r="M14" s="248" t="s">
        <v>17067</v>
      </c>
      <c r="N14" t="s">
        <v>12549</v>
      </c>
    </row>
    <row r="15" spans="1:15" x14ac:dyDescent="0.25">
      <c r="A15" t="s">
        <v>12550</v>
      </c>
      <c r="B15" s="11" t="s">
        <v>12551</v>
      </c>
      <c r="C15" t="s">
        <v>12552</v>
      </c>
      <c r="D15" t="s">
        <v>12477</v>
      </c>
      <c r="E15" t="s">
        <v>12553</v>
      </c>
      <c r="F15" t="s">
        <v>12554</v>
      </c>
      <c r="H15" t="s">
        <v>11584</v>
      </c>
      <c r="I15" s="1" t="s">
        <v>9251</v>
      </c>
      <c r="J15" t="s">
        <v>11585</v>
      </c>
      <c r="K15" t="s">
        <v>9252</v>
      </c>
    </row>
    <row r="16" spans="1:15" x14ac:dyDescent="0.25">
      <c r="A16" t="s">
        <v>12555</v>
      </c>
      <c r="B16" s="894" t="s">
        <v>12556</v>
      </c>
      <c r="C16" t="s">
        <v>12557</v>
      </c>
      <c r="D16" t="s">
        <v>12558</v>
      </c>
      <c r="E16" t="s">
        <v>12559</v>
      </c>
      <c r="F16" t="s">
        <v>12560</v>
      </c>
      <c r="H16" t="s">
        <v>11258</v>
      </c>
      <c r="I16" s="1" t="s">
        <v>9251</v>
      </c>
      <c r="J16" t="s">
        <v>12561</v>
      </c>
      <c r="K16" t="s">
        <v>9252</v>
      </c>
      <c r="M16" s="248" t="s">
        <v>17065</v>
      </c>
      <c r="N16" t="s">
        <v>12562</v>
      </c>
      <c r="O16" t="s">
        <v>12468</v>
      </c>
    </row>
    <row r="17" spans="1:15" x14ac:dyDescent="0.25">
      <c r="A17" t="s">
        <v>12563</v>
      </c>
      <c r="B17" s="894" t="s">
        <v>12564</v>
      </c>
      <c r="C17" t="s">
        <v>12565</v>
      </c>
      <c r="F17" t="s">
        <v>12566</v>
      </c>
      <c r="H17" t="s">
        <v>12567</v>
      </c>
      <c r="I17" s="1" t="s">
        <v>9251</v>
      </c>
      <c r="J17" t="s">
        <v>12568</v>
      </c>
      <c r="K17" t="s">
        <v>9252</v>
      </c>
      <c r="M17" s="248" t="s">
        <v>17064</v>
      </c>
      <c r="N17" t="s">
        <v>12569</v>
      </c>
    </row>
    <row r="18" spans="1:15" x14ac:dyDescent="0.25">
      <c r="A18" t="s">
        <v>12570</v>
      </c>
      <c r="B18" s="894" t="s">
        <v>12571</v>
      </c>
      <c r="C18" t="s">
        <v>12572</v>
      </c>
      <c r="E18" t="s">
        <v>12573</v>
      </c>
      <c r="F18" t="s">
        <v>12574</v>
      </c>
      <c r="G18" t="s">
        <v>12575</v>
      </c>
      <c r="H18" t="s">
        <v>11258</v>
      </c>
      <c r="I18" s="1" t="s">
        <v>9251</v>
      </c>
      <c r="J18" t="s">
        <v>12576</v>
      </c>
      <c r="K18" t="s">
        <v>9252</v>
      </c>
    </row>
    <row r="19" spans="1:15" x14ac:dyDescent="0.25">
      <c r="A19" t="s">
        <v>12577</v>
      </c>
      <c r="B19" s="894" t="s">
        <v>12578</v>
      </c>
      <c r="C19" t="s">
        <v>12579</v>
      </c>
      <c r="E19" t="s">
        <v>12580</v>
      </c>
      <c r="F19" t="s">
        <v>12581</v>
      </c>
      <c r="G19" t="s">
        <v>12582</v>
      </c>
      <c r="H19" t="s">
        <v>11586</v>
      </c>
      <c r="I19" s="1" t="s">
        <v>9251</v>
      </c>
      <c r="J19" t="s">
        <v>12583</v>
      </c>
      <c r="K19" t="s">
        <v>9252</v>
      </c>
    </row>
    <row r="20" spans="1:15" x14ac:dyDescent="0.25">
      <c r="A20" t="s">
        <v>12584</v>
      </c>
      <c r="B20" s="894" t="s">
        <v>12585</v>
      </c>
      <c r="C20" t="s">
        <v>12586</v>
      </c>
      <c r="F20" t="s">
        <v>12587</v>
      </c>
      <c r="H20" t="s">
        <v>12527</v>
      </c>
      <c r="I20" s="1" t="s">
        <v>9251</v>
      </c>
      <c r="J20" t="s">
        <v>12588</v>
      </c>
      <c r="K20" t="s">
        <v>9252</v>
      </c>
    </row>
    <row r="21" spans="1:15" x14ac:dyDescent="0.25">
      <c r="A21" t="s">
        <v>12589</v>
      </c>
      <c r="B21" s="894" t="s">
        <v>12590</v>
      </c>
      <c r="C21" t="s">
        <v>12589</v>
      </c>
      <c r="E21" t="s">
        <v>12591</v>
      </c>
      <c r="F21" t="s">
        <v>12592</v>
      </c>
      <c r="H21" t="s">
        <v>11586</v>
      </c>
      <c r="I21" s="1" t="s">
        <v>9251</v>
      </c>
      <c r="J21" t="s">
        <v>12593</v>
      </c>
      <c r="K21" t="s">
        <v>9252</v>
      </c>
    </row>
    <row r="22" spans="1:15" x14ac:dyDescent="0.25">
      <c r="A22" t="s">
        <v>12594</v>
      </c>
      <c r="B22" s="894" t="s">
        <v>12595</v>
      </c>
      <c r="C22" t="s">
        <v>12596</v>
      </c>
      <c r="E22" t="s">
        <v>12597</v>
      </c>
      <c r="F22" t="s">
        <v>12598</v>
      </c>
      <c r="H22" t="s">
        <v>11258</v>
      </c>
      <c r="I22" s="1" t="s">
        <v>9251</v>
      </c>
      <c r="J22" t="s">
        <v>12599</v>
      </c>
      <c r="K22" t="s">
        <v>9252</v>
      </c>
    </row>
    <row r="23" spans="1:15" x14ac:dyDescent="0.25">
      <c r="A23" t="s">
        <v>12600</v>
      </c>
      <c r="B23" s="894" t="s">
        <v>12601</v>
      </c>
      <c r="C23" t="s">
        <v>12531</v>
      </c>
      <c r="E23" t="s">
        <v>12533</v>
      </c>
      <c r="F23" t="s">
        <v>12602</v>
      </c>
      <c r="H23" t="s">
        <v>12603</v>
      </c>
      <c r="I23" s="1" t="s">
        <v>9251</v>
      </c>
      <c r="J23" t="s">
        <v>12604</v>
      </c>
      <c r="K23" t="s">
        <v>9252</v>
      </c>
    </row>
    <row r="24" spans="1:15" x14ac:dyDescent="0.25">
      <c r="A24" t="s">
        <v>12605</v>
      </c>
      <c r="B24" s="894" t="s">
        <v>12606</v>
      </c>
      <c r="C24" t="s">
        <v>12607</v>
      </c>
      <c r="D24" t="s">
        <v>12558</v>
      </c>
      <c r="F24" t="s">
        <v>12608</v>
      </c>
      <c r="H24" t="s">
        <v>11584</v>
      </c>
      <c r="I24" s="1" t="s">
        <v>9251</v>
      </c>
      <c r="J24" t="s">
        <v>12609</v>
      </c>
      <c r="K24" t="s">
        <v>9252</v>
      </c>
      <c r="M24" s="248" t="s">
        <v>17068</v>
      </c>
      <c r="N24" t="s">
        <v>12562</v>
      </c>
    </row>
    <row r="25" spans="1:15" x14ac:dyDescent="0.25">
      <c r="A25" t="s">
        <v>12610</v>
      </c>
      <c r="B25" s="894" t="s">
        <v>12611</v>
      </c>
      <c r="C25" t="s">
        <v>12612</v>
      </c>
      <c r="E25" t="s">
        <v>12613</v>
      </c>
      <c r="F25" t="s">
        <v>12614</v>
      </c>
      <c r="G25" t="s">
        <v>12615</v>
      </c>
      <c r="H25" t="s">
        <v>11587</v>
      </c>
      <c r="I25" s="1" t="s">
        <v>9251</v>
      </c>
      <c r="J25" t="s">
        <v>12616</v>
      </c>
      <c r="K25" t="s">
        <v>9252</v>
      </c>
    </row>
    <row r="26" spans="1:15" x14ac:dyDescent="0.25">
      <c r="A26" t="s">
        <v>12617</v>
      </c>
      <c r="B26" s="894" t="s">
        <v>12618</v>
      </c>
      <c r="C26" t="s">
        <v>12619</v>
      </c>
      <c r="E26" t="s">
        <v>12620</v>
      </c>
      <c r="F26" t="s">
        <v>12621</v>
      </c>
      <c r="H26" t="s">
        <v>11588</v>
      </c>
      <c r="I26" s="1" t="s">
        <v>9251</v>
      </c>
      <c r="J26" t="s">
        <v>12622</v>
      </c>
      <c r="K26" t="s">
        <v>9252</v>
      </c>
      <c r="M26" s="248" t="s">
        <v>17066</v>
      </c>
      <c r="N26" t="s">
        <v>12623</v>
      </c>
      <c r="O26" t="s">
        <v>12484</v>
      </c>
    </row>
    <row r="27" spans="1:15" x14ac:dyDescent="0.25">
      <c r="A27" t="s">
        <v>12624</v>
      </c>
      <c r="B27" s="894" t="s">
        <v>12625</v>
      </c>
      <c r="C27" t="s">
        <v>12626</v>
      </c>
      <c r="E27" t="s">
        <v>12627</v>
      </c>
      <c r="F27" t="s">
        <v>12628</v>
      </c>
      <c r="H27" t="s">
        <v>12629</v>
      </c>
      <c r="I27" s="1" t="s">
        <v>9251</v>
      </c>
      <c r="J27" t="s">
        <v>12630</v>
      </c>
      <c r="K27" t="s">
        <v>9252</v>
      </c>
      <c r="L27" t="s">
        <v>12631</v>
      </c>
    </row>
    <row r="28" spans="1:15" x14ac:dyDescent="0.25">
      <c r="A28" t="s">
        <v>12632</v>
      </c>
      <c r="B28" s="894" t="s">
        <v>12633</v>
      </c>
      <c r="C28" t="s">
        <v>12634</v>
      </c>
      <c r="D28" t="s">
        <v>12477</v>
      </c>
      <c r="E28" t="s">
        <v>12635</v>
      </c>
      <c r="F28" t="s">
        <v>12636</v>
      </c>
      <c r="G28" t="s">
        <v>12637</v>
      </c>
      <c r="H28" t="s">
        <v>11589</v>
      </c>
      <c r="I28" s="1" t="s">
        <v>9251</v>
      </c>
      <c r="J28" t="s">
        <v>12638</v>
      </c>
      <c r="K28" t="s">
        <v>9252</v>
      </c>
    </row>
    <row r="29" spans="1:15" x14ac:dyDescent="0.25">
      <c r="A29" t="s">
        <v>12639</v>
      </c>
      <c r="B29" s="894" t="s">
        <v>11677</v>
      </c>
      <c r="C29" t="s">
        <v>12640</v>
      </c>
      <c r="D29" t="s">
        <v>12532</v>
      </c>
      <c r="E29" t="s">
        <v>12641</v>
      </c>
      <c r="F29" t="s">
        <v>12642</v>
      </c>
      <c r="H29" t="s">
        <v>11587</v>
      </c>
      <c r="I29" s="1" t="s">
        <v>9251</v>
      </c>
      <c r="J29" t="s">
        <v>12643</v>
      </c>
      <c r="K29" t="s">
        <v>9252</v>
      </c>
    </row>
    <row r="30" spans="1:15" x14ac:dyDescent="0.25">
      <c r="A30" t="s">
        <v>12644</v>
      </c>
      <c r="B30" s="894" t="s">
        <v>12645</v>
      </c>
      <c r="C30" t="s">
        <v>12646</v>
      </c>
      <c r="D30" t="s">
        <v>12532</v>
      </c>
      <c r="F30" t="s">
        <v>12647</v>
      </c>
      <c r="H30" t="s">
        <v>11584</v>
      </c>
      <c r="I30" s="1" t="s">
        <v>9251</v>
      </c>
      <c r="J30" t="s">
        <v>12648</v>
      </c>
      <c r="K30" t="s">
        <v>9252</v>
      </c>
    </row>
    <row r="31" spans="1:15" x14ac:dyDescent="0.25">
      <c r="A31" t="s">
        <v>12649</v>
      </c>
      <c r="B31" s="894" t="s">
        <v>12650</v>
      </c>
      <c r="C31" t="s">
        <v>12651</v>
      </c>
      <c r="E31" t="s">
        <v>12652</v>
      </c>
      <c r="F31" t="s">
        <v>12653</v>
      </c>
      <c r="G31" t="s">
        <v>12654</v>
      </c>
      <c r="H31" t="s">
        <v>11589</v>
      </c>
      <c r="I31" s="1" t="s">
        <v>9251</v>
      </c>
      <c r="J31" t="s">
        <v>12655</v>
      </c>
      <c r="K31" t="s">
        <v>9252</v>
      </c>
    </row>
    <row r="32" spans="1:15" x14ac:dyDescent="0.25">
      <c r="A32" t="s">
        <v>12656</v>
      </c>
      <c r="B32" s="894" t="s">
        <v>12657</v>
      </c>
      <c r="C32" t="s">
        <v>12658</v>
      </c>
      <c r="E32" t="s">
        <v>12659</v>
      </c>
      <c r="F32" t="s">
        <v>12660</v>
      </c>
      <c r="H32" t="s">
        <v>12661</v>
      </c>
      <c r="I32" s="1" t="s">
        <v>9251</v>
      </c>
      <c r="J32" t="s">
        <v>17367</v>
      </c>
      <c r="K32" t="s">
        <v>9252</v>
      </c>
      <c r="M32" s="248" t="s">
        <v>17065</v>
      </c>
      <c r="N32" t="s">
        <v>12662</v>
      </c>
    </row>
    <row r="33" spans="1:15" x14ac:dyDescent="0.25">
      <c r="A33" t="s">
        <v>12663</v>
      </c>
      <c r="B33" s="894" t="s">
        <v>12664</v>
      </c>
      <c r="C33" t="s">
        <v>12665</v>
      </c>
      <c r="D33" t="s">
        <v>12477</v>
      </c>
      <c r="E33" t="s">
        <v>12666</v>
      </c>
      <c r="F33" t="s">
        <v>12667</v>
      </c>
      <c r="H33" t="s">
        <v>12512</v>
      </c>
      <c r="I33" s="1" t="s">
        <v>9251</v>
      </c>
      <c r="J33" t="s">
        <v>12668</v>
      </c>
      <c r="K33" t="s">
        <v>9252</v>
      </c>
    </row>
    <row r="34" spans="1:15" x14ac:dyDescent="0.25">
      <c r="A34" t="s">
        <v>12669</v>
      </c>
      <c r="B34" s="894" t="s">
        <v>12670</v>
      </c>
    </row>
    <row r="35" spans="1:15" x14ac:dyDescent="0.25">
      <c r="A35" t="s">
        <v>12671</v>
      </c>
      <c r="B35" s="894" t="s">
        <v>12672</v>
      </c>
      <c r="C35" t="s">
        <v>12673</v>
      </c>
      <c r="E35" t="s">
        <v>12674</v>
      </c>
      <c r="F35" t="s">
        <v>12675</v>
      </c>
      <c r="H35" t="s">
        <v>11589</v>
      </c>
      <c r="I35" s="1" t="s">
        <v>9251</v>
      </c>
      <c r="J35" t="s">
        <v>12676</v>
      </c>
      <c r="K35" t="s">
        <v>9252</v>
      </c>
      <c r="M35" s="248" t="s">
        <v>17064</v>
      </c>
      <c r="N35" t="s">
        <v>12677</v>
      </c>
      <c r="O35" t="s">
        <v>12468</v>
      </c>
    </row>
    <row r="36" spans="1:15" x14ac:dyDescent="0.25">
      <c r="A36" t="s">
        <v>12678</v>
      </c>
      <c r="B36" s="894" t="s">
        <v>12679</v>
      </c>
      <c r="M36" s="248" t="s">
        <v>17069</v>
      </c>
      <c r="N36" t="s">
        <v>12680</v>
      </c>
      <c r="O36" t="s">
        <v>12484</v>
      </c>
    </row>
    <row r="37" spans="1:15" x14ac:dyDescent="0.25">
      <c r="A37" t="s">
        <v>12681</v>
      </c>
      <c r="B37" s="894" t="s">
        <v>12682</v>
      </c>
      <c r="C37" t="s">
        <v>12683</v>
      </c>
      <c r="E37" t="s">
        <v>12684</v>
      </c>
      <c r="F37" t="s">
        <v>12685</v>
      </c>
      <c r="H37" t="s">
        <v>12686</v>
      </c>
      <c r="I37" s="1" t="s">
        <v>9251</v>
      </c>
      <c r="J37" t="s">
        <v>12687</v>
      </c>
      <c r="K37" t="s">
        <v>9252</v>
      </c>
    </row>
    <row r="38" spans="1:15" x14ac:dyDescent="0.25">
      <c r="A38" t="s">
        <v>12688</v>
      </c>
      <c r="B38" s="894" t="s">
        <v>12689</v>
      </c>
      <c r="C38" t="s">
        <v>12690</v>
      </c>
      <c r="E38" t="s">
        <v>12691</v>
      </c>
    </row>
    <row r="39" spans="1:15" x14ac:dyDescent="0.25">
      <c r="A39" t="s">
        <v>12692</v>
      </c>
      <c r="B39" s="894" t="s">
        <v>12693</v>
      </c>
      <c r="C39" t="s">
        <v>12694</v>
      </c>
      <c r="E39" t="s">
        <v>12695</v>
      </c>
      <c r="F39" t="s">
        <v>12696</v>
      </c>
      <c r="H39" t="s">
        <v>11589</v>
      </c>
      <c r="I39" s="1" t="s">
        <v>9251</v>
      </c>
      <c r="J39" t="s">
        <v>12697</v>
      </c>
      <c r="K39" t="s">
        <v>9252</v>
      </c>
      <c r="M39" s="248" t="s">
        <v>17065</v>
      </c>
      <c r="N39" t="s">
        <v>12698</v>
      </c>
      <c r="O39" t="s">
        <v>12699</v>
      </c>
    </row>
    <row r="40" spans="1:15" x14ac:dyDescent="0.25">
      <c r="A40" t="s">
        <v>12700</v>
      </c>
      <c r="B40" s="894" t="s">
        <v>12701</v>
      </c>
      <c r="C40" t="s">
        <v>12702</v>
      </c>
      <c r="E40" t="s">
        <v>12703</v>
      </c>
      <c r="F40" t="s">
        <v>12574</v>
      </c>
      <c r="G40" t="s">
        <v>12704</v>
      </c>
      <c r="H40" t="s">
        <v>11258</v>
      </c>
      <c r="I40" s="1" t="s">
        <v>9251</v>
      </c>
      <c r="J40" t="s">
        <v>12705</v>
      </c>
      <c r="K40" t="s">
        <v>9252</v>
      </c>
    </row>
    <row r="41" spans="1:15" x14ac:dyDescent="0.25">
      <c r="A41" t="s">
        <v>12706</v>
      </c>
      <c r="B41" s="894" t="s">
        <v>12707</v>
      </c>
      <c r="C41" t="s">
        <v>12708</v>
      </c>
      <c r="E41" t="s">
        <v>12709</v>
      </c>
      <c r="F41" t="s">
        <v>12710</v>
      </c>
      <c r="H41" t="s">
        <v>11590</v>
      </c>
      <c r="I41" s="1" t="s">
        <v>9251</v>
      </c>
      <c r="J41" t="s">
        <v>12711</v>
      </c>
      <c r="K41" t="s">
        <v>9252</v>
      </c>
    </row>
    <row r="42" spans="1:15" x14ac:dyDescent="0.25">
      <c r="A42" t="s">
        <v>12712</v>
      </c>
      <c r="B42" s="894" t="s">
        <v>12713</v>
      </c>
      <c r="C42" t="s">
        <v>12714</v>
      </c>
      <c r="D42" t="s">
        <v>12477</v>
      </c>
      <c r="E42" t="s">
        <v>12715</v>
      </c>
      <c r="F42" t="s">
        <v>12716</v>
      </c>
      <c r="H42" t="s">
        <v>11584</v>
      </c>
      <c r="I42" s="1" t="s">
        <v>9251</v>
      </c>
      <c r="J42" t="s">
        <v>12717</v>
      </c>
      <c r="K42" t="s">
        <v>9252</v>
      </c>
      <c r="M42" s="248" t="s">
        <v>17070</v>
      </c>
      <c r="N42" t="s">
        <v>12718</v>
      </c>
    </row>
    <row r="43" spans="1:15" x14ac:dyDescent="0.25">
      <c r="A43" t="s">
        <v>12719</v>
      </c>
      <c r="B43" s="894" t="s">
        <v>12720</v>
      </c>
      <c r="C43" t="s">
        <v>12721</v>
      </c>
      <c r="E43" t="s">
        <v>12722</v>
      </c>
      <c r="F43" t="s">
        <v>12723</v>
      </c>
      <c r="H43" t="s">
        <v>12724</v>
      </c>
      <c r="I43" s="1" t="s">
        <v>9251</v>
      </c>
      <c r="J43" t="s">
        <v>12725</v>
      </c>
      <c r="K43" t="s">
        <v>9252</v>
      </c>
    </row>
    <row r="44" spans="1:15" x14ac:dyDescent="0.25">
      <c r="A44" t="s">
        <v>12726</v>
      </c>
      <c r="B44" s="894" t="s">
        <v>12727</v>
      </c>
      <c r="C44" t="s">
        <v>12728</v>
      </c>
      <c r="E44" t="s">
        <v>12729</v>
      </c>
      <c r="F44" t="s">
        <v>12730</v>
      </c>
      <c r="H44" t="s">
        <v>12731</v>
      </c>
      <c r="I44" s="1" t="s">
        <v>9251</v>
      </c>
      <c r="J44" t="s">
        <v>12732</v>
      </c>
      <c r="K44" t="s">
        <v>9252</v>
      </c>
    </row>
    <row r="45" spans="1:15" x14ac:dyDescent="0.25">
      <c r="A45" t="s">
        <v>12733</v>
      </c>
      <c r="B45" s="894" t="s">
        <v>12734</v>
      </c>
      <c r="C45" t="s">
        <v>12735</v>
      </c>
      <c r="D45" t="s">
        <v>12532</v>
      </c>
      <c r="E45" t="s">
        <v>12736</v>
      </c>
      <c r="F45" t="s">
        <v>12737</v>
      </c>
      <c r="H45" t="s">
        <v>12738</v>
      </c>
      <c r="I45" s="1" t="s">
        <v>9251</v>
      </c>
      <c r="J45" t="s">
        <v>12739</v>
      </c>
      <c r="K45" t="s">
        <v>9252</v>
      </c>
    </row>
    <row r="46" spans="1:15" x14ac:dyDescent="0.25">
      <c r="A46" t="s">
        <v>12740</v>
      </c>
      <c r="B46" s="894" t="s">
        <v>12741</v>
      </c>
      <c r="C46" t="s">
        <v>12742</v>
      </c>
      <c r="E46" t="s">
        <v>12743</v>
      </c>
      <c r="F46" t="s">
        <v>12744</v>
      </c>
      <c r="H46" t="s">
        <v>12745</v>
      </c>
      <c r="I46" s="1" t="s">
        <v>9251</v>
      </c>
      <c r="J46" t="s">
        <v>12746</v>
      </c>
      <c r="K46" t="s">
        <v>9252</v>
      </c>
      <c r="M46" s="248" t="s">
        <v>17065</v>
      </c>
      <c r="N46" t="s">
        <v>12474</v>
      </c>
      <c r="O46" t="s">
        <v>12747</v>
      </c>
    </row>
    <row r="47" spans="1:15" x14ac:dyDescent="0.25">
      <c r="A47" t="s">
        <v>12748</v>
      </c>
      <c r="B47" s="894" t="s">
        <v>12749</v>
      </c>
      <c r="C47" t="s">
        <v>12750</v>
      </c>
      <c r="D47" t="s">
        <v>12477</v>
      </c>
      <c r="E47" t="s">
        <v>12751</v>
      </c>
      <c r="F47" t="s">
        <v>12752</v>
      </c>
      <c r="H47" t="s">
        <v>12519</v>
      </c>
      <c r="I47" s="1" t="s">
        <v>9251</v>
      </c>
      <c r="J47" t="s">
        <v>12753</v>
      </c>
      <c r="K47" t="s">
        <v>9252</v>
      </c>
    </row>
    <row r="48" spans="1:15" x14ac:dyDescent="0.25">
      <c r="A48" t="s">
        <v>12754</v>
      </c>
      <c r="B48" s="894" t="s">
        <v>12755</v>
      </c>
      <c r="C48" t="s">
        <v>12756</v>
      </c>
      <c r="D48" t="s">
        <v>12477</v>
      </c>
      <c r="E48" t="s">
        <v>12757</v>
      </c>
      <c r="F48" t="s">
        <v>12758</v>
      </c>
      <c r="G48" t="s">
        <v>12759</v>
      </c>
      <c r="H48" t="s">
        <v>11258</v>
      </c>
      <c r="I48" s="1" t="s">
        <v>9251</v>
      </c>
      <c r="J48" t="s">
        <v>12760</v>
      </c>
      <c r="K48" t="s">
        <v>9252</v>
      </c>
      <c r="M48" s="248" t="s">
        <v>17063</v>
      </c>
      <c r="N48" t="s">
        <v>12589</v>
      </c>
    </row>
    <row r="49" spans="1:15" x14ac:dyDescent="0.25">
      <c r="A49" t="s">
        <v>12761</v>
      </c>
      <c r="B49" s="894" t="s">
        <v>12762</v>
      </c>
      <c r="C49" t="s">
        <v>12763</v>
      </c>
      <c r="D49" t="s">
        <v>12477</v>
      </c>
      <c r="E49" t="s">
        <v>12764</v>
      </c>
      <c r="F49" t="s">
        <v>12765</v>
      </c>
      <c r="H49" t="s">
        <v>11582</v>
      </c>
      <c r="I49" s="1" t="s">
        <v>9251</v>
      </c>
      <c r="J49" t="s">
        <v>12766</v>
      </c>
      <c r="K49" t="s">
        <v>9252</v>
      </c>
    </row>
    <row r="50" spans="1:15" x14ac:dyDescent="0.25">
      <c r="A50" t="s">
        <v>12767</v>
      </c>
      <c r="B50" s="894" t="s">
        <v>12768</v>
      </c>
      <c r="C50" t="s">
        <v>12769</v>
      </c>
      <c r="D50" t="s">
        <v>12477</v>
      </c>
      <c r="E50" t="s">
        <v>12770</v>
      </c>
      <c r="F50" t="s">
        <v>12771</v>
      </c>
      <c r="H50" t="s">
        <v>11589</v>
      </c>
      <c r="I50" s="1" t="s">
        <v>9251</v>
      </c>
      <c r="J50" t="s">
        <v>12772</v>
      </c>
      <c r="K50" t="s">
        <v>9252</v>
      </c>
      <c r="O50" t="s">
        <v>12468</v>
      </c>
    </row>
    <row r="51" spans="1:15" x14ac:dyDescent="0.25">
      <c r="A51" t="s">
        <v>12773</v>
      </c>
      <c r="B51" s="894" t="s">
        <v>12774</v>
      </c>
      <c r="C51" t="s">
        <v>12775</v>
      </c>
      <c r="D51" t="s">
        <v>12477</v>
      </c>
      <c r="E51" t="s">
        <v>12776</v>
      </c>
      <c r="F51" t="s">
        <v>12777</v>
      </c>
      <c r="H51" t="s">
        <v>12778</v>
      </c>
      <c r="I51" s="1" t="s">
        <v>9251</v>
      </c>
      <c r="J51" t="s">
        <v>12779</v>
      </c>
      <c r="K51" t="s">
        <v>9252</v>
      </c>
      <c r="M51" s="248" t="s">
        <v>17068</v>
      </c>
      <c r="N51" t="s">
        <v>12780</v>
      </c>
    </row>
    <row r="52" spans="1:15" x14ac:dyDescent="0.25">
      <c r="A52" t="s">
        <v>12781</v>
      </c>
      <c r="B52" s="894" t="s">
        <v>12782</v>
      </c>
      <c r="C52" t="s">
        <v>12783</v>
      </c>
      <c r="D52" t="s">
        <v>12784</v>
      </c>
      <c r="E52" t="s">
        <v>12785</v>
      </c>
      <c r="F52" t="s">
        <v>12786</v>
      </c>
      <c r="H52" t="s">
        <v>11591</v>
      </c>
      <c r="I52" s="1" t="s">
        <v>9251</v>
      </c>
      <c r="J52" t="s">
        <v>12787</v>
      </c>
      <c r="K52" t="s">
        <v>9252</v>
      </c>
    </row>
    <row r="53" spans="1:15" x14ac:dyDescent="0.25">
      <c r="A53" t="s">
        <v>12788</v>
      </c>
      <c r="B53" s="894" t="s">
        <v>12789</v>
      </c>
      <c r="C53" t="s">
        <v>12790</v>
      </c>
      <c r="E53" t="s">
        <v>12791</v>
      </c>
      <c r="F53" t="s">
        <v>12792</v>
      </c>
      <c r="H53" t="s">
        <v>11589</v>
      </c>
      <c r="I53" s="1" t="s">
        <v>9251</v>
      </c>
      <c r="J53" t="s">
        <v>12793</v>
      </c>
      <c r="K53" t="s">
        <v>9252</v>
      </c>
      <c r="M53" s="248" t="s">
        <v>17070</v>
      </c>
    </row>
    <row r="54" spans="1:15" x14ac:dyDescent="0.25">
      <c r="A54" t="s">
        <v>12794</v>
      </c>
      <c r="B54" s="894" t="s">
        <v>12795</v>
      </c>
      <c r="C54" t="s">
        <v>12796</v>
      </c>
      <c r="F54" t="s">
        <v>12797</v>
      </c>
      <c r="H54" t="s">
        <v>12798</v>
      </c>
      <c r="I54" s="1" t="s">
        <v>9251</v>
      </c>
      <c r="J54" t="s">
        <v>12799</v>
      </c>
      <c r="K54" t="s">
        <v>9252</v>
      </c>
    </row>
    <row r="55" spans="1:15" x14ac:dyDescent="0.25">
      <c r="A55" t="s">
        <v>12800</v>
      </c>
      <c r="B55" s="894" t="s">
        <v>12801</v>
      </c>
      <c r="C55" t="s">
        <v>12775</v>
      </c>
      <c r="D55" t="s">
        <v>12477</v>
      </c>
      <c r="E55" t="s">
        <v>12802</v>
      </c>
      <c r="F55" t="s">
        <v>12777</v>
      </c>
      <c r="H55" t="s">
        <v>12778</v>
      </c>
      <c r="I55" s="1" t="s">
        <v>9251</v>
      </c>
      <c r="J55" t="s">
        <v>12779</v>
      </c>
      <c r="K55" t="s">
        <v>9252</v>
      </c>
      <c r="O55" t="s">
        <v>12803</v>
      </c>
    </row>
    <row r="56" spans="1:15" x14ac:dyDescent="0.25">
      <c r="A56" t="s">
        <v>12804</v>
      </c>
      <c r="B56" s="894" t="s">
        <v>12805</v>
      </c>
      <c r="C56" t="s">
        <v>12806</v>
      </c>
      <c r="F56" t="s">
        <v>12807</v>
      </c>
      <c r="H56" t="s">
        <v>12686</v>
      </c>
      <c r="I56" s="1" t="s">
        <v>9251</v>
      </c>
      <c r="J56" t="s">
        <v>12808</v>
      </c>
      <c r="K56" t="s">
        <v>9252</v>
      </c>
    </row>
    <row r="57" spans="1:15" x14ac:dyDescent="0.25">
      <c r="A57" t="s">
        <v>12809</v>
      </c>
      <c r="B57" s="894" t="s">
        <v>12810</v>
      </c>
      <c r="C57" t="s">
        <v>12811</v>
      </c>
      <c r="F57" t="s">
        <v>12812</v>
      </c>
      <c r="H57" t="s">
        <v>11582</v>
      </c>
      <c r="I57" s="1" t="s">
        <v>9251</v>
      </c>
      <c r="J57" t="s">
        <v>12813</v>
      </c>
      <c r="K57" t="s">
        <v>9252</v>
      </c>
    </row>
    <row r="58" spans="1:15" x14ac:dyDescent="0.25">
      <c r="A58" t="s">
        <v>11592</v>
      </c>
      <c r="B58" s="894" t="s">
        <v>11678</v>
      </c>
      <c r="C58" t="s">
        <v>12814</v>
      </c>
      <c r="D58" t="s">
        <v>12815</v>
      </c>
      <c r="E58" t="s">
        <v>12816</v>
      </c>
      <c r="F58" t="s">
        <v>12817</v>
      </c>
      <c r="H58" t="s">
        <v>11258</v>
      </c>
      <c r="I58" s="1" t="s">
        <v>9251</v>
      </c>
      <c r="J58" t="s">
        <v>11593</v>
      </c>
      <c r="K58" t="s">
        <v>9252</v>
      </c>
    </row>
    <row r="59" spans="1:15" x14ac:dyDescent="0.25">
      <c r="A59" t="s">
        <v>12818</v>
      </c>
      <c r="B59" s="894" t="s">
        <v>12819</v>
      </c>
      <c r="C59" t="s">
        <v>12820</v>
      </c>
      <c r="D59" t="s">
        <v>12477</v>
      </c>
      <c r="E59" t="s">
        <v>12821</v>
      </c>
      <c r="F59" t="s">
        <v>12822</v>
      </c>
      <c r="H59" t="s">
        <v>12512</v>
      </c>
      <c r="I59" s="1" t="s">
        <v>9251</v>
      </c>
      <c r="J59" t="s">
        <v>12823</v>
      </c>
      <c r="K59" t="s">
        <v>9252</v>
      </c>
    </row>
    <row r="60" spans="1:15" x14ac:dyDescent="0.25">
      <c r="A60" t="s">
        <v>12824</v>
      </c>
      <c r="B60" s="894" t="s">
        <v>12825</v>
      </c>
      <c r="C60" t="s">
        <v>12826</v>
      </c>
      <c r="F60" t="s">
        <v>12827</v>
      </c>
      <c r="G60" t="s">
        <v>12828</v>
      </c>
      <c r="H60" t="s">
        <v>12829</v>
      </c>
      <c r="I60" s="1" t="s">
        <v>9251</v>
      </c>
      <c r="J60" t="s">
        <v>12830</v>
      </c>
      <c r="K60" t="s">
        <v>9252</v>
      </c>
    </row>
    <row r="61" spans="1:15" x14ac:dyDescent="0.25">
      <c r="A61" t="s">
        <v>12831</v>
      </c>
      <c r="B61" s="894" t="s">
        <v>12832</v>
      </c>
      <c r="C61" t="s">
        <v>12833</v>
      </c>
      <c r="E61" t="s">
        <v>12834</v>
      </c>
      <c r="F61" t="s">
        <v>12835</v>
      </c>
      <c r="H61" t="s">
        <v>12527</v>
      </c>
      <c r="I61" s="1" t="s">
        <v>9251</v>
      </c>
      <c r="J61" t="s">
        <v>12836</v>
      </c>
      <c r="K61" t="s">
        <v>9252</v>
      </c>
    </row>
    <row r="62" spans="1:15" x14ac:dyDescent="0.25">
      <c r="A62" t="s">
        <v>12837</v>
      </c>
      <c r="B62" s="894" t="s">
        <v>12838</v>
      </c>
    </row>
    <row r="63" spans="1:15" x14ac:dyDescent="0.25">
      <c r="A63" t="s">
        <v>12839</v>
      </c>
      <c r="B63" s="894" t="s">
        <v>12840</v>
      </c>
      <c r="C63" t="s">
        <v>12841</v>
      </c>
      <c r="F63" t="s">
        <v>12842</v>
      </c>
      <c r="H63" t="s">
        <v>11591</v>
      </c>
      <c r="I63" s="1" t="s">
        <v>9251</v>
      </c>
      <c r="J63" t="s">
        <v>12843</v>
      </c>
      <c r="K63" t="s">
        <v>9252</v>
      </c>
    </row>
    <row r="64" spans="1:15" x14ac:dyDescent="0.25">
      <c r="A64" t="s">
        <v>12844</v>
      </c>
      <c r="B64" s="894" t="s">
        <v>12845</v>
      </c>
      <c r="C64" t="s">
        <v>12846</v>
      </c>
      <c r="E64" t="s">
        <v>12847</v>
      </c>
      <c r="F64" t="s">
        <v>12848</v>
      </c>
      <c r="H64" t="s">
        <v>11589</v>
      </c>
      <c r="I64" s="1" t="s">
        <v>9251</v>
      </c>
      <c r="J64" t="s">
        <v>12849</v>
      </c>
      <c r="K64" t="s">
        <v>9252</v>
      </c>
      <c r="M64" s="248" t="s">
        <v>17065</v>
      </c>
      <c r="N64" t="s">
        <v>12850</v>
      </c>
      <c r="O64" t="s">
        <v>12468</v>
      </c>
    </row>
    <row r="65" spans="1:15" x14ac:dyDescent="0.25">
      <c r="A65" t="s">
        <v>12851</v>
      </c>
      <c r="B65" s="894" t="s">
        <v>12852</v>
      </c>
      <c r="C65" t="s">
        <v>12853</v>
      </c>
      <c r="F65" t="s">
        <v>12854</v>
      </c>
      <c r="H65" t="s">
        <v>12527</v>
      </c>
      <c r="I65" s="1" t="s">
        <v>9251</v>
      </c>
      <c r="J65" t="s">
        <v>12855</v>
      </c>
      <c r="K65" t="s">
        <v>9252</v>
      </c>
    </row>
    <row r="66" spans="1:15" x14ac:dyDescent="0.25">
      <c r="A66" t="s">
        <v>12856</v>
      </c>
      <c r="B66" s="894" t="s">
        <v>12857</v>
      </c>
      <c r="C66" t="s">
        <v>12858</v>
      </c>
      <c r="F66" t="s">
        <v>12859</v>
      </c>
      <c r="H66" t="s">
        <v>11586</v>
      </c>
      <c r="I66" s="1" t="s">
        <v>9251</v>
      </c>
      <c r="J66" t="s">
        <v>12860</v>
      </c>
      <c r="K66" t="s">
        <v>9252</v>
      </c>
      <c r="M66" s="248" t="s">
        <v>17071</v>
      </c>
    </row>
    <row r="67" spans="1:15" x14ac:dyDescent="0.25">
      <c r="A67" t="s">
        <v>12861</v>
      </c>
      <c r="B67" s="894" t="s">
        <v>12862</v>
      </c>
      <c r="C67" t="s">
        <v>12863</v>
      </c>
      <c r="E67" t="s">
        <v>12864</v>
      </c>
      <c r="F67" t="s">
        <v>12865</v>
      </c>
      <c r="H67" t="s">
        <v>11589</v>
      </c>
      <c r="I67" s="1" t="s">
        <v>9251</v>
      </c>
      <c r="J67" t="s">
        <v>12866</v>
      </c>
      <c r="K67" t="s">
        <v>9252</v>
      </c>
    </row>
    <row r="68" spans="1:15" x14ac:dyDescent="0.25">
      <c r="A68" t="s">
        <v>12867</v>
      </c>
      <c r="B68" s="894" t="s">
        <v>12868</v>
      </c>
      <c r="C68" t="s">
        <v>12869</v>
      </c>
      <c r="D68" t="s">
        <v>12477</v>
      </c>
      <c r="E68" t="s">
        <v>12870</v>
      </c>
      <c r="F68" t="s">
        <v>12871</v>
      </c>
      <c r="H68" t="s">
        <v>12872</v>
      </c>
      <c r="I68" s="1" t="s">
        <v>9251</v>
      </c>
      <c r="J68" t="s">
        <v>12873</v>
      </c>
      <c r="K68" t="s">
        <v>9252</v>
      </c>
      <c r="M68" s="248" t="s">
        <v>17070</v>
      </c>
    </row>
    <row r="69" spans="1:15" x14ac:dyDescent="0.25">
      <c r="A69" t="s">
        <v>12874</v>
      </c>
      <c r="B69" s="894" t="s">
        <v>12875</v>
      </c>
      <c r="C69" t="s">
        <v>12569</v>
      </c>
      <c r="D69" t="s">
        <v>12532</v>
      </c>
      <c r="E69" t="s">
        <v>12876</v>
      </c>
      <c r="F69" t="s">
        <v>12877</v>
      </c>
      <c r="G69" t="s">
        <v>12878</v>
      </c>
      <c r="H69" t="s">
        <v>11584</v>
      </c>
      <c r="I69" s="1" t="s">
        <v>9251</v>
      </c>
      <c r="J69" t="s">
        <v>12879</v>
      </c>
      <c r="K69" t="s">
        <v>9252</v>
      </c>
    </row>
    <row r="70" spans="1:15" x14ac:dyDescent="0.25">
      <c r="A70" t="s">
        <v>12880</v>
      </c>
      <c r="B70" s="894" t="s">
        <v>12881</v>
      </c>
      <c r="C70" t="s">
        <v>12882</v>
      </c>
      <c r="D70" t="s">
        <v>12477</v>
      </c>
      <c r="E70" t="s">
        <v>12883</v>
      </c>
      <c r="F70" t="s">
        <v>12884</v>
      </c>
      <c r="H70" t="s">
        <v>12885</v>
      </c>
      <c r="I70" s="1" t="s">
        <v>9251</v>
      </c>
      <c r="J70" t="s">
        <v>12886</v>
      </c>
      <c r="K70" t="s">
        <v>9252</v>
      </c>
      <c r="N70" t="s">
        <v>12569</v>
      </c>
      <c r="O70" t="s">
        <v>12468</v>
      </c>
    </row>
    <row r="71" spans="1:15" x14ac:dyDescent="0.25">
      <c r="A71" t="s">
        <v>12887</v>
      </c>
      <c r="B71" s="894" t="s">
        <v>12888</v>
      </c>
      <c r="C71" t="s">
        <v>12889</v>
      </c>
      <c r="D71" t="s">
        <v>12477</v>
      </c>
      <c r="E71" t="s">
        <v>12890</v>
      </c>
      <c r="F71" t="s">
        <v>12891</v>
      </c>
      <c r="H71" t="s">
        <v>11258</v>
      </c>
      <c r="I71" s="1" t="s">
        <v>9251</v>
      </c>
      <c r="J71" t="s">
        <v>12892</v>
      </c>
      <c r="K71" t="s">
        <v>9252</v>
      </c>
    </row>
    <row r="72" spans="1:15" x14ac:dyDescent="0.25">
      <c r="A72" t="s">
        <v>12893</v>
      </c>
      <c r="B72" s="894" t="s">
        <v>12894</v>
      </c>
      <c r="C72" t="s">
        <v>12895</v>
      </c>
      <c r="D72" t="s">
        <v>12896</v>
      </c>
      <c r="E72" t="s">
        <v>12897</v>
      </c>
      <c r="F72" t="s">
        <v>12898</v>
      </c>
      <c r="H72" t="s">
        <v>11258</v>
      </c>
      <c r="I72" s="1" t="s">
        <v>9251</v>
      </c>
      <c r="J72" t="s">
        <v>12899</v>
      </c>
      <c r="K72" t="s">
        <v>9252</v>
      </c>
    </row>
    <row r="73" spans="1:15" x14ac:dyDescent="0.25">
      <c r="A73" t="s">
        <v>12900</v>
      </c>
      <c r="B73" s="894" t="s">
        <v>11679</v>
      </c>
      <c r="C73" t="s">
        <v>12901</v>
      </c>
      <c r="F73" t="s">
        <v>12902</v>
      </c>
      <c r="H73" t="s">
        <v>12903</v>
      </c>
      <c r="I73" s="1" t="s">
        <v>9251</v>
      </c>
      <c r="J73" t="s">
        <v>12904</v>
      </c>
      <c r="K73" t="s">
        <v>9252</v>
      </c>
    </row>
    <row r="74" spans="1:15" x14ac:dyDescent="0.25">
      <c r="A74" t="s">
        <v>12905</v>
      </c>
      <c r="B74" s="894" t="s">
        <v>12906</v>
      </c>
      <c r="C74" t="s">
        <v>12905</v>
      </c>
      <c r="E74" t="s">
        <v>12907</v>
      </c>
      <c r="F74" t="s">
        <v>12908</v>
      </c>
      <c r="H74" t="s">
        <v>12603</v>
      </c>
      <c r="I74" s="1" t="s">
        <v>9251</v>
      </c>
      <c r="J74" t="s">
        <v>12909</v>
      </c>
      <c r="K74" t="s">
        <v>9252</v>
      </c>
    </row>
    <row r="75" spans="1:15" x14ac:dyDescent="0.25">
      <c r="A75" t="s">
        <v>12910</v>
      </c>
      <c r="B75" s="894" t="s">
        <v>12911</v>
      </c>
      <c r="C75" t="s">
        <v>12912</v>
      </c>
      <c r="E75" t="s">
        <v>12913</v>
      </c>
      <c r="F75" t="s">
        <v>12914</v>
      </c>
      <c r="H75" t="s">
        <v>12829</v>
      </c>
      <c r="I75" s="1" t="s">
        <v>9251</v>
      </c>
      <c r="J75" t="s">
        <v>12915</v>
      </c>
      <c r="K75" t="s">
        <v>9252</v>
      </c>
    </row>
    <row r="76" spans="1:15" x14ac:dyDescent="0.25">
      <c r="A76" t="s">
        <v>12916</v>
      </c>
      <c r="B76" s="894" t="s">
        <v>12917</v>
      </c>
      <c r="C76" t="s">
        <v>12918</v>
      </c>
      <c r="E76" t="s">
        <v>12919</v>
      </c>
      <c r="F76" t="s">
        <v>12920</v>
      </c>
      <c r="H76" t="s">
        <v>11589</v>
      </c>
      <c r="I76" s="1" t="s">
        <v>9251</v>
      </c>
      <c r="J76" t="s">
        <v>12921</v>
      </c>
      <c r="K76" t="s">
        <v>9252</v>
      </c>
      <c r="N76" t="s">
        <v>12922</v>
      </c>
      <c r="O76" t="s">
        <v>12923</v>
      </c>
    </row>
    <row r="77" spans="1:15" x14ac:dyDescent="0.25">
      <c r="A77" t="s">
        <v>12924</v>
      </c>
      <c r="B77" s="894" t="s">
        <v>12925</v>
      </c>
      <c r="C77" t="s">
        <v>12926</v>
      </c>
      <c r="F77" t="s">
        <v>12927</v>
      </c>
      <c r="H77" t="s">
        <v>11588</v>
      </c>
      <c r="I77" s="1" t="s">
        <v>9251</v>
      </c>
      <c r="J77" t="s">
        <v>12928</v>
      </c>
      <c r="K77" t="s">
        <v>9252</v>
      </c>
      <c r="M77" s="248" t="s">
        <v>17065</v>
      </c>
    </row>
    <row r="78" spans="1:15" x14ac:dyDescent="0.25">
      <c r="A78" t="s">
        <v>12929</v>
      </c>
      <c r="B78" s="894" t="s">
        <v>12930</v>
      </c>
      <c r="C78" t="s">
        <v>12931</v>
      </c>
      <c r="D78" t="s">
        <v>12532</v>
      </c>
      <c r="E78" t="s">
        <v>12932</v>
      </c>
      <c r="F78" t="s">
        <v>12933</v>
      </c>
      <c r="H78" t="s">
        <v>12934</v>
      </c>
      <c r="I78" s="1" t="s">
        <v>9251</v>
      </c>
      <c r="J78" t="s">
        <v>12935</v>
      </c>
      <c r="K78" t="s">
        <v>9252</v>
      </c>
    </row>
    <row r="79" spans="1:15" x14ac:dyDescent="0.25">
      <c r="A79" t="s">
        <v>12936</v>
      </c>
      <c r="B79" s="894" t="s">
        <v>12937</v>
      </c>
      <c r="C79" t="s">
        <v>12938</v>
      </c>
      <c r="E79" t="s">
        <v>12939</v>
      </c>
      <c r="F79" t="s">
        <v>12940</v>
      </c>
      <c r="H79" t="s">
        <v>11258</v>
      </c>
      <c r="I79" s="1" t="s">
        <v>9251</v>
      </c>
      <c r="J79" t="s">
        <v>12941</v>
      </c>
      <c r="K79" t="s">
        <v>9252</v>
      </c>
      <c r="N79" t="s">
        <v>12569</v>
      </c>
      <c r="O79" t="s">
        <v>12468</v>
      </c>
    </row>
    <row r="80" spans="1:15" x14ac:dyDescent="0.25">
      <c r="A80" t="s">
        <v>12942</v>
      </c>
      <c r="B80" s="894" t="s">
        <v>12943</v>
      </c>
      <c r="C80" t="s">
        <v>12944</v>
      </c>
      <c r="E80" t="s">
        <v>12945</v>
      </c>
      <c r="F80" t="s">
        <v>12946</v>
      </c>
      <c r="H80" t="s">
        <v>11258</v>
      </c>
      <c r="I80" s="1" t="s">
        <v>9251</v>
      </c>
      <c r="J80" t="s">
        <v>12947</v>
      </c>
      <c r="K80" t="s">
        <v>9252</v>
      </c>
    </row>
    <row r="81" spans="1:15" x14ac:dyDescent="0.25">
      <c r="A81" t="s">
        <v>12948</v>
      </c>
      <c r="B81" s="894" t="s">
        <v>12949</v>
      </c>
      <c r="C81" t="s">
        <v>12950</v>
      </c>
      <c r="F81" t="s">
        <v>12951</v>
      </c>
      <c r="H81" t="s">
        <v>11589</v>
      </c>
      <c r="I81" s="1" t="s">
        <v>9251</v>
      </c>
      <c r="J81" t="s">
        <v>12952</v>
      </c>
      <c r="K81" t="s">
        <v>9252</v>
      </c>
    </row>
    <row r="82" spans="1:15" x14ac:dyDescent="0.25">
      <c r="A82" t="s">
        <v>12953</v>
      </c>
      <c r="B82" s="894" t="s">
        <v>12954</v>
      </c>
      <c r="C82" t="s">
        <v>12955</v>
      </c>
      <c r="D82" t="s">
        <v>12532</v>
      </c>
      <c r="F82" t="s">
        <v>12956</v>
      </c>
      <c r="H82" t="s">
        <v>11258</v>
      </c>
      <c r="I82" s="1" t="s">
        <v>9251</v>
      </c>
      <c r="J82" t="s">
        <v>12957</v>
      </c>
      <c r="K82" t="s">
        <v>9252</v>
      </c>
    </row>
    <row r="83" spans="1:15" x14ac:dyDescent="0.25">
      <c r="A83" t="s">
        <v>12958</v>
      </c>
      <c r="B83" s="894" t="s">
        <v>12959</v>
      </c>
      <c r="C83" t="s">
        <v>12960</v>
      </c>
      <c r="E83" t="s">
        <v>12961</v>
      </c>
      <c r="F83" t="s">
        <v>12962</v>
      </c>
      <c r="H83" t="s">
        <v>11589</v>
      </c>
      <c r="I83" s="1" t="s">
        <v>9251</v>
      </c>
      <c r="J83" t="s">
        <v>12963</v>
      </c>
      <c r="K83" t="s">
        <v>9252</v>
      </c>
      <c r="M83" s="248" t="s">
        <v>17071</v>
      </c>
      <c r="N83" t="s">
        <v>12569</v>
      </c>
    </row>
    <row r="84" spans="1:15" x14ac:dyDescent="0.25">
      <c r="A84" t="s">
        <v>12964</v>
      </c>
      <c r="B84" s="894" t="s">
        <v>12965</v>
      </c>
      <c r="C84" t="s">
        <v>12966</v>
      </c>
      <c r="D84" t="s">
        <v>12477</v>
      </c>
      <c r="E84" t="s">
        <v>12967</v>
      </c>
      <c r="F84" t="s">
        <v>12968</v>
      </c>
      <c r="H84" t="s">
        <v>12969</v>
      </c>
      <c r="I84" s="1" t="s">
        <v>9251</v>
      </c>
      <c r="J84" t="s">
        <v>12970</v>
      </c>
      <c r="K84" t="s">
        <v>9252</v>
      </c>
      <c r="M84" s="248" t="s">
        <v>17071</v>
      </c>
      <c r="N84" t="s">
        <v>12971</v>
      </c>
    </row>
    <row r="85" spans="1:15" x14ac:dyDescent="0.25">
      <c r="A85" t="s">
        <v>12972</v>
      </c>
      <c r="B85" s="894" t="s">
        <v>12973</v>
      </c>
      <c r="C85" t="s">
        <v>12974</v>
      </c>
      <c r="E85" t="s">
        <v>12975</v>
      </c>
      <c r="F85" t="s">
        <v>12976</v>
      </c>
      <c r="H85" t="s">
        <v>11591</v>
      </c>
      <c r="I85" s="1" t="s">
        <v>9251</v>
      </c>
      <c r="J85" t="s">
        <v>12977</v>
      </c>
      <c r="K85" t="s">
        <v>9252</v>
      </c>
      <c r="L85" t="s">
        <v>12978</v>
      </c>
      <c r="M85" s="248" t="s">
        <v>17064</v>
      </c>
    </row>
    <row r="86" spans="1:15" x14ac:dyDescent="0.25">
      <c r="A86" t="s">
        <v>12979</v>
      </c>
      <c r="B86" s="894" t="s">
        <v>12980</v>
      </c>
      <c r="C86" t="s">
        <v>12981</v>
      </c>
      <c r="D86" t="s">
        <v>12477</v>
      </c>
      <c r="E86" t="s">
        <v>12982</v>
      </c>
      <c r="F86" t="s">
        <v>12983</v>
      </c>
      <c r="H86" t="s">
        <v>11591</v>
      </c>
      <c r="I86" s="1" t="s">
        <v>9251</v>
      </c>
      <c r="J86" t="s">
        <v>12984</v>
      </c>
      <c r="K86" t="s">
        <v>9252</v>
      </c>
    </row>
    <row r="87" spans="1:15" x14ac:dyDescent="0.25">
      <c r="A87" t="s">
        <v>12985</v>
      </c>
      <c r="B87" s="894" t="s">
        <v>12986</v>
      </c>
      <c r="C87" t="s">
        <v>12987</v>
      </c>
      <c r="E87" t="s">
        <v>12988</v>
      </c>
      <c r="F87" t="s">
        <v>12989</v>
      </c>
      <c r="H87" t="s">
        <v>12778</v>
      </c>
      <c r="I87" s="1" t="s">
        <v>9251</v>
      </c>
      <c r="J87" t="s">
        <v>12990</v>
      </c>
      <c r="K87" t="s">
        <v>9252</v>
      </c>
      <c r="M87" s="248" t="s">
        <v>17069</v>
      </c>
      <c r="N87" t="s">
        <v>12991</v>
      </c>
      <c r="O87" t="s">
        <v>12497</v>
      </c>
    </row>
    <row r="88" spans="1:15" x14ac:dyDescent="0.25">
      <c r="A88" t="s">
        <v>12992</v>
      </c>
      <c r="B88" s="894" t="s">
        <v>12993</v>
      </c>
      <c r="C88" t="s">
        <v>12994</v>
      </c>
      <c r="D88" t="s">
        <v>12477</v>
      </c>
      <c r="E88" t="s">
        <v>12995</v>
      </c>
      <c r="F88" t="s">
        <v>12996</v>
      </c>
      <c r="H88" t="s">
        <v>11589</v>
      </c>
      <c r="I88" s="1" t="s">
        <v>9251</v>
      </c>
      <c r="J88" t="s">
        <v>12997</v>
      </c>
      <c r="K88" t="s">
        <v>9252</v>
      </c>
      <c r="M88" s="248" t="s">
        <v>17065</v>
      </c>
      <c r="N88" t="s">
        <v>12569</v>
      </c>
      <c r="O88" t="s">
        <v>12497</v>
      </c>
    </row>
    <row r="89" spans="1:15" x14ac:dyDescent="0.25">
      <c r="A89" t="s">
        <v>12998</v>
      </c>
      <c r="B89" s="894" t="s">
        <v>12999</v>
      </c>
      <c r="C89" t="s">
        <v>13000</v>
      </c>
      <c r="E89" t="s">
        <v>13001</v>
      </c>
      <c r="F89" t="s">
        <v>13002</v>
      </c>
      <c r="H89" t="s">
        <v>12527</v>
      </c>
      <c r="I89" s="1" t="s">
        <v>9251</v>
      </c>
      <c r="J89" t="s">
        <v>13003</v>
      </c>
      <c r="K89" t="s">
        <v>9252</v>
      </c>
      <c r="L89" t="s">
        <v>13004</v>
      </c>
    </row>
    <row r="90" spans="1:15" x14ac:dyDescent="0.25">
      <c r="A90" t="s">
        <v>13005</v>
      </c>
      <c r="B90" s="894" t="s">
        <v>13006</v>
      </c>
      <c r="C90" t="s">
        <v>13005</v>
      </c>
      <c r="E90" t="s">
        <v>13007</v>
      </c>
      <c r="F90" t="s">
        <v>13008</v>
      </c>
      <c r="H90" t="s">
        <v>12519</v>
      </c>
      <c r="I90" s="1" t="s">
        <v>9251</v>
      </c>
      <c r="J90" t="s">
        <v>13009</v>
      </c>
      <c r="K90" t="s">
        <v>9252</v>
      </c>
    </row>
    <row r="91" spans="1:15" x14ac:dyDescent="0.25">
      <c r="A91" t="s">
        <v>13010</v>
      </c>
      <c r="B91" s="894" t="s">
        <v>13011</v>
      </c>
      <c r="C91" t="s">
        <v>13012</v>
      </c>
      <c r="F91" t="s">
        <v>13013</v>
      </c>
      <c r="H91" t="s">
        <v>11589</v>
      </c>
      <c r="I91" s="1" t="s">
        <v>9251</v>
      </c>
      <c r="J91" t="s">
        <v>13014</v>
      </c>
      <c r="K91" t="s">
        <v>9252</v>
      </c>
      <c r="L91" t="s">
        <v>13015</v>
      </c>
      <c r="M91" s="248" t="s">
        <v>17068</v>
      </c>
      <c r="N91" t="s">
        <v>13016</v>
      </c>
      <c r="O91" t="s">
        <v>12468</v>
      </c>
    </row>
    <row r="92" spans="1:15" x14ac:dyDescent="0.25">
      <c r="A92" t="s">
        <v>13017</v>
      </c>
      <c r="B92" s="894" t="s">
        <v>13018</v>
      </c>
      <c r="C92" t="s">
        <v>13019</v>
      </c>
      <c r="E92" t="s">
        <v>12573</v>
      </c>
      <c r="F92" t="s">
        <v>12574</v>
      </c>
      <c r="G92" t="s">
        <v>12575</v>
      </c>
      <c r="H92" t="s">
        <v>11258</v>
      </c>
      <c r="I92" s="1" t="s">
        <v>9251</v>
      </c>
      <c r="J92" t="s">
        <v>12705</v>
      </c>
      <c r="K92" t="s">
        <v>9252</v>
      </c>
    </row>
    <row r="93" spans="1:15" x14ac:dyDescent="0.25">
      <c r="A93" t="s">
        <v>13020</v>
      </c>
      <c r="B93" s="894" t="s">
        <v>13021</v>
      </c>
      <c r="C93" t="s">
        <v>13022</v>
      </c>
      <c r="E93" t="s">
        <v>13023</v>
      </c>
      <c r="F93" t="s">
        <v>13024</v>
      </c>
      <c r="H93" t="s">
        <v>12603</v>
      </c>
      <c r="I93" s="1" t="s">
        <v>9251</v>
      </c>
      <c r="J93" t="s">
        <v>13025</v>
      </c>
      <c r="K93" t="s">
        <v>9252</v>
      </c>
    </row>
    <row r="94" spans="1:15" x14ac:dyDescent="0.25">
      <c r="A94" t="s">
        <v>17072</v>
      </c>
      <c r="B94" s="894" t="s">
        <v>11680</v>
      </c>
      <c r="C94" t="s">
        <v>1</v>
      </c>
      <c r="D94" t="s">
        <v>12477</v>
      </c>
      <c r="E94" t="s">
        <v>13026</v>
      </c>
      <c r="F94" t="s">
        <v>13027</v>
      </c>
      <c r="H94" t="s">
        <v>13028</v>
      </c>
      <c r="I94" s="1" t="s">
        <v>9251</v>
      </c>
      <c r="J94" t="s">
        <v>13029</v>
      </c>
      <c r="K94" t="s">
        <v>9252</v>
      </c>
      <c r="L94" t="s">
        <v>17073</v>
      </c>
      <c r="M94" s="248" t="s">
        <v>17266</v>
      </c>
      <c r="N94" t="s">
        <v>13030</v>
      </c>
    </row>
    <row r="95" spans="1:15" x14ac:dyDescent="0.25">
      <c r="A95" t="s">
        <v>13031</v>
      </c>
      <c r="B95" s="894" t="s">
        <v>11681</v>
      </c>
      <c r="C95" t="s">
        <v>13032</v>
      </c>
      <c r="E95" t="s">
        <v>13033</v>
      </c>
      <c r="F95" t="s">
        <v>13034</v>
      </c>
      <c r="H95" t="s">
        <v>11589</v>
      </c>
      <c r="I95" s="1" t="s">
        <v>9251</v>
      </c>
      <c r="J95" t="s">
        <v>13035</v>
      </c>
      <c r="K95" t="s">
        <v>9252</v>
      </c>
      <c r="M95" s="248" t="s">
        <v>17065</v>
      </c>
      <c r="N95" t="s">
        <v>13030</v>
      </c>
    </row>
    <row r="96" spans="1:15" x14ac:dyDescent="0.25">
      <c r="A96" t="s">
        <v>13036</v>
      </c>
      <c r="B96" s="894" t="s">
        <v>13037</v>
      </c>
      <c r="C96" t="s">
        <v>13038</v>
      </c>
      <c r="D96" t="s">
        <v>12477</v>
      </c>
      <c r="E96" t="s">
        <v>13039</v>
      </c>
      <c r="F96" t="s">
        <v>13040</v>
      </c>
      <c r="G96" t="s">
        <v>13041</v>
      </c>
      <c r="H96" t="s">
        <v>11258</v>
      </c>
      <c r="I96" s="1" t="s">
        <v>9251</v>
      </c>
      <c r="J96" t="s">
        <v>13042</v>
      </c>
      <c r="K96" t="s">
        <v>9252</v>
      </c>
      <c r="M96" s="248" t="s">
        <v>17068</v>
      </c>
      <c r="N96" t="s">
        <v>12538</v>
      </c>
      <c r="O96" t="s">
        <v>13043</v>
      </c>
    </row>
    <row r="97" spans="1:15" x14ac:dyDescent="0.25">
      <c r="A97" t="s">
        <v>13044</v>
      </c>
      <c r="B97" s="894" t="s">
        <v>13045</v>
      </c>
      <c r="C97" t="s">
        <v>13046</v>
      </c>
      <c r="E97" t="s">
        <v>13047</v>
      </c>
      <c r="F97" t="s">
        <v>13048</v>
      </c>
      <c r="H97" t="s">
        <v>13049</v>
      </c>
      <c r="I97" s="1" t="s">
        <v>9251</v>
      </c>
      <c r="J97" t="s">
        <v>13050</v>
      </c>
      <c r="K97" t="s">
        <v>9252</v>
      </c>
    </row>
    <row r="98" spans="1:15" x14ac:dyDescent="0.25">
      <c r="A98" t="s">
        <v>12991</v>
      </c>
      <c r="B98" s="894" t="s">
        <v>13051</v>
      </c>
      <c r="C98" t="s">
        <v>12991</v>
      </c>
      <c r="E98" t="s">
        <v>13052</v>
      </c>
      <c r="F98" t="s">
        <v>13053</v>
      </c>
      <c r="H98" t="s">
        <v>12473</v>
      </c>
      <c r="I98" s="1" t="s">
        <v>9251</v>
      </c>
      <c r="J98" t="s">
        <v>13054</v>
      </c>
      <c r="K98" t="s">
        <v>9252</v>
      </c>
      <c r="O98" t="s">
        <v>12468</v>
      </c>
    </row>
    <row r="99" spans="1:15" x14ac:dyDescent="0.25">
      <c r="A99" t="s">
        <v>13055</v>
      </c>
      <c r="B99" s="894" t="s">
        <v>13056</v>
      </c>
      <c r="C99" t="s">
        <v>13057</v>
      </c>
      <c r="D99" t="s">
        <v>12477</v>
      </c>
      <c r="E99" t="s">
        <v>13058</v>
      </c>
      <c r="F99" t="s">
        <v>13059</v>
      </c>
      <c r="H99" t="s">
        <v>13060</v>
      </c>
      <c r="I99" s="1" t="s">
        <v>9251</v>
      </c>
      <c r="J99" t="s">
        <v>13061</v>
      </c>
      <c r="K99" t="s">
        <v>9252</v>
      </c>
      <c r="M99" s="248" t="s">
        <v>17070</v>
      </c>
      <c r="O99" t="s">
        <v>12497</v>
      </c>
    </row>
    <row r="100" spans="1:15" x14ac:dyDescent="0.25">
      <c r="A100" t="s">
        <v>13062</v>
      </c>
      <c r="B100" s="894" t="s">
        <v>13063</v>
      </c>
      <c r="C100" t="s">
        <v>13064</v>
      </c>
      <c r="D100" t="s">
        <v>12532</v>
      </c>
      <c r="E100" t="s">
        <v>13065</v>
      </c>
      <c r="F100" t="s">
        <v>13066</v>
      </c>
      <c r="H100" t="s">
        <v>13067</v>
      </c>
      <c r="I100" s="1" t="s">
        <v>9251</v>
      </c>
      <c r="J100" t="s">
        <v>13068</v>
      </c>
      <c r="K100" t="s">
        <v>9252</v>
      </c>
      <c r="L100" t="s">
        <v>12853</v>
      </c>
      <c r="M100" s="248" t="s">
        <v>17074</v>
      </c>
    </row>
    <row r="101" spans="1:15" x14ac:dyDescent="0.25">
      <c r="A101" t="s">
        <v>13069</v>
      </c>
      <c r="B101" s="894" t="s">
        <v>13070</v>
      </c>
      <c r="C101" t="s">
        <v>13071</v>
      </c>
      <c r="D101" t="s">
        <v>12477</v>
      </c>
      <c r="E101" t="s">
        <v>13072</v>
      </c>
      <c r="F101" t="s">
        <v>13073</v>
      </c>
      <c r="H101" t="s">
        <v>11589</v>
      </c>
      <c r="I101" s="1" t="s">
        <v>9251</v>
      </c>
      <c r="J101" t="s">
        <v>13074</v>
      </c>
      <c r="K101" t="s">
        <v>9252</v>
      </c>
      <c r="M101" s="248" t="s">
        <v>17069</v>
      </c>
      <c r="N101" t="s">
        <v>12991</v>
      </c>
      <c r="O101" t="s">
        <v>13043</v>
      </c>
    </row>
    <row r="102" spans="1:15" x14ac:dyDescent="0.25">
      <c r="A102" t="s">
        <v>13075</v>
      </c>
      <c r="B102" s="894" t="s">
        <v>52</v>
      </c>
      <c r="C102" t="s">
        <v>13076</v>
      </c>
      <c r="D102" t="s">
        <v>13077</v>
      </c>
      <c r="E102" t="s">
        <v>13078</v>
      </c>
      <c r="F102" t="s">
        <v>13079</v>
      </c>
      <c r="H102" t="s">
        <v>11588</v>
      </c>
      <c r="I102" s="1" t="s">
        <v>9251</v>
      </c>
      <c r="J102" t="s">
        <v>13080</v>
      </c>
      <c r="K102" t="s">
        <v>9252</v>
      </c>
      <c r="M102" s="248" t="s">
        <v>17063</v>
      </c>
    </row>
    <row r="103" spans="1:15" x14ac:dyDescent="0.25">
      <c r="A103" t="s">
        <v>13081</v>
      </c>
      <c r="B103" s="894" t="s">
        <v>13082</v>
      </c>
      <c r="C103" t="s">
        <v>13083</v>
      </c>
      <c r="D103" t="s">
        <v>13084</v>
      </c>
      <c r="E103" t="s">
        <v>13085</v>
      </c>
      <c r="F103" t="s">
        <v>13086</v>
      </c>
      <c r="H103" t="s">
        <v>12885</v>
      </c>
      <c r="I103" s="1" t="s">
        <v>9251</v>
      </c>
      <c r="J103" t="s">
        <v>12886</v>
      </c>
      <c r="K103" t="s">
        <v>9252</v>
      </c>
      <c r="O103" t="s">
        <v>13087</v>
      </c>
    </row>
    <row r="104" spans="1:15" x14ac:dyDescent="0.25">
      <c r="A104" t="s">
        <v>13088</v>
      </c>
      <c r="B104" s="894" t="s">
        <v>13089</v>
      </c>
      <c r="C104" t="s">
        <v>13090</v>
      </c>
      <c r="E104" t="s">
        <v>13091</v>
      </c>
      <c r="F104" t="s">
        <v>13092</v>
      </c>
      <c r="H104" t="s">
        <v>11584</v>
      </c>
      <c r="I104" s="1" t="s">
        <v>9251</v>
      </c>
      <c r="J104" t="s">
        <v>11585</v>
      </c>
      <c r="K104" t="s">
        <v>9252</v>
      </c>
      <c r="M104" s="248" t="s">
        <v>17066</v>
      </c>
    </row>
    <row r="105" spans="1:15" x14ac:dyDescent="0.25">
      <c r="A105" t="s">
        <v>13093</v>
      </c>
      <c r="B105" s="894" t="s">
        <v>13094</v>
      </c>
      <c r="C105" t="s">
        <v>13095</v>
      </c>
      <c r="E105" t="s">
        <v>13096</v>
      </c>
      <c r="F105" t="s">
        <v>13097</v>
      </c>
      <c r="H105" t="s">
        <v>11589</v>
      </c>
      <c r="I105" s="1" t="s">
        <v>9251</v>
      </c>
      <c r="J105" t="s">
        <v>13098</v>
      </c>
      <c r="K105" t="s">
        <v>9252</v>
      </c>
      <c r="L105" t="s">
        <v>12922</v>
      </c>
    </row>
    <row r="106" spans="1:15" x14ac:dyDescent="0.25">
      <c r="A106" t="s">
        <v>13099</v>
      </c>
      <c r="B106" s="894" t="s">
        <v>13100</v>
      </c>
      <c r="C106" t="s">
        <v>13101</v>
      </c>
      <c r="F106" t="s">
        <v>13102</v>
      </c>
      <c r="H106" t="s">
        <v>12473</v>
      </c>
      <c r="I106" s="1" t="s">
        <v>9251</v>
      </c>
      <c r="J106" t="s">
        <v>13103</v>
      </c>
      <c r="K106" t="s">
        <v>9252</v>
      </c>
    </row>
    <row r="107" spans="1:15" x14ac:dyDescent="0.25">
      <c r="A107" t="s">
        <v>13104</v>
      </c>
      <c r="B107" s="894" t="s">
        <v>13105</v>
      </c>
      <c r="C107" t="s">
        <v>13106</v>
      </c>
      <c r="E107" t="s">
        <v>13107</v>
      </c>
      <c r="F107" t="s">
        <v>13108</v>
      </c>
      <c r="H107" t="s">
        <v>13109</v>
      </c>
      <c r="I107" s="1" t="s">
        <v>9251</v>
      </c>
      <c r="J107" t="s">
        <v>13110</v>
      </c>
      <c r="K107" t="s">
        <v>9252</v>
      </c>
      <c r="M107" s="248" t="s">
        <v>17065</v>
      </c>
      <c r="O107" t="s">
        <v>13111</v>
      </c>
    </row>
    <row r="108" spans="1:15" x14ac:dyDescent="0.25">
      <c r="A108" t="s">
        <v>13112</v>
      </c>
      <c r="B108" s="894" t="s">
        <v>13113</v>
      </c>
    </row>
    <row r="109" spans="1:15" x14ac:dyDescent="0.25">
      <c r="A109" t="s">
        <v>13114</v>
      </c>
      <c r="B109" s="894" t="s">
        <v>13115</v>
      </c>
      <c r="C109" t="s">
        <v>13116</v>
      </c>
      <c r="E109" t="s">
        <v>13117</v>
      </c>
      <c r="F109" t="s">
        <v>13118</v>
      </c>
      <c r="H109" t="s">
        <v>11589</v>
      </c>
      <c r="I109" s="1" t="s">
        <v>9251</v>
      </c>
      <c r="J109" t="s">
        <v>13119</v>
      </c>
      <c r="K109" t="s">
        <v>9252</v>
      </c>
      <c r="M109" s="248" t="s">
        <v>17067</v>
      </c>
      <c r="N109" t="s">
        <v>13120</v>
      </c>
    </row>
    <row r="110" spans="1:15" x14ac:dyDescent="0.25">
      <c r="A110" t="s">
        <v>13121</v>
      </c>
      <c r="B110" s="894" t="s">
        <v>13122</v>
      </c>
      <c r="C110" t="s">
        <v>13123</v>
      </c>
      <c r="D110" t="s">
        <v>13124</v>
      </c>
      <c r="E110" t="s">
        <v>13125</v>
      </c>
      <c r="F110" t="s">
        <v>13126</v>
      </c>
      <c r="H110" t="s">
        <v>12527</v>
      </c>
      <c r="I110" s="1" t="s">
        <v>9251</v>
      </c>
      <c r="J110" t="s">
        <v>13127</v>
      </c>
      <c r="K110" t="s">
        <v>9252</v>
      </c>
      <c r="M110" s="248" t="s">
        <v>17070</v>
      </c>
    </row>
    <row r="111" spans="1:15" x14ac:dyDescent="0.25">
      <c r="A111" t="s">
        <v>13128</v>
      </c>
      <c r="B111" s="894" t="s">
        <v>13129</v>
      </c>
      <c r="C111" t="s">
        <v>13130</v>
      </c>
      <c r="D111" t="s">
        <v>12477</v>
      </c>
      <c r="E111" t="s">
        <v>13131</v>
      </c>
      <c r="F111" t="s">
        <v>13132</v>
      </c>
      <c r="G111" t="s">
        <v>13133</v>
      </c>
      <c r="H111" t="s">
        <v>11258</v>
      </c>
      <c r="I111" s="1" t="s">
        <v>9251</v>
      </c>
      <c r="J111" t="s">
        <v>13134</v>
      </c>
      <c r="K111" t="s">
        <v>9252</v>
      </c>
    </row>
    <row r="112" spans="1:15" x14ac:dyDescent="0.25">
      <c r="A112" t="s">
        <v>13135</v>
      </c>
      <c r="B112" s="894" t="s">
        <v>13136</v>
      </c>
      <c r="C112" t="s">
        <v>13137</v>
      </c>
      <c r="E112" t="s">
        <v>13138</v>
      </c>
      <c r="F112" t="s">
        <v>13139</v>
      </c>
      <c r="H112" t="s">
        <v>12519</v>
      </c>
      <c r="I112" s="1" t="s">
        <v>9251</v>
      </c>
      <c r="J112" t="s">
        <v>12753</v>
      </c>
      <c r="K112" t="s">
        <v>9252</v>
      </c>
    </row>
    <row r="113" spans="1:14" x14ac:dyDescent="0.25">
      <c r="A113" t="s">
        <v>13140</v>
      </c>
      <c r="B113" s="894" t="s">
        <v>13141</v>
      </c>
      <c r="C113" t="s">
        <v>13142</v>
      </c>
      <c r="E113" t="s">
        <v>13143</v>
      </c>
      <c r="F113" t="s">
        <v>13144</v>
      </c>
      <c r="H113" t="s">
        <v>11589</v>
      </c>
      <c r="I113" s="1" t="s">
        <v>9251</v>
      </c>
      <c r="J113" t="s">
        <v>13145</v>
      </c>
      <c r="K113" t="s">
        <v>9252</v>
      </c>
    </row>
    <row r="114" spans="1:14" x14ac:dyDescent="0.25">
      <c r="A114" t="s">
        <v>13146</v>
      </c>
      <c r="B114" s="894" t="s">
        <v>13147</v>
      </c>
      <c r="C114" t="s">
        <v>13148</v>
      </c>
      <c r="E114" t="s">
        <v>13149</v>
      </c>
      <c r="F114" t="s">
        <v>13150</v>
      </c>
      <c r="H114" t="s">
        <v>13151</v>
      </c>
      <c r="I114" s="1" t="s">
        <v>9251</v>
      </c>
      <c r="J114" t="s">
        <v>13152</v>
      </c>
      <c r="K114" t="s">
        <v>9252</v>
      </c>
      <c r="N114" t="s">
        <v>13153</v>
      </c>
    </row>
    <row r="115" spans="1:14" x14ac:dyDescent="0.25">
      <c r="A115" t="s">
        <v>11594</v>
      </c>
      <c r="B115" s="894" t="s">
        <v>11682</v>
      </c>
    </row>
    <row r="116" spans="1:14" x14ac:dyDescent="0.25">
      <c r="A116" t="s">
        <v>13154</v>
      </c>
      <c r="B116" s="894" t="s">
        <v>13155</v>
      </c>
    </row>
    <row r="117" spans="1:14" x14ac:dyDescent="0.25">
      <c r="A117" t="s">
        <v>13156</v>
      </c>
      <c r="B117" s="894" t="s">
        <v>13157</v>
      </c>
    </row>
    <row r="118" spans="1:14" x14ac:dyDescent="0.25">
      <c r="A118" t="s">
        <v>13158</v>
      </c>
      <c r="B118" s="894" t="s">
        <v>11683</v>
      </c>
      <c r="C118" t="s">
        <v>13159</v>
      </c>
      <c r="D118" t="s">
        <v>12477</v>
      </c>
      <c r="E118" t="s">
        <v>13160</v>
      </c>
      <c r="F118" t="s">
        <v>13161</v>
      </c>
      <c r="H118" t="s">
        <v>13162</v>
      </c>
      <c r="I118" s="1" t="s">
        <v>9251</v>
      </c>
      <c r="J118" t="s">
        <v>13163</v>
      </c>
      <c r="K118" t="s">
        <v>9252</v>
      </c>
      <c r="M118" s="248" t="s">
        <v>17065</v>
      </c>
      <c r="N118" t="s">
        <v>13164</v>
      </c>
    </row>
    <row r="119" spans="1:14" x14ac:dyDescent="0.25">
      <c r="A119" t="s">
        <v>13165</v>
      </c>
      <c r="B119" s="894" t="s">
        <v>13166</v>
      </c>
    </row>
    <row r="120" spans="1:14" x14ac:dyDescent="0.25">
      <c r="A120" t="s">
        <v>13167</v>
      </c>
      <c r="B120" s="894" t="s">
        <v>13168</v>
      </c>
    </row>
    <row r="121" spans="1:14" x14ac:dyDescent="0.25">
      <c r="A121" t="s">
        <v>13169</v>
      </c>
      <c r="B121" s="894" t="s">
        <v>13170</v>
      </c>
    </row>
    <row r="122" spans="1:14" x14ac:dyDescent="0.25">
      <c r="A122" t="s">
        <v>13171</v>
      </c>
      <c r="B122" s="894" t="s">
        <v>13172</v>
      </c>
    </row>
    <row r="123" spans="1:14" x14ac:dyDescent="0.25">
      <c r="A123" t="s">
        <v>13173</v>
      </c>
      <c r="B123" s="894" t="s">
        <v>13174</v>
      </c>
    </row>
    <row r="124" spans="1:14" x14ac:dyDescent="0.25">
      <c r="A124" t="s">
        <v>13175</v>
      </c>
      <c r="B124" s="894" t="s">
        <v>13176</v>
      </c>
    </row>
    <row r="125" spans="1:14" x14ac:dyDescent="0.25">
      <c r="A125" t="s">
        <v>13177</v>
      </c>
      <c r="B125" s="894" t="s">
        <v>13178</v>
      </c>
    </row>
    <row r="126" spans="1:14" x14ac:dyDescent="0.25">
      <c r="A126" t="s">
        <v>13179</v>
      </c>
      <c r="B126" s="894" t="s">
        <v>13180</v>
      </c>
    </row>
    <row r="127" spans="1:14" x14ac:dyDescent="0.25">
      <c r="A127" t="s">
        <v>13181</v>
      </c>
      <c r="B127" s="894" t="s">
        <v>13182</v>
      </c>
    </row>
    <row r="128" spans="1:14" x14ac:dyDescent="0.25">
      <c r="A128" t="s">
        <v>11595</v>
      </c>
      <c r="B128" s="894" t="s">
        <v>11684</v>
      </c>
    </row>
    <row r="129" spans="1:15" x14ac:dyDescent="0.25">
      <c r="A129" t="s">
        <v>13183</v>
      </c>
      <c r="B129" s="894" t="s">
        <v>13184</v>
      </c>
      <c r="C129" t="s">
        <v>13185</v>
      </c>
      <c r="F129" t="s">
        <v>13186</v>
      </c>
      <c r="H129" t="s">
        <v>13187</v>
      </c>
      <c r="I129" s="1" t="s">
        <v>9251</v>
      </c>
      <c r="J129" t="s">
        <v>13188</v>
      </c>
      <c r="K129" t="s">
        <v>9252</v>
      </c>
    </row>
    <row r="130" spans="1:15" x14ac:dyDescent="0.25">
      <c r="A130" t="s">
        <v>13189</v>
      </c>
      <c r="B130" s="894" t="s">
        <v>13190</v>
      </c>
      <c r="C130" t="s">
        <v>13191</v>
      </c>
      <c r="E130" t="s">
        <v>13192</v>
      </c>
      <c r="F130" t="s">
        <v>13193</v>
      </c>
      <c r="G130" t="s">
        <v>13194</v>
      </c>
      <c r="H130" t="s">
        <v>11591</v>
      </c>
      <c r="I130" s="1" t="s">
        <v>9251</v>
      </c>
      <c r="J130" t="s">
        <v>13195</v>
      </c>
      <c r="K130" t="s">
        <v>9252</v>
      </c>
      <c r="M130" s="248" t="s">
        <v>17074</v>
      </c>
      <c r="N130" t="s">
        <v>13196</v>
      </c>
      <c r="O130" t="s">
        <v>12468</v>
      </c>
    </row>
    <row r="131" spans="1:15" x14ac:dyDescent="0.25">
      <c r="A131" t="s">
        <v>13197</v>
      </c>
      <c r="B131" s="894" t="s">
        <v>13198</v>
      </c>
      <c r="C131" t="s">
        <v>13199</v>
      </c>
      <c r="D131" t="s">
        <v>12477</v>
      </c>
      <c r="E131" t="s">
        <v>13200</v>
      </c>
      <c r="F131" t="s">
        <v>13201</v>
      </c>
      <c r="H131" t="s">
        <v>11590</v>
      </c>
      <c r="I131" s="1" t="s">
        <v>9251</v>
      </c>
      <c r="J131" t="s">
        <v>13202</v>
      </c>
      <c r="K131" t="s">
        <v>9252</v>
      </c>
      <c r="L131" t="s">
        <v>12569</v>
      </c>
      <c r="N131" t="s">
        <v>12569</v>
      </c>
      <c r="O131" t="s">
        <v>13043</v>
      </c>
    </row>
    <row r="132" spans="1:15" x14ac:dyDescent="0.25">
      <c r="A132" t="s">
        <v>13203</v>
      </c>
      <c r="B132" s="894" t="s">
        <v>13204</v>
      </c>
      <c r="C132" t="s">
        <v>13205</v>
      </c>
      <c r="E132" t="s">
        <v>13206</v>
      </c>
      <c r="F132" t="s">
        <v>13207</v>
      </c>
      <c r="H132" t="s">
        <v>12527</v>
      </c>
      <c r="I132" s="1" t="s">
        <v>9251</v>
      </c>
      <c r="J132" t="s">
        <v>13003</v>
      </c>
      <c r="K132" t="s">
        <v>9252</v>
      </c>
      <c r="M132" s="248" t="s">
        <v>17065</v>
      </c>
      <c r="N132" t="s">
        <v>13208</v>
      </c>
      <c r="O132" t="s">
        <v>13209</v>
      </c>
    </row>
    <row r="133" spans="1:15" x14ac:dyDescent="0.25">
      <c r="A133" t="s">
        <v>13210</v>
      </c>
      <c r="B133" s="894" t="s">
        <v>13211</v>
      </c>
      <c r="C133" t="s">
        <v>13212</v>
      </c>
      <c r="F133" t="s">
        <v>13213</v>
      </c>
      <c r="H133" t="s">
        <v>11258</v>
      </c>
      <c r="I133" s="1" t="s">
        <v>9251</v>
      </c>
      <c r="J133" t="s">
        <v>11593</v>
      </c>
      <c r="K133" t="s">
        <v>9252</v>
      </c>
      <c r="L133" t="s">
        <v>13214</v>
      </c>
      <c r="M133" s="248" t="s">
        <v>17065</v>
      </c>
      <c r="N133" t="s">
        <v>13215</v>
      </c>
      <c r="O133" t="s">
        <v>12468</v>
      </c>
    </row>
    <row r="134" spans="1:15" x14ac:dyDescent="0.25">
      <c r="A134" t="s">
        <v>13216</v>
      </c>
      <c r="B134" s="894" t="s">
        <v>13217</v>
      </c>
      <c r="C134" t="s">
        <v>13218</v>
      </c>
      <c r="E134" t="s">
        <v>13219</v>
      </c>
      <c r="F134" t="s">
        <v>13220</v>
      </c>
      <c r="G134" t="s">
        <v>13221</v>
      </c>
      <c r="H134" t="s">
        <v>11258</v>
      </c>
      <c r="I134" s="1" t="s">
        <v>9251</v>
      </c>
      <c r="J134" t="s">
        <v>13222</v>
      </c>
      <c r="K134" t="s">
        <v>9252</v>
      </c>
      <c r="M134" s="248" t="s">
        <v>17063</v>
      </c>
      <c r="N134" t="s">
        <v>12474</v>
      </c>
    </row>
    <row r="135" spans="1:15" x14ac:dyDescent="0.25">
      <c r="A135" t="s">
        <v>13223</v>
      </c>
      <c r="B135" s="894" t="s">
        <v>13224</v>
      </c>
      <c r="C135" t="s">
        <v>13218</v>
      </c>
      <c r="D135" t="s">
        <v>12477</v>
      </c>
      <c r="E135" t="s">
        <v>13219</v>
      </c>
      <c r="F135" t="s">
        <v>13220</v>
      </c>
      <c r="G135" t="s">
        <v>13221</v>
      </c>
      <c r="H135" t="s">
        <v>11258</v>
      </c>
      <c r="I135" s="1" t="s">
        <v>9251</v>
      </c>
      <c r="J135" t="s">
        <v>13222</v>
      </c>
      <c r="K135" t="s">
        <v>9252</v>
      </c>
      <c r="L135" t="s">
        <v>13225</v>
      </c>
      <c r="M135" s="248" t="s">
        <v>17065</v>
      </c>
      <c r="N135" t="s">
        <v>13226</v>
      </c>
    </row>
    <row r="136" spans="1:15" x14ac:dyDescent="0.25">
      <c r="A136" t="s">
        <v>13227</v>
      </c>
      <c r="B136" s="894" t="s">
        <v>13228</v>
      </c>
      <c r="C136" t="s">
        <v>13229</v>
      </c>
      <c r="E136" t="s">
        <v>13230</v>
      </c>
      <c r="F136" t="s">
        <v>13231</v>
      </c>
      <c r="H136" t="s">
        <v>13232</v>
      </c>
      <c r="I136" s="1" t="s">
        <v>9251</v>
      </c>
      <c r="J136" t="s">
        <v>13233</v>
      </c>
      <c r="K136" t="s">
        <v>9252</v>
      </c>
    </row>
    <row r="137" spans="1:15" x14ac:dyDescent="0.25">
      <c r="A137" t="s">
        <v>13234</v>
      </c>
      <c r="B137" s="894" t="s">
        <v>13235</v>
      </c>
      <c r="C137" t="s">
        <v>13236</v>
      </c>
      <c r="F137" t="s">
        <v>13237</v>
      </c>
      <c r="H137" t="s">
        <v>12527</v>
      </c>
      <c r="I137" s="1" t="s">
        <v>9251</v>
      </c>
      <c r="J137" t="s">
        <v>13238</v>
      </c>
      <c r="K137" t="s">
        <v>9252</v>
      </c>
    </row>
    <row r="138" spans="1:15" x14ac:dyDescent="0.25">
      <c r="A138" t="s">
        <v>13239</v>
      </c>
      <c r="B138" s="894" t="s">
        <v>13240</v>
      </c>
      <c r="C138" t="s">
        <v>13241</v>
      </c>
      <c r="E138" t="s">
        <v>13242</v>
      </c>
      <c r="F138" t="s">
        <v>13243</v>
      </c>
      <c r="H138" t="s">
        <v>11589</v>
      </c>
      <c r="I138" s="1" t="s">
        <v>9251</v>
      </c>
      <c r="J138" t="s">
        <v>13244</v>
      </c>
      <c r="K138" t="s">
        <v>9252</v>
      </c>
      <c r="M138" s="248" t="s">
        <v>17066</v>
      </c>
    </row>
    <row r="139" spans="1:15" x14ac:dyDescent="0.25">
      <c r="A139" t="s">
        <v>13245</v>
      </c>
      <c r="B139" s="894" t="s">
        <v>13246</v>
      </c>
      <c r="C139" t="s">
        <v>13247</v>
      </c>
      <c r="E139" t="s">
        <v>13248</v>
      </c>
      <c r="F139" t="s">
        <v>13249</v>
      </c>
      <c r="H139" t="s">
        <v>12686</v>
      </c>
      <c r="I139" s="1" t="s">
        <v>9251</v>
      </c>
      <c r="J139" t="s">
        <v>13250</v>
      </c>
      <c r="K139" t="s">
        <v>9252</v>
      </c>
      <c r="M139" s="248" t="s">
        <v>17065</v>
      </c>
    </row>
    <row r="140" spans="1:15" x14ac:dyDescent="0.25">
      <c r="A140" t="s">
        <v>13251</v>
      </c>
      <c r="B140" s="894" t="s">
        <v>13252</v>
      </c>
      <c r="C140" t="s">
        <v>13253</v>
      </c>
      <c r="E140" t="s">
        <v>13254</v>
      </c>
      <c r="F140" t="s">
        <v>13255</v>
      </c>
      <c r="H140" t="s">
        <v>12527</v>
      </c>
      <c r="I140" s="1" t="s">
        <v>9251</v>
      </c>
      <c r="J140" t="s">
        <v>13256</v>
      </c>
      <c r="K140" t="s">
        <v>9252</v>
      </c>
      <c r="L140" t="s">
        <v>13257</v>
      </c>
      <c r="O140" t="s">
        <v>13258</v>
      </c>
    </row>
    <row r="141" spans="1:15" x14ac:dyDescent="0.25">
      <c r="A141" t="s">
        <v>13259</v>
      </c>
      <c r="B141" s="894" t="s">
        <v>13260</v>
      </c>
      <c r="C141" t="s">
        <v>13261</v>
      </c>
      <c r="E141" t="s">
        <v>13262</v>
      </c>
      <c r="F141" t="s">
        <v>13263</v>
      </c>
      <c r="H141" t="s">
        <v>13264</v>
      </c>
      <c r="I141" s="1" t="s">
        <v>9251</v>
      </c>
      <c r="J141" t="s">
        <v>13265</v>
      </c>
      <c r="K141" t="s">
        <v>9252</v>
      </c>
      <c r="O141" t="s">
        <v>13266</v>
      </c>
    </row>
    <row r="142" spans="1:15" x14ac:dyDescent="0.25">
      <c r="A142" t="s">
        <v>13267</v>
      </c>
      <c r="B142" s="894" t="s">
        <v>13268</v>
      </c>
      <c r="C142" t="s">
        <v>13269</v>
      </c>
      <c r="E142" t="s">
        <v>13270</v>
      </c>
      <c r="F142" t="s">
        <v>13271</v>
      </c>
      <c r="H142" t="s">
        <v>13272</v>
      </c>
      <c r="I142" s="1" t="s">
        <v>9251</v>
      </c>
      <c r="J142" t="s">
        <v>13273</v>
      </c>
      <c r="K142" t="s">
        <v>9252</v>
      </c>
    </row>
    <row r="143" spans="1:15" x14ac:dyDescent="0.25">
      <c r="A143" t="s">
        <v>13274</v>
      </c>
      <c r="B143" s="894" t="s">
        <v>13275</v>
      </c>
      <c r="C143" t="s">
        <v>13276</v>
      </c>
      <c r="E143" t="s">
        <v>13277</v>
      </c>
      <c r="F143" t="s">
        <v>12574</v>
      </c>
      <c r="G143" t="s">
        <v>12575</v>
      </c>
      <c r="H143" t="s">
        <v>11258</v>
      </c>
      <c r="I143" s="1" t="s">
        <v>9251</v>
      </c>
      <c r="J143" t="s">
        <v>12705</v>
      </c>
      <c r="K143" t="s">
        <v>9252</v>
      </c>
      <c r="M143" s="248" t="s">
        <v>17075</v>
      </c>
      <c r="N143" t="s">
        <v>13278</v>
      </c>
    </row>
    <row r="144" spans="1:15" x14ac:dyDescent="0.25">
      <c r="A144" t="s">
        <v>13279</v>
      </c>
      <c r="B144" s="894" t="s">
        <v>13280</v>
      </c>
      <c r="C144" t="s">
        <v>13281</v>
      </c>
      <c r="E144" t="s">
        <v>13282</v>
      </c>
      <c r="F144" t="s">
        <v>13283</v>
      </c>
      <c r="H144" t="s">
        <v>12519</v>
      </c>
      <c r="I144" s="1" t="s">
        <v>9251</v>
      </c>
      <c r="J144" t="s">
        <v>13284</v>
      </c>
      <c r="K144" t="s">
        <v>9252</v>
      </c>
      <c r="M144" s="248" t="s">
        <v>17065</v>
      </c>
    </row>
    <row r="145" spans="1:15" x14ac:dyDescent="0.25">
      <c r="A145" t="s">
        <v>13285</v>
      </c>
      <c r="B145" s="894" t="s">
        <v>13286</v>
      </c>
      <c r="C145" t="s">
        <v>13287</v>
      </c>
      <c r="D145" t="s">
        <v>12477</v>
      </c>
      <c r="E145" t="s">
        <v>13288</v>
      </c>
      <c r="F145" t="s">
        <v>13289</v>
      </c>
      <c r="H145" t="s">
        <v>11258</v>
      </c>
      <c r="I145" s="1" t="s">
        <v>9251</v>
      </c>
      <c r="J145" t="s">
        <v>13290</v>
      </c>
      <c r="K145" t="s">
        <v>9252</v>
      </c>
      <c r="M145" s="248" t="s">
        <v>17075</v>
      </c>
    </row>
    <row r="146" spans="1:15" x14ac:dyDescent="0.25">
      <c r="A146" t="s">
        <v>13291</v>
      </c>
      <c r="B146" s="894" t="s">
        <v>13292</v>
      </c>
      <c r="C146" t="s">
        <v>13293</v>
      </c>
      <c r="E146" t="s">
        <v>13294</v>
      </c>
      <c r="F146" t="s">
        <v>13295</v>
      </c>
      <c r="H146" t="s">
        <v>13296</v>
      </c>
      <c r="I146" s="1" t="s">
        <v>9251</v>
      </c>
      <c r="J146" t="s">
        <v>13297</v>
      </c>
      <c r="K146" t="s">
        <v>9252</v>
      </c>
      <c r="L146" t="s">
        <v>13298</v>
      </c>
    </row>
    <row r="147" spans="1:15" x14ac:dyDescent="0.25">
      <c r="A147" t="s">
        <v>13299</v>
      </c>
      <c r="B147" s="894" t="s">
        <v>13300</v>
      </c>
      <c r="C147" t="s">
        <v>13301</v>
      </c>
      <c r="F147" t="s">
        <v>13302</v>
      </c>
      <c r="H147" t="s">
        <v>13232</v>
      </c>
      <c r="I147" s="1" t="s">
        <v>9251</v>
      </c>
      <c r="J147" t="s">
        <v>13303</v>
      </c>
      <c r="K147" t="s">
        <v>9252</v>
      </c>
    </row>
    <row r="148" spans="1:15" x14ac:dyDescent="0.25">
      <c r="A148" t="s">
        <v>13304</v>
      </c>
      <c r="B148" s="894" t="s">
        <v>13305</v>
      </c>
      <c r="C148" t="s">
        <v>13306</v>
      </c>
      <c r="D148" t="s">
        <v>13307</v>
      </c>
      <c r="E148" t="s">
        <v>13308</v>
      </c>
      <c r="F148" t="s">
        <v>13309</v>
      </c>
      <c r="H148" t="s">
        <v>13232</v>
      </c>
      <c r="I148" s="1" t="s">
        <v>9251</v>
      </c>
      <c r="J148" t="s">
        <v>13310</v>
      </c>
      <c r="K148" t="s">
        <v>9252</v>
      </c>
      <c r="M148" s="248" t="s">
        <v>17063</v>
      </c>
      <c r="N148" t="s">
        <v>13311</v>
      </c>
    </row>
    <row r="149" spans="1:15" x14ac:dyDescent="0.25">
      <c r="A149" t="s">
        <v>13312</v>
      </c>
      <c r="B149" s="894" t="s">
        <v>13313</v>
      </c>
      <c r="C149" t="s">
        <v>13314</v>
      </c>
      <c r="D149" t="s">
        <v>12477</v>
      </c>
      <c r="E149" t="s">
        <v>13315</v>
      </c>
      <c r="F149" t="s">
        <v>13316</v>
      </c>
      <c r="H149" t="s">
        <v>12686</v>
      </c>
      <c r="I149" s="1" t="s">
        <v>9251</v>
      </c>
      <c r="J149" t="s">
        <v>13317</v>
      </c>
      <c r="K149" t="s">
        <v>9252</v>
      </c>
      <c r="M149" s="248" t="s">
        <v>17070</v>
      </c>
      <c r="N149" t="s">
        <v>13318</v>
      </c>
    </row>
    <row r="150" spans="1:15" x14ac:dyDescent="0.25">
      <c r="A150" t="s">
        <v>13319</v>
      </c>
      <c r="B150" s="894" t="s">
        <v>13320</v>
      </c>
      <c r="C150" t="s">
        <v>13321</v>
      </c>
      <c r="E150" t="s">
        <v>13322</v>
      </c>
      <c r="F150" t="s">
        <v>13323</v>
      </c>
      <c r="G150" t="s">
        <v>13324</v>
      </c>
      <c r="H150" t="s">
        <v>13325</v>
      </c>
      <c r="I150" s="1" t="s">
        <v>9251</v>
      </c>
      <c r="J150" t="s">
        <v>13326</v>
      </c>
      <c r="K150" t="s">
        <v>9252</v>
      </c>
    </row>
    <row r="151" spans="1:15" x14ac:dyDescent="0.25">
      <c r="A151" t="s">
        <v>13327</v>
      </c>
      <c r="B151" s="894" t="s">
        <v>13328</v>
      </c>
      <c r="C151" t="s">
        <v>13329</v>
      </c>
      <c r="D151" t="s">
        <v>13330</v>
      </c>
      <c r="E151" t="s">
        <v>13331</v>
      </c>
      <c r="M151" s="248" t="s">
        <v>17065</v>
      </c>
    </row>
    <row r="152" spans="1:15" x14ac:dyDescent="0.25">
      <c r="A152" t="s">
        <v>13332</v>
      </c>
      <c r="B152" s="894" t="s">
        <v>13333</v>
      </c>
      <c r="C152" t="s">
        <v>13332</v>
      </c>
      <c r="D152" t="s">
        <v>13334</v>
      </c>
      <c r="E152" t="s">
        <v>13335</v>
      </c>
      <c r="F152" t="s">
        <v>13336</v>
      </c>
      <c r="H152" t="s">
        <v>12778</v>
      </c>
      <c r="I152" s="1" t="s">
        <v>9251</v>
      </c>
      <c r="J152" t="s">
        <v>13337</v>
      </c>
      <c r="K152" t="s">
        <v>9252</v>
      </c>
      <c r="O152" t="s">
        <v>12468</v>
      </c>
    </row>
    <row r="153" spans="1:15" x14ac:dyDescent="0.25">
      <c r="A153" t="s">
        <v>13338</v>
      </c>
      <c r="B153" s="894" t="s">
        <v>13339</v>
      </c>
      <c r="C153" t="s">
        <v>13340</v>
      </c>
      <c r="D153" t="s">
        <v>12477</v>
      </c>
      <c r="E153" t="s">
        <v>13341</v>
      </c>
      <c r="F153" t="s">
        <v>13342</v>
      </c>
      <c r="H153" t="s">
        <v>11582</v>
      </c>
      <c r="I153" s="1" t="s">
        <v>9251</v>
      </c>
      <c r="J153" t="s">
        <v>13343</v>
      </c>
      <c r="K153" t="s">
        <v>9252</v>
      </c>
    </row>
    <row r="154" spans="1:15" x14ac:dyDescent="0.25">
      <c r="A154" t="s">
        <v>13344</v>
      </c>
      <c r="B154" s="894" t="s">
        <v>13345</v>
      </c>
      <c r="C154" t="s">
        <v>13346</v>
      </c>
      <c r="D154" t="s">
        <v>13307</v>
      </c>
      <c r="E154" t="s">
        <v>13347</v>
      </c>
      <c r="F154" t="s">
        <v>13348</v>
      </c>
      <c r="G154" t="s">
        <v>13349</v>
      </c>
      <c r="H154" t="s">
        <v>12527</v>
      </c>
      <c r="I154" s="1" t="s">
        <v>9251</v>
      </c>
      <c r="J154" t="s">
        <v>13350</v>
      </c>
      <c r="K154" t="s">
        <v>9252</v>
      </c>
      <c r="L154" t="s">
        <v>12468</v>
      </c>
      <c r="O154" t="s">
        <v>12468</v>
      </c>
    </row>
    <row r="155" spans="1:15" x14ac:dyDescent="0.25">
      <c r="A155" t="s">
        <v>13351</v>
      </c>
      <c r="B155" s="894" t="s">
        <v>13352</v>
      </c>
      <c r="C155" t="s">
        <v>13353</v>
      </c>
      <c r="E155" t="s">
        <v>13354</v>
      </c>
      <c r="F155" t="s">
        <v>13355</v>
      </c>
      <c r="H155" t="s">
        <v>11590</v>
      </c>
      <c r="I155" s="1" t="s">
        <v>9251</v>
      </c>
      <c r="J155" t="s">
        <v>13356</v>
      </c>
      <c r="K155" t="s">
        <v>9252</v>
      </c>
      <c r="M155" s="248" t="s">
        <v>17068</v>
      </c>
      <c r="N155" t="s">
        <v>12569</v>
      </c>
    </row>
    <row r="156" spans="1:15" x14ac:dyDescent="0.25">
      <c r="A156" t="s">
        <v>13357</v>
      </c>
      <c r="B156" s="894" t="s">
        <v>13358</v>
      </c>
      <c r="C156" t="s">
        <v>13359</v>
      </c>
      <c r="D156" t="s">
        <v>12477</v>
      </c>
      <c r="E156" t="s">
        <v>13360</v>
      </c>
      <c r="F156" t="s">
        <v>13361</v>
      </c>
      <c r="H156" t="s">
        <v>11258</v>
      </c>
      <c r="I156" s="1" t="s">
        <v>9251</v>
      </c>
      <c r="J156" t="s">
        <v>13362</v>
      </c>
      <c r="K156" t="s">
        <v>9252</v>
      </c>
      <c r="L156" t="s">
        <v>13363</v>
      </c>
    </row>
    <row r="157" spans="1:15" x14ac:dyDescent="0.25">
      <c r="A157" t="s">
        <v>13364</v>
      </c>
      <c r="B157" s="894" t="s">
        <v>13365</v>
      </c>
      <c r="C157" t="s">
        <v>13366</v>
      </c>
      <c r="E157" t="s">
        <v>13367</v>
      </c>
      <c r="F157" t="s">
        <v>13368</v>
      </c>
      <c r="H157" t="s">
        <v>13369</v>
      </c>
      <c r="I157" s="1" t="s">
        <v>9251</v>
      </c>
      <c r="J157" t="s">
        <v>13370</v>
      </c>
      <c r="K157" t="s">
        <v>9252</v>
      </c>
      <c r="O157" t="s">
        <v>12468</v>
      </c>
    </row>
    <row r="158" spans="1:15" x14ac:dyDescent="0.25">
      <c r="A158" t="s">
        <v>13371</v>
      </c>
      <c r="B158" s="894" t="s">
        <v>13372</v>
      </c>
      <c r="E158" t="s">
        <v>13373</v>
      </c>
      <c r="F158" t="s">
        <v>13374</v>
      </c>
      <c r="H158" t="s">
        <v>12686</v>
      </c>
      <c r="I158" s="1" t="s">
        <v>9251</v>
      </c>
      <c r="J158" t="s">
        <v>13375</v>
      </c>
      <c r="K158" t="s">
        <v>9252</v>
      </c>
    </row>
    <row r="159" spans="1:15" x14ac:dyDescent="0.25">
      <c r="A159" t="s">
        <v>13376</v>
      </c>
      <c r="B159" s="894" t="s">
        <v>13377</v>
      </c>
      <c r="C159" t="s">
        <v>13378</v>
      </c>
      <c r="D159" t="s">
        <v>12477</v>
      </c>
      <c r="E159" t="s">
        <v>13379</v>
      </c>
      <c r="F159" t="s">
        <v>13380</v>
      </c>
      <c r="H159" t="s">
        <v>12473</v>
      </c>
      <c r="I159" s="1" t="s">
        <v>9251</v>
      </c>
      <c r="J159" t="s">
        <v>13381</v>
      </c>
      <c r="K159" t="s">
        <v>9252</v>
      </c>
      <c r="L159" t="s">
        <v>12991</v>
      </c>
      <c r="M159" s="248" t="s">
        <v>17064</v>
      </c>
      <c r="N159" t="s">
        <v>13382</v>
      </c>
    </row>
    <row r="160" spans="1:15" x14ac:dyDescent="0.25">
      <c r="A160" t="s">
        <v>13383</v>
      </c>
      <c r="B160" s="894" t="s">
        <v>13384</v>
      </c>
      <c r="C160" t="s">
        <v>13385</v>
      </c>
      <c r="E160" t="s">
        <v>13386</v>
      </c>
      <c r="F160" t="s">
        <v>13387</v>
      </c>
      <c r="H160" t="s">
        <v>13325</v>
      </c>
      <c r="I160" s="1" t="s">
        <v>9251</v>
      </c>
      <c r="J160" t="s">
        <v>13388</v>
      </c>
      <c r="K160" t="s">
        <v>9252</v>
      </c>
      <c r="M160" s="248" t="s">
        <v>17065</v>
      </c>
    </row>
    <row r="161" spans="1:15" x14ac:dyDescent="0.25">
      <c r="A161" t="s">
        <v>13389</v>
      </c>
      <c r="B161" s="894" t="s">
        <v>13390</v>
      </c>
      <c r="C161" t="s">
        <v>12557</v>
      </c>
      <c r="E161" t="s">
        <v>13391</v>
      </c>
      <c r="F161" t="s">
        <v>13392</v>
      </c>
      <c r="G161" t="s">
        <v>13393</v>
      </c>
      <c r="H161" t="s">
        <v>11258</v>
      </c>
      <c r="I161" s="1" t="s">
        <v>9251</v>
      </c>
      <c r="J161" t="s">
        <v>13394</v>
      </c>
      <c r="K161" t="s">
        <v>9252</v>
      </c>
    </row>
    <row r="162" spans="1:15" x14ac:dyDescent="0.25">
      <c r="A162" t="s">
        <v>13395</v>
      </c>
      <c r="B162" s="894" t="s">
        <v>13396</v>
      </c>
      <c r="C162" t="s">
        <v>13397</v>
      </c>
      <c r="D162" t="s">
        <v>13398</v>
      </c>
      <c r="E162" t="s">
        <v>13399</v>
      </c>
      <c r="F162" t="s">
        <v>13400</v>
      </c>
      <c r="H162" t="s">
        <v>11258</v>
      </c>
      <c r="I162" s="1" t="s">
        <v>9251</v>
      </c>
      <c r="J162" t="s">
        <v>13401</v>
      </c>
      <c r="K162" t="s">
        <v>9252</v>
      </c>
      <c r="M162" s="248" t="s">
        <v>17063</v>
      </c>
    </row>
    <row r="163" spans="1:15" x14ac:dyDescent="0.25">
      <c r="A163" t="s">
        <v>13402</v>
      </c>
      <c r="B163" s="894" t="s">
        <v>13403</v>
      </c>
      <c r="C163" t="s">
        <v>13404</v>
      </c>
      <c r="E163" t="s">
        <v>13405</v>
      </c>
      <c r="F163" t="s">
        <v>13406</v>
      </c>
      <c r="H163" t="s">
        <v>12778</v>
      </c>
      <c r="I163" s="1" t="s">
        <v>9251</v>
      </c>
      <c r="J163" t="s">
        <v>13407</v>
      </c>
      <c r="K163" t="s">
        <v>9252</v>
      </c>
      <c r="L163" t="s">
        <v>12922</v>
      </c>
      <c r="M163" s="248" t="s">
        <v>17064</v>
      </c>
      <c r="N163" t="s">
        <v>12922</v>
      </c>
      <c r="O163" t="s">
        <v>13408</v>
      </c>
    </row>
    <row r="164" spans="1:15" x14ac:dyDescent="0.25">
      <c r="A164" t="s">
        <v>13409</v>
      </c>
      <c r="B164" s="894" t="s">
        <v>11685</v>
      </c>
      <c r="C164" t="s">
        <v>13410</v>
      </c>
      <c r="D164" t="s">
        <v>12477</v>
      </c>
      <c r="E164" t="s">
        <v>13411</v>
      </c>
      <c r="F164" t="s">
        <v>13412</v>
      </c>
      <c r="H164" t="s">
        <v>13413</v>
      </c>
      <c r="I164" s="1" t="s">
        <v>9251</v>
      </c>
      <c r="J164" t="s">
        <v>13414</v>
      </c>
      <c r="K164" t="s">
        <v>9252</v>
      </c>
      <c r="L164" t="s">
        <v>12853</v>
      </c>
      <c r="M164" s="248" t="s">
        <v>17065</v>
      </c>
    </row>
    <row r="165" spans="1:15" x14ac:dyDescent="0.25">
      <c r="A165" t="s">
        <v>13415</v>
      </c>
      <c r="B165" s="894" t="s">
        <v>13416</v>
      </c>
    </row>
    <row r="166" spans="1:15" x14ac:dyDescent="0.25">
      <c r="A166" t="s">
        <v>13417</v>
      </c>
      <c r="B166" s="894" t="s">
        <v>13418</v>
      </c>
    </row>
    <row r="167" spans="1:15" x14ac:dyDescent="0.25">
      <c r="A167" t="s">
        <v>13419</v>
      </c>
      <c r="B167" s="894" t="s">
        <v>13420</v>
      </c>
      <c r="C167" t="s">
        <v>13421</v>
      </c>
      <c r="E167" t="s">
        <v>13422</v>
      </c>
      <c r="F167" t="s">
        <v>13423</v>
      </c>
      <c r="H167" t="s">
        <v>11584</v>
      </c>
      <c r="I167" s="1" t="s">
        <v>9251</v>
      </c>
      <c r="J167" t="s">
        <v>13424</v>
      </c>
      <c r="K167" t="s">
        <v>9252</v>
      </c>
      <c r="M167" s="248" t="s">
        <v>17064</v>
      </c>
      <c r="N167" t="s">
        <v>13425</v>
      </c>
    </row>
    <row r="168" spans="1:15" x14ac:dyDescent="0.25">
      <c r="A168" t="s">
        <v>13426</v>
      </c>
      <c r="B168" s="894" t="s">
        <v>13427</v>
      </c>
      <c r="C168" t="s">
        <v>13428</v>
      </c>
      <c r="E168" t="s">
        <v>13429</v>
      </c>
      <c r="F168" t="s">
        <v>13430</v>
      </c>
      <c r="H168" t="s">
        <v>13325</v>
      </c>
      <c r="I168" s="1" t="s">
        <v>9251</v>
      </c>
      <c r="J168" t="s">
        <v>13431</v>
      </c>
      <c r="K168" t="s">
        <v>9252</v>
      </c>
      <c r="M168" s="248" t="s">
        <v>17065</v>
      </c>
      <c r="N168" t="s">
        <v>13432</v>
      </c>
    </row>
    <row r="169" spans="1:15" x14ac:dyDescent="0.25">
      <c r="A169" t="s">
        <v>13433</v>
      </c>
      <c r="B169" s="894" t="s">
        <v>11686</v>
      </c>
      <c r="C169" t="s">
        <v>13434</v>
      </c>
      <c r="E169" t="s">
        <v>13435</v>
      </c>
      <c r="F169" t="s">
        <v>13436</v>
      </c>
      <c r="H169" t="s">
        <v>13437</v>
      </c>
      <c r="I169" s="1" t="s">
        <v>9251</v>
      </c>
      <c r="J169" t="s">
        <v>13438</v>
      </c>
      <c r="K169" t="s">
        <v>9252</v>
      </c>
    </row>
    <row r="170" spans="1:15" x14ac:dyDescent="0.25">
      <c r="A170" t="s">
        <v>13439</v>
      </c>
      <c r="B170" s="894" t="s">
        <v>13440</v>
      </c>
    </row>
    <row r="171" spans="1:15" x14ac:dyDescent="0.25">
      <c r="A171" t="s">
        <v>13441</v>
      </c>
      <c r="B171" s="894" t="s">
        <v>13442</v>
      </c>
      <c r="C171" t="s">
        <v>13441</v>
      </c>
      <c r="E171" t="s">
        <v>13443</v>
      </c>
      <c r="F171" t="s">
        <v>13444</v>
      </c>
      <c r="H171" t="s">
        <v>13325</v>
      </c>
      <c r="I171" s="1" t="s">
        <v>9251</v>
      </c>
      <c r="J171" t="s">
        <v>13431</v>
      </c>
      <c r="K171" t="s">
        <v>9252</v>
      </c>
    </row>
    <row r="172" spans="1:15" x14ac:dyDescent="0.25">
      <c r="A172" t="s">
        <v>13445</v>
      </c>
      <c r="B172" s="894" t="s">
        <v>13446</v>
      </c>
      <c r="C172" t="s">
        <v>13447</v>
      </c>
      <c r="E172" t="s">
        <v>13448</v>
      </c>
      <c r="F172" t="s">
        <v>13449</v>
      </c>
      <c r="G172" t="s">
        <v>13450</v>
      </c>
      <c r="H172" t="s">
        <v>11596</v>
      </c>
      <c r="I172" s="1" t="s">
        <v>9251</v>
      </c>
      <c r="J172" t="s">
        <v>13451</v>
      </c>
      <c r="K172" t="s">
        <v>9252</v>
      </c>
      <c r="M172" s="248" t="s">
        <v>17068</v>
      </c>
      <c r="N172" t="s">
        <v>13452</v>
      </c>
    </row>
    <row r="173" spans="1:15" x14ac:dyDescent="0.25">
      <c r="A173" t="s">
        <v>13453</v>
      </c>
      <c r="B173" s="894" t="s">
        <v>13454</v>
      </c>
      <c r="C173" t="s">
        <v>13455</v>
      </c>
      <c r="E173" t="s">
        <v>13456</v>
      </c>
      <c r="F173" t="s">
        <v>13457</v>
      </c>
      <c r="H173" t="s">
        <v>13458</v>
      </c>
      <c r="I173" s="1" t="s">
        <v>9251</v>
      </c>
      <c r="J173" t="s">
        <v>13459</v>
      </c>
      <c r="K173" t="s">
        <v>9252</v>
      </c>
      <c r="M173" s="248" t="s">
        <v>17065</v>
      </c>
      <c r="N173" t="s">
        <v>13452</v>
      </c>
      <c r="O173" t="s">
        <v>12468</v>
      </c>
    </row>
    <row r="174" spans="1:15" x14ac:dyDescent="0.25">
      <c r="A174" t="s">
        <v>13460</v>
      </c>
      <c r="B174" s="894" t="s">
        <v>13461</v>
      </c>
      <c r="C174" t="s">
        <v>13462</v>
      </c>
      <c r="D174" t="s">
        <v>13463</v>
      </c>
      <c r="E174" t="s">
        <v>13464</v>
      </c>
      <c r="F174" t="s">
        <v>13465</v>
      </c>
      <c r="H174" t="s">
        <v>11584</v>
      </c>
      <c r="I174" s="1" t="s">
        <v>9251</v>
      </c>
      <c r="J174" t="s">
        <v>13466</v>
      </c>
      <c r="K174" t="s">
        <v>9252</v>
      </c>
      <c r="M174" s="248" t="s">
        <v>17063</v>
      </c>
      <c r="N174" t="s">
        <v>12569</v>
      </c>
    </row>
    <row r="175" spans="1:15" x14ac:dyDescent="0.25">
      <c r="A175" t="s">
        <v>13467</v>
      </c>
      <c r="B175" s="894" t="s">
        <v>11687</v>
      </c>
      <c r="C175" t="s">
        <v>13468</v>
      </c>
      <c r="D175" t="s">
        <v>12477</v>
      </c>
      <c r="E175" t="s">
        <v>13469</v>
      </c>
      <c r="F175" t="s">
        <v>13470</v>
      </c>
      <c r="H175" t="s">
        <v>11582</v>
      </c>
      <c r="I175" s="1" t="s">
        <v>9251</v>
      </c>
      <c r="J175" t="s">
        <v>13471</v>
      </c>
      <c r="K175" t="s">
        <v>9252</v>
      </c>
      <c r="M175" s="248" t="s">
        <v>17063</v>
      </c>
      <c r="N175" t="s">
        <v>13472</v>
      </c>
      <c r="O175" t="s">
        <v>13473</v>
      </c>
    </row>
    <row r="176" spans="1:15" x14ac:dyDescent="0.25">
      <c r="A176" t="s">
        <v>13474</v>
      </c>
      <c r="B176" s="894" t="s">
        <v>13475</v>
      </c>
      <c r="C176" t="s">
        <v>13476</v>
      </c>
      <c r="E176" t="s">
        <v>13477</v>
      </c>
      <c r="F176" t="s">
        <v>13478</v>
      </c>
      <c r="H176" t="s">
        <v>11587</v>
      </c>
      <c r="I176" s="1" t="s">
        <v>9251</v>
      </c>
      <c r="J176" t="s">
        <v>13479</v>
      </c>
      <c r="K176" t="s">
        <v>9252</v>
      </c>
      <c r="L176" t="s">
        <v>12922</v>
      </c>
      <c r="M176" s="248" t="s">
        <v>17070</v>
      </c>
      <c r="N176" t="s">
        <v>12922</v>
      </c>
    </row>
    <row r="177" spans="1:15" x14ac:dyDescent="0.25">
      <c r="A177" t="s">
        <v>13480</v>
      </c>
      <c r="B177" s="894" t="s">
        <v>13481</v>
      </c>
      <c r="C177" t="s">
        <v>13482</v>
      </c>
      <c r="E177" t="s">
        <v>13483</v>
      </c>
      <c r="F177" t="s">
        <v>13484</v>
      </c>
      <c r="H177" t="s">
        <v>11589</v>
      </c>
      <c r="I177" s="1" t="s">
        <v>9251</v>
      </c>
      <c r="J177" t="s">
        <v>13485</v>
      </c>
      <c r="K177" t="s">
        <v>9252</v>
      </c>
      <c r="M177" s="248" t="s">
        <v>17070</v>
      </c>
      <c r="N177" t="s">
        <v>13452</v>
      </c>
    </row>
    <row r="178" spans="1:15" x14ac:dyDescent="0.25">
      <c r="A178" t="s">
        <v>13486</v>
      </c>
      <c r="B178" s="894" t="s">
        <v>13487</v>
      </c>
      <c r="C178" t="s">
        <v>12991</v>
      </c>
      <c r="E178" t="s">
        <v>13488</v>
      </c>
      <c r="F178" t="s">
        <v>13489</v>
      </c>
      <c r="H178" t="s">
        <v>12473</v>
      </c>
      <c r="I178" s="1" t="s">
        <v>9251</v>
      </c>
      <c r="J178" t="s">
        <v>13490</v>
      </c>
      <c r="K178" t="s">
        <v>9252</v>
      </c>
      <c r="O178" t="s">
        <v>12468</v>
      </c>
    </row>
    <row r="179" spans="1:15" x14ac:dyDescent="0.25">
      <c r="A179" t="s">
        <v>13491</v>
      </c>
      <c r="B179" s="894" t="s">
        <v>13492</v>
      </c>
      <c r="C179" t="s">
        <v>13491</v>
      </c>
      <c r="E179" t="s">
        <v>13493</v>
      </c>
      <c r="F179" t="s">
        <v>13494</v>
      </c>
      <c r="G179" t="s">
        <v>13495</v>
      </c>
      <c r="H179" t="s">
        <v>13151</v>
      </c>
      <c r="I179" s="1" t="s">
        <v>9251</v>
      </c>
      <c r="J179" t="s">
        <v>13496</v>
      </c>
      <c r="K179" t="s">
        <v>9252</v>
      </c>
      <c r="M179" s="248" t="s">
        <v>17065</v>
      </c>
      <c r="N179" t="s">
        <v>13497</v>
      </c>
    </row>
    <row r="180" spans="1:15" x14ac:dyDescent="0.25">
      <c r="A180" t="s">
        <v>13498</v>
      </c>
      <c r="B180" s="894" t="s">
        <v>13499</v>
      </c>
      <c r="C180" t="s">
        <v>13500</v>
      </c>
      <c r="D180" t="s">
        <v>13501</v>
      </c>
      <c r="E180" t="s">
        <v>13502</v>
      </c>
      <c r="F180" t="s">
        <v>13503</v>
      </c>
      <c r="H180" t="s">
        <v>13504</v>
      </c>
      <c r="I180" s="1" t="s">
        <v>9251</v>
      </c>
      <c r="J180" t="s">
        <v>13505</v>
      </c>
      <c r="K180" t="s">
        <v>9252</v>
      </c>
      <c r="M180" s="248" t="s">
        <v>17065</v>
      </c>
      <c r="N180" t="s">
        <v>13506</v>
      </c>
      <c r="O180" t="s">
        <v>13507</v>
      </c>
    </row>
    <row r="181" spans="1:15" x14ac:dyDescent="0.25">
      <c r="A181" t="s">
        <v>13508</v>
      </c>
      <c r="B181" s="894" t="s">
        <v>13509</v>
      </c>
      <c r="C181" t="s">
        <v>13510</v>
      </c>
      <c r="E181" t="s">
        <v>13511</v>
      </c>
      <c r="F181" t="s">
        <v>13512</v>
      </c>
      <c r="H181" t="s">
        <v>11589</v>
      </c>
      <c r="I181" s="1" t="s">
        <v>9251</v>
      </c>
      <c r="J181" t="s">
        <v>13513</v>
      </c>
      <c r="K181" t="s">
        <v>9252</v>
      </c>
      <c r="L181" t="s">
        <v>13514</v>
      </c>
      <c r="M181" s="248" t="s">
        <v>17071</v>
      </c>
      <c r="N181" t="s">
        <v>13515</v>
      </c>
      <c r="O181" t="s">
        <v>13516</v>
      </c>
    </row>
    <row r="182" spans="1:15" x14ac:dyDescent="0.25">
      <c r="A182" t="s">
        <v>13517</v>
      </c>
      <c r="B182" s="894" t="s">
        <v>13518</v>
      </c>
      <c r="C182" t="s">
        <v>13519</v>
      </c>
      <c r="D182" t="s">
        <v>13463</v>
      </c>
      <c r="E182" t="s">
        <v>13520</v>
      </c>
      <c r="F182" t="s">
        <v>13521</v>
      </c>
      <c r="H182" t="s">
        <v>11591</v>
      </c>
      <c r="I182" s="1" t="s">
        <v>9251</v>
      </c>
      <c r="J182" t="s">
        <v>13522</v>
      </c>
      <c r="K182" t="s">
        <v>9252</v>
      </c>
    </row>
    <row r="183" spans="1:15" x14ac:dyDescent="0.25">
      <c r="A183" t="s">
        <v>13523</v>
      </c>
      <c r="B183" s="894" t="s">
        <v>13524</v>
      </c>
      <c r="C183" t="s">
        <v>13525</v>
      </c>
      <c r="F183" t="s">
        <v>13526</v>
      </c>
      <c r="H183" t="s">
        <v>11258</v>
      </c>
      <c r="I183" s="1" t="s">
        <v>9251</v>
      </c>
      <c r="J183" t="s">
        <v>13527</v>
      </c>
      <c r="K183" t="s">
        <v>9252</v>
      </c>
    </row>
    <row r="184" spans="1:15" x14ac:dyDescent="0.25">
      <c r="A184" t="s">
        <v>13528</v>
      </c>
      <c r="B184" s="894" t="s">
        <v>13529</v>
      </c>
      <c r="C184" t="s">
        <v>13528</v>
      </c>
      <c r="E184" t="s">
        <v>13530</v>
      </c>
      <c r="F184" t="s">
        <v>13531</v>
      </c>
      <c r="H184" t="s">
        <v>11589</v>
      </c>
      <c r="I184" s="1" t="s">
        <v>9251</v>
      </c>
      <c r="J184" t="s">
        <v>13532</v>
      </c>
      <c r="K184" t="s">
        <v>9252</v>
      </c>
      <c r="L184" t="s">
        <v>13533</v>
      </c>
      <c r="M184" s="248" t="s">
        <v>17065</v>
      </c>
      <c r="O184" t="s">
        <v>13534</v>
      </c>
    </row>
    <row r="185" spans="1:15" x14ac:dyDescent="0.25">
      <c r="A185" t="s">
        <v>13535</v>
      </c>
      <c r="B185" s="894" t="s">
        <v>13536</v>
      </c>
      <c r="C185" t="s">
        <v>13482</v>
      </c>
      <c r="D185" t="s">
        <v>12477</v>
      </c>
      <c r="E185" t="s">
        <v>13537</v>
      </c>
      <c r="F185" t="s">
        <v>13484</v>
      </c>
      <c r="H185" t="s">
        <v>11589</v>
      </c>
      <c r="I185" s="1" t="s">
        <v>9251</v>
      </c>
      <c r="J185" t="s">
        <v>13485</v>
      </c>
      <c r="K185" t="s">
        <v>9252</v>
      </c>
      <c r="O185" t="s">
        <v>12468</v>
      </c>
    </row>
    <row r="186" spans="1:15" x14ac:dyDescent="0.25">
      <c r="A186" t="s">
        <v>13538</v>
      </c>
      <c r="B186" s="894" t="s">
        <v>13539</v>
      </c>
      <c r="C186" t="s">
        <v>13538</v>
      </c>
      <c r="D186" t="s">
        <v>13540</v>
      </c>
      <c r="E186" t="s">
        <v>13541</v>
      </c>
      <c r="F186" t="s">
        <v>13542</v>
      </c>
      <c r="H186" t="s">
        <v>11584</v>
      </c>
      <c r="I186" s="1" t="s">
        <v>9251</v>
      </c>
      <c r="J186" t="s">
        <v>13303</v>
      </c>
      <c r="K186" t="s">
        <v>9252</v>
      </c>
      <c r="L186" t="s">
        <v>12612</v>
      </c>
    </row>
    <row r="187" spans="1:15" x14ac:dyDescent="0.25">
      <c r="A187" t="s">
        <v>13543</v>
      </c>
      <c r="B187" s="894" t="s">
        <v>13544</v>
      </c>
      <c r="C187" t="s">
        <v>13545</v>
      </c>
      <c r="D187" t="s">
        <v>12477</v>
      </c>
      <c r="E187" t="s">
        <v>13546</v>
      </c>
      <c r="F187" t="s">
        <v>13547</v>
      </c>
      <c r="G187" t="s">
        <v>13548</v>
      </c>
      <c r="H187" t="s">
        <v>11258</v>
      </c>
      <c r="I187" s="1" t="s">
        <v>9251</v>
      </c>
      <c r="J187" t="s">
        <v>13549</v>
      </c>
      <c r="K187" t="s">
        <v>9252</v>
      </c>
      <c r="L187" t="s">
        <v>13421</v>
      </c>
      <c r="M187" s="248" t="s">
        <v>17075</v>
      </c>
      <c r="N187" t="s">
        <v>13421</v>
      </c>
      <c r="O187" t="s">
        <v>12468</v>
      </c>
    </row>
    <row r="188" spans="1:15" x14ac:dyDescent="0.25">
      <c r="A188" t="s">
        <v>13550</v>
      </c>
      <c r="B188" s="894" t="s">
        <v>13551</v>
      </c>
      <c r="C188" t="s">
        <v>13552</v>
      </c>
      <c r="E188" t="s">
        <v>13553</v>
      </c>
      <c r="F188" t="s">
        <v>13554</v>
      </c>
      <c r="G188" t="s">
        <v>13555</v>
      </c>
      <c r="H188" t="s">
        <v>13556</v>
      </c>
      <c r="I188" s="1" t="s">
        <v>9251</v>
      </c>
      <c r="J188" t="s">
        <v>13557</v>
      </c>
      <c r="K188" t="s">
        <v>9252</v>
      </c>
      <c r="L188" t="s">
        <v>12468</v>
      </c>
    </row>
    <row r="189" spans="1:15" x14ac:dyDescent="0.25">
      <c r="A189" t="s">
        <v>13558</v>
      </c>
      <c r="B189" s="894" t="s">
        <v>13559</v>
      </c>
      <c r="C189" t="s">
        <v>13560</v>
      </c>
      <c r="D189" t="s">
        <v>12532</v>
      </c>
      <c r="E189" t="s">
        <v>13561</v>
      </c>
      <c r="F189" t="s">
        <v>13562</v>
      </c>
      <c r="H189" t="s">
        <v>13563</v>
      </c>
      <c r="I189" s="1" t="s">
        <v>9251</v>
      </c>
      <c r="J189" t="s">
        <v>13564</v>
      </c>
      <c r="K189" t="s">
        <v>9252</v>
      </c>
      <c r="L189" t="s">
        <v>13565</v>
      </c>
      <c r="M189" s="248" t="s">
        <v>17065</v>
      </c>
      <c r="N189" t="s">
        <v>12702</v>
      </c>
      <c r="O189" t="s">
        <v>13566</v>
      </c>
    </row>
    <row r="190" spans="1:15" x14ac:dyDescent="0.25">
      <c r="A190" t="s">
        <v>13567</v>
      </c>
      <c r="B190" s="894" t="s">
        <v>13568</v>
      </c>
      <c r="C190" t="s">
        <v>13569</v>
      </c>
      <c r="D190" t="s">
        <v>12477</v>
      </c>
      <c r="E190" t="s">
        <v>13570</v>
      </c>
      <c r="F190" t="s">
        <v>13571</v>
      </c>
      <c r="G190" t="s">
        <v>13572</v>
      </c>
      <c r="H190" t="s">
        <v>11258</v>
      </c>
      <c r="I190" s="1" t="s">
        <v>9251</v>
      </c>
      <c r="J190" t="s">
        <v>13573</v>
      </c>
      <c r="K190" t="s">
        <v>9252</v>
      </c>
      <c r="M190" s="248" t="s">
        <v>17068</v>
      </c>
      <c r="N190" t="s">
        <v>13574</v>
      </c>
    </row>
    <row r="191" spans="1:15" x14ac:dyDescent="0.25">
      <c r="A191" t="s">
        <v>13575</v>
      </c>
      <c r="B191" s="894" t="s">
        <v>13576</v>
      </c>
      <c r="C191" t="s">
        <v>13577</v>
      </c>
      <c r="D191" t="s">
        <v>13578</v>
      </c>
      <c r="E191" t="s">
        <v>13579</v>
      </c>
    </row>
    <row r="192" spans="1:15" x14ac:dyDescent="0.25">
      <c r="A192" t="s">
        <v>13580</v>
      </c>
      <c r="B192" s="894" t="s">
        <v>13581</v>
      </c>
      <c r="C192" t="s">
        <v>13582</v>
      </c>
      <c r="D192" t="s">
        <v>12477</v>
      </c>
      <c r="E192" t="s">
        <v>13583</v>
      </c>
      <c r="F192" t="s">
        <v>13584</v>
      </c>
      <c r="G192" t="s">
        <v>13393</v>
      </c>
      <c r="H192" t="s">
        <v>13585</v>
      </c>
      <c r="I192" s="1" t="s">
        <v>9251</v>
      </c>
      <c r="J192" t="s">
        <v>13586</v>
      </c>
      <c r="K192" t="s">
        <v>9252</v>
      </c>
      <c r="M192" s="248" t="s">
        <v>17063</v>
      </c>
      <c r="N192" t="s">
        <v>13587</v>
      </c>
    </row>
    <row r="193" spans="1:15" x14ac:dyDescent="0.25">
      <c r="A193" t="s">
        <v>13588</v>
      </c>
      <c r="B193" s="894" t="s">
        <v>13589</v>
      </c>
      <c r="C193" t="s">
        <v>13588</v>
      </c>
      <c r="E193" t="s">
        <v>13590</v>
      </c>
      <c r="F193" t="s">
        <v>13591</v>
      </c>
      <c r="H193" t="s">
        <v>12502</v>
      </c>
      <c r="I193" s="1" t="s">
        <v>9251</v>
      </c>
      <c r="J193" t="s">
        <v>13592</v>
      </c>
      <c r="K193" t="s">
        <v>9252</v>
      </c>
      <c r="M193" s="248" t="s">
        <v>17076</v>
      </c>
    </row>
    <row r="194" spans="1:15" x14ac:dyDescent="0.25">
      <c r="A194" t="s">
        <v>13593</v>
      </c>
      <c r="B194" s="894" t="s">
        <v>13594</v>
      </c>
      <c r="C194" t="s">
        <v>13595</v>
      </c>
      <c r="E194" t="s">
        <v>13596</v>
      </c>
      <c r="F194" t="s">
        <v>13597</v>
      </c>
      <c r="H194" t="s">
        <v>11258</v>
      </c>
      <c r="I194" s="1" t="s">
        <v>9251</v>
      </c>
      <c r="J194" t="s">
        <v>13025</v>
      </c>
      <c r="K194" t="s">
        <v>9252</v>
      </c>
      <c r="N194" t="s">
        <v>13598</v>
      </c>
      <c r="O194" t="s">
        <v>13599</v>
      </c>
    </row>
    <row r="195" spans="1:15" x14ac:dyDescent="0.25">
      <c r="A195" t="s">
        <v>13600</v>
      </c>
      <c r="B195" s="894" t="s">
        <v>13601</v>
      </c>
      <c r="C195" t="s">
        <v>13602</v>
      </c>
      <c r="D195" t="s">
        <v>12477</v>
      </c>
      <c r="F195" t="s">
        <v>13603</v>
      </c>
      <c r="H195" t="s">
        <v>11591</v>
      </c>
      <c r="I195" s="1" t="s">
        <v>9251</v>
      </c>
      <c r="J195" t="s">
        <v>13604</v>
      </c>
      <c r="K195" t="s">
        <v>9252</v>
      </c>
      <c r="M195" s="248" t="s">
        <v>17063</v>
      </c>
      <c r="N195" t="s">
        <v>13605</v>
      </c>
      <c r="O195" t="s">
        <v>11597</v>
      </c>
    </row>
    <row r="196" spans="1:15" x14ac:dyDescent="0.25">
      <c r="A196" t="s">
        <v>13606</v>
      </c>
      <c r="B196" s="894" t="s">
        <v>13607</v>
      </c>
      <c r="C196" t="s">
        <v>13608</v>
      </c>
      <c r="E196" t="s">
        <v>13609</v>
      </c>
      <c r="M196" s="248" t="s">
        <v>17064</v>
      </c>
      <c r="N196" t="s">
        <v>12922</v>
      </c>
    </row>
    <row r="197" spans="1:15" x14ac:dyDescent="0.25">
      <c r="A197" t="s">
        <v>13610</v>
      </c>
      <c r="B197" s="894" t="s">
        <v>13611</v>
      </c>
      <c r="C197" t="s">
        <v>13612</v>
      </c>
      <c r="E197" t="s">
        <v>13613</v>
      </c>
      <c r="F197" t="s">
        <v>13614</v>
      </c>
      <c r="H197" t="s">
        <v>13615</v>
      </c>
      <c r="I197" s="1" t="s">
        <v>9251</v>
      </c>
      <c r="J197" t="s">
        <v>13616</v>
      </c>
      <c r="K197" t="s">
        <v>9252</v>
      </c>
      <c r="L197" t="s">
        <v>13617</v>
      </c>
    </row>
    <row r="198" spans="1:15" x14ac:dyDescent="0.25">
      <c r="A198" t="s">
        <v>13618</v>
      </c>
      <c r="B198" s="894" t="s">
        <v>13619</v>
      </c>
      <c r="C198" t="s">
        <v>13620</v>
      </c>
      <c r="D198" t="s">
        <v>12477</v>
      </c>
      <c r="E198" t="s">
        <v>13621</v>
      </c>
      <c r="F198" t="s">
        <v>13622</v>
      </c>
      <c r="H198" t="s">
        <v>11258</v>
      </c>
      <c r="I198" s="1" t="s">
        <v>9251</v>
      </c>
      <c r="J198" t="s">
        <v>13623</v>
      </c>
      <c r="K198" t="s">
        <v>9252</v>
      </c>
    </row>
    <row r="199" spans="1:15" x14ac:dyDescent="0.25">
      <c r="A199" t="s">
        <v>13624</v>
      </c>
      <c r="B199" s="894" t="s">
        <v>13625</v>
      </c>
      <c r="C199" t="s">
        <v>13626</v>
      </c>
      <c r="D199" t="s">
        <v>13627</v>
      </c>
      <c r="E199" t="s">
        <v>13628</v>
      </c>
      <c r="F199" t="s">
        <v>13629</v>
      </c>
      <c r="H199" t="s">
        <v>11589</v>
      </c>
      <c r="I199" s="1" t="s">
        <v>9251</v>
      </c>
      <c r="J199" t="s">
        <v>12772</v>
      </c>
      <c r="K199" t="s">
        <v>9252</v>
      </c>
      <c r="L199" t="s">
        <v>12912</v>
      </c>
      <c r="M199" s="248" t="s">
        <v>17065</v>
      </c>
      <c r="N199" t="s">
        <v>12912</v>
      </c>
      <c r="O199" t="s">
        <v>13630</v>
      </c>
    </row>
    <row r="200" spans="1:15" x14ac:dyDescent="0.25">
      <c r="A200" t="s">
        <v>13631</v>
      </c>
      <c r="B200" s="894" t="s">
        <v>13632</v>
      </c>
      <c r="C200" t="s">
        <v>13633</v>
      </c>
      <c r="F200" t="s">
        <v>13634</v>
      </c>
      <c r="H200" t="s">
        <v>13585</v>
      </c>
      <c r="I200" s="1" t="s">
        <v>9251</v>
      </c>
      <c r="J200" t="s">
        <v>13635</v>
      </c>
      <c r="K200" t="s">
        <v>9252</v>
      </c>
      <c r="L200" t="s">
        <v>13636</v>
      </c>
    </row>
    <row r="201" spans="1:15" x14ac:dyDescent="0.25">
      <c r="A201" t="s">
        <v>13637</v>
      </c>
      <c r="B201" s="894" t="s">
        <v>13638</v>
      </c>
      <c r="C201" t="s">
        <v>12496</v>
      </c>
      <c r="E201" t="s">
        <v>13639</v>
      </c>
      <c r="F201" t="s">
        <v>13640</v>
      </c>
      <c r="H201" t="s">
        <v>11589</v>
      </c>
      <c r="I201" s="1" t="s">
        <v>9251</v>
      </c>
      <c r="J201" t="s">
        <v>13641</v>
      </c>
      <c r="K201" t="s">
        <v>9252</v>
      </c>
    </row>
    <row r="202" spans="1:15" x14ac:dyDescent="0.25">
      <c r="A202" t="s">
        <v>13642</v>
      </c>
      <c r="B202" s="894" t="s">
        <v>13643</v>
      </c>
      <c r="C202" t="s">
        <v>13642</v>
      </c>
      <c r="E202" t="s">
        <v>13644</v>
      </c>
      <c r="F202" t="s">
        <v>13645</v>
      </c>
      <c r="H202" t="s">
        <v>11591</v>
      </c>
      <c r="I202" s="1" t="s">
        <v>9251</v>
      </c>
      <c r="J202" t="s">
        <v>13646</v>
      </c>
      <c r="K202" t="s">
        <v>9252</v>
      </c>
    </row>
    <row r="203" spans="1:15" x14ac:dyDescent="0.25">
      <c r="A203" t="s">
        <v>13647</v>
      </c>
      <c r="B203" s="894" t="s">
        <v>13648</v>
      </c>
    </row>
    <row r="204" spans="1:15" x14ac:dyDescent="0.25">
      <c r="A204" t="s">
        <v>13649</v>
      </c>
      <c r="B204" s="894" t="s">
        <v>13650</v>
      </c>
      <c r="C204" t="s">
        <v>13651</v>
      </c>
      <c r="F204" t="s">
        <v>13652</v>
      </c>
      <c r="H204" t="s">
        <v>13653</v>
      </c>
      <c r="I204" s="1" t="s">
        <v>9251</v>
      </c>
      <c r="J204" t="s">
        <v>13654</v>
      </c>
      <c r="K204" t="s">
        <v>9252</v>
      </c>
      <c r="L204" t="s">
        <v>13090</v>
      </c>
    </row>
    <row r="205" spans="1:15" x14ac:dyDescent="0.25">
      <c r="A205" t="s">
        <v>13655</v>
      </c>
      <c r="B205" s="894" t="s">
        <v>13656</v>
      </c>
      <c r="C205" t="s">
        <v>13657</v>
      </c>
    </row>
    <row r="206" spans="1:15" x14ac:dyDescent="0.25">
      <c r="A206" t="s">
        <v>13658</v>
      </c>
      <c r="B206" s="894" t="s">
        <v>13659</v>
      </c>
      <c r="C206" t="s">
        <v>13660</v>
      </c>
      <c r="E206" t="s">
        <v>13661</v>
      </c>
      <c r="F206" t="s">
        <v>13662</v>
      </c>
      <c r="H206" t="s">
        <v>12724</v>
      </c>
      <c r="I206" s="1" t="s">
        <v>9251</v>
      </c>
      <c r="J206" t="s">
        <v>13663</v>
      </c>
      <c r="K206" t="s">
        <v>9252</v>
      </c>
      <c r="L206" t="s">
        <v>13664</v>
      </c>
      <c r="M206" s="248" t="s">
        <v>17070</v>
      </c>
      <c r="N206" t="s">
        <v>13664</v>
      </c>
    </row>
    <row r="207" spans="1:15" x14ac:dyDescent="0.25">
      <c r="A207" t="s">
        <v>13665</v>
      </c>
      <c r="B207" s="894" t="s">
        <v>13666</v>
      </c>
      <c r="C207" t="s">
        <v>13667</v>
      </c>
      <c r="E207" t="s">
        <v>13668</v>
      </c>
      <c r="F207" t="s">
        <v>13669</v>
      </c>
      <c r="G207" t="s">
        <v>13670</v>
      </c>
      <c r="H207" t="s">
        <v>11584</v>
      </c>
      <c r="I207" s="1" t="s">
        <v>9251</v>
      </c>
      <c r="J207" t="s">
        <v>13671</v>
      </c>
      <c r="K207" t="s">
        <v>9252</v>
      </c>
      <c r="L207" t="s">
        <v>13664</v>
      </c>
      <c r="M207" s="248" t="s">
        <v>17069</v>
      </c>
      <c r="N207" t="s">
        <v>13664</v>
      </c>
      <c r="O207" t="s">
        <v>12468</v>
      </c>
    </row>
    <row r="208" spans="1:15" x14ac:dyDescent="0.25">
      <c r="A208" t="s">
        <v>13672</v>
      </c>
      <c r="B208" s="894" t="s">
        <v>11688</v>
      </c>
      <c r="C208" t="s">
        <v>13673</v>
      </c>
      <c r="E208" t="s">
        <v>13674</v>
      </c>
      <c r="F208" t="s">
        <v>13675</v>
      </c>
      <c r="H208" t="s">
        <v>13676</v>
      </c>
      <c r="I208" s="1" t="s">
        <v>9251</v>
      </c>
      <c r="J208" t="s">
        <v>13677</v>
      </c>
      <c r="K208" t="s">
        <v>9252</v>
      </c>
      <c r="L208" t="s">
        <v>13090</v>
      </c>
      <c r="M208" s="248" t="s">
        <v>17071</v>
      </c>
      <c r="N208" t="s">
        <v>13678</v>
      </c>
      <c r="O208" t="s">
        <v>13679</v>
      </c>
    </row>
    <row r="209" spans="1:15" x14ac:dyDescent="0.25">
      <c r="A209" t="s">
        <v>13680</v>
      </c>
      <c r="B209" s="894" t="s">
        <v>13681</v>
      </c>
      <c r="C209" t="s">
        <v>13682</v>
      </c>
      <c r="E209" t="s">
        <v>13683</v>
      </c>
      <c r="F209" t="s">
        <v>13684</v>
      </c>
      <c r="G209" t="s">
        <v>13685</v>
      </c>
      <c r="H209" t="s">
        <v>11589</v>
      </c>
      <c r="I209" s="1" t="s">
        <v>9251</v>
      </c>
      <c r="J209" t="s">
        <v>13686</v>
      </c>
      <c r="K209" t="s">
        <v>9252</v>
      </c>
      <c r="L209" t="s">
        <v>13019</v>
      </c>
    </row>
    <row r="210" spans="1:15" x14ac:dyDescent="0.25">
      <c r="A210" t="s">
        <v>13687</v>
      </c>
      <c r="B210" s="894" t="s">
        <v>13688</v>
      </c>
      <c r="O210" t="s">
        <v>13689</v>
      </c>
    </row>
    <row r="211" spans="1:15" x14ac:dyDescent="0.25">
      <c r="A211" t="s">
        <v>13690</v>
      </c>
      <c r="B211" s="894" t="s">
        <v>13691</v>
      </c>
      <c r="C211" t="s">
        <v>13692</v>
      </c>
      <c r="E211" t="s">
        <v>13693</v>
      </c>
      <c r="F211" t="s">
        <v>13694</v>
      </c>
      <c r="H211" t="s">
        <v>11584</v>
      </c>
      <c r="I211" s="1" t="s">
        <v>9251</v>
      </c>
      <c r="J211" t="s">
        <v>13695</v>
      </c>
      <c r="K211" t="s">
        <v>9252</v>
      </c>
      <c r="O211" t="s">
        <v>13689</v>
      </c>
    </row>
    <row r="212" spans="1:15" x14ac:dyDescent="0.25">
      <c r="A212" t="s">
        <v>13696</v>
      </c>
      <c r="B212" s="894" t="s">
        <v>13697</v>
      </c>
      <c r="C212" t="s">
        <v>13698</v>
      </c>
      <c r="D212" t="s">
        <v>12477</v>
      </c>
      <c r="E212" t="s">
        <v>13699</v>
      </c>
      <c r="F212" t="s">
        <v>13700</v>
      </c>
      <c r="H212" t="s">
        <v>13232</v>
      </c>
      <c r="I212" s="1" t="s">
        <v>9251</v>
      </c>
      <c r="J212" t="s">
        <v>13701</v>
      </c>
      <c r="K212" t="s">
        <v>9252</v>
      </c>
      <c r="M212" s="248" t="s">
        <v>17070</v>
      </c>
      <c r="N212" t="s">
        <v>13702</v>
      </c>
    </row>
    <row r="213" spans="1:15" x14ac:dyDescent="0.25">
      <c r="A213" t="s">
        <v>13703</v>
      </c>
      <c r="B213" s="894" t="s">
        <v>13704</v>
      </c>
      <c r="C213" t="s">
        <v>13705</v>
      </c>
      <c r="D213" t="s">
        <v>12477</v>
      </c>
      <c r="E213" t="s">
        <v>13706</v>
      </c>
      <c r="F213" t="s">
        <v>13707</v>
      </c>
      <c r="H213" t="s">
        <v>12473</v>
      </c>
      <c r="I213" s="1" t="s">
        <v>9251</v>
      </c>
      <c r="J213" t="s">
        <v>13708</v>
      </c>
      <c r="K213" t="s">
        <v>9252</v>
      </c>
      <c r="M213" s="248" t="s">
        <v>17067</v>
      </c>
      <c r="N213" t="s">
        <v>13709</v>
      </c>
      <c r="O213" t="s">
        <v>13710</v>
      </c>
    </row>
    <row r="214" spans="1:15" x14ac:dyDescent="0.25">
      <c r="A214" t="s">
        <v>13711</v>
      </c>
      <c r="B214" s="894" t="s">
        <v>13712</v>
      </c>
      <c r="C214" t="s">
        <v>13713</v>
      </c>
      <c r="F214" t="s">
        <v>13714</v>
      </c>
      <c r="H214" t="s">
        <v>11589</v>
      </c>
      <c r="I214" s="1" t="s">
        <v>9251</v>
      </c>
      <c r="J214" t="s">
        <v>13715</v>
      </c>
      <c r="K214" t="s">
        <v>9252</v>
      </c>
    </row>
    <row r="215" spans="1:15" x14ac:dyDescent="0.25">
      <c r="A215" t="s">
        <v>13716</v>
      </c>
      <c r="B215" s="894" t="s">
        <v>11689</v>
      </c>
      <c r="C215" t="s">
        <v>13574</v>
      </c>
      <c r="E215" t="s">
        <v>13717</v>
      </c>
      <c r="F215" t="s">
        <v>13718</v>
      </c>
      <c r="H215" t="s">
        <v>12629</v>
      </c>
      <c r="I215" s="1" t="s">
        <v>9251</v>
      </c>
      <c r="J215" t="s">
        <v>13719</v>
      </c>
      <c r="K215" t="s">
        <v>9252</v>
      </c>
    </row>
    <row r="216" spans="1:15" x14ac:dyDescent="0.25">
      <c r="A216" t="s">
        <v>13720</v>
      </c>
      <c r="B216" s="894" t="s">
        <v>54</v>
      </c>
      <c r="C216" t="s">
        <v>13692</v>
      </c>
      <c r="E216" t="s">
        <v>13721</v>
      </c>
      <c r="F216" t="s">
        <v>13722</v>
      </c>
      <c r="H216" t="s">
        <v>13232</v>
      </c>
      <c r="I216" s="1" t="s">
        <v>9251</v>
      </c>
      <c r="J216" t="s">
        <v>13695</v>
      </c>
      <c r="K216" t="s">
        <v>9252</v>
      </c>
    </row>
    <row r="217" spans="1:15" x14ac:dyDescent="0.25">
      <c r="A217" t="s">
        <v>13723</v>
      </c>
      <c r="B217" s="894" t="s">
        <v>13724</v>
      </c>
      <c r="C217" t="s">
        <v>13725</v>
      </c>
      <c r="E217" t="s">
        <v>13726</v>
      </c>
      <c r="F217" t="s">
        <v>13727</v>
      </c>
      <c r="H217" t="s">
        <v>12629</v>
      </c>
      <c r="I217" s="1" t="s">
        <v>9251</v>
      </c>
      <c r="J217" t="s">
        <v>13728</v>
      </c>
      <c r="K217" t="s">
        <v>9252</v>
      </c>
      <c r="L217" t="s">
        <v>13574</v>
      </c>
      <c r="M217" s="248" t="s">
        <v>17068</v>
      </c>
      <c r="N217" t="s">
        <v>13574</v>
      </c>
      <c r="O217" t="s">
        <v>13729</v>
      </c>
    </row>
    <row r="218" spans="1:15" x14ac:dyDescent="0.25">
      <c r="A218" t="s">
        <v>13730</v>
      </c>
      <c r="B218" s="894" t="s">
        <v>13731</v>
      </c>
      <c r="C218" t="s">
        <v>13732</v>
      </c>
      <c r="E218" t="s">
        <v>13733</v>
      </c>
      <c r="F218" t="s">
        <v>13734</v>
      </c>
      <c r="H218" t="s">
        <v>11589</v>
      </c>
      <c r="I218" s="1" t="s">
        <v>9251</v>
      </c>
      <c r="J218" t="s">
        <v>13735</v>
      </c>
      <c r="K218" t="s">
        <v>9252</v>
      </c>
      <c r="O218" t="s">
        <v>12468</v>
      </c>
    </row>
    <row r="219" spans="1:15" x14ac:dyDescent="0.25">
      <c r="A219" t="s">
        <v>13736</v>
      </c>
      <c r="B219" s="894" t="s">
        <v>13737</v>
      </c>
    </row>
    <row r="220" spans="1:15" x14ac:dyDescent="0.25">
      <c r="A220" t="s">
        <v>13738</v>
      </c>
      <c r="B220" s="894" t="s">
        <v>13739</v>
      </c>
      <c r="C220" t="s">
        <v>13740</v>
      </c>
      <c r="F220" t="s">
        <v>13741</v>
      </c>
      <c r="H220" t="s">
        <v>11589</v>
      </c>
      <c r="I220" s="1" t="s">
        <v>9251</v>
      </c>
      <c r="J220" t="s">
        <v>13742</v>
      </c>
      <c r="K220" t="s">
        <v>9252</v>
      </c>
    </row>
    <row r="221" spans="1:15" x14ac:dyDescent="0.25">
      <c r="A221" t="s">
        <v>13743</v>
      </c>
      <c r="B221" s="894" t="s">
        <v>13744</v>
      </c>
      <c r="C221" t="s">
        <v>13120</v>
      </c>
      <c r="E221" t="s">
        <v>13745</v>
      </c>
      <c r="F221" t="s">
        <v>13746</v>
      </c>
      <c r="H221" t="s">
        <v>12473</v>
      </c>
      <c r="I221" s="1" t="s">
        <v>9251</v>
      </c>
      <c r="J221" t="s">
        <v>13747</v>
      </c>
      <c r="K221" t="s">
        <v>9252</v>
      </c>
    </row>
    <row r="222" spans="1:15" x14ac:dyDescent="0.25">
      <c r="A222" t="s">
        <v>13748</v>
      </c>
      <c r="B222" s="894" t="s">
        <v>13749</v>
      </c>
      <c r="C222" t="s">
        <v>13750</v>
      </c>
      <c r="D222" t="s">
        <v>12477</v>
      </c>
      <c r="E222" t="s">
        <v>13751</v>
      </c>
      <c r="F222" t="s">
        <v>13752</v>
      </c>
      <c r="H222" t="s">
        <v>11591</v>
      </c>
      <c r="I222" s="1" t="s">
        <v>9251</v>
      </c>
      <c r="J222" t="s">
        <v>13753</v>
      </c>
      <c r="K222" t="s">
        <v>9252</v>
      </c>
      <c r="O222" t="s">
        <v>13754</v>
      </c>
    </row>
    <row r="223" spans="1:15" x14ac:dyDescent="0.25">
      <c r="A223" t="s">
        <v>13755</v>
      </c>
      <c r="B223" s="894" t="s">
        <v>13756</v>
      </c>
      <c r="C223" t="s">
        <v>13757</v>
      </c>
      <c r="F223" t="s">
        <v>13758</v>
      </c>
      <c r="H223" t="s">
        <v>11591</v>
      </c>
      <c r="I223" s="1" t="s">
        <v>9251</v>
      </c>
      <c r="J223" t="s">
        <v>13759</v>
      </c>
      <c r="K223" t="s">
        <v>9252</v>
      </c>
      <c r="L223" t="s">
        <v>13760</v>
      </c>
    </row>
    <row r="224" spans="1:15" x14ac:dyDescent="0.25">
      <c r="A224" t="s">
        <v>13761</v>
      </c>
      <c r="B224" s="894" t="s">
        <v>13762</v>
      </c>
      <c r="C224" t="s">
        <v>13763</v>
      </c>
      <c r="F224" t="s">
        <v>13764</v>
      </c>
      <c r="H224" t="s">
        <v>12934</v>
      </c>
      <c r="I224" s="1" t="s">
        <v>9251</v>
      </c>
      <c r="J224" t="s">
        <v>12935</v>
      </c>
      <c r="K224" t="s">
        <v>9252</v>
      </c>
      <c r="M224" s="248" t="s">
        <v>17065</v>
      </c>
      <c r="N224" t="s">
        <v>13421</v>
      </c>
      <c r="O224" t="s">
        <v>12468</v>
      </c>
    </row>
    <row r="225" spans="1:15" x14ac:dyDescent="0.25">
      <c r="A225" t="s">
        <v>13765</v>
      </c>
      <c r="B225" s="894" t="s">
        <v>13766</v>
      </c>
      <c r="C225" t="s">
        <v>13767</v>
      </c>
      <c r="E225" t="s">
        <v>13768</v>
      </c>
      <c r="F225" t="s">
        <v>13769</v>
      </c>
      <c r="H225" t="s">
        <v>11582</v>
      </c>
      <c r="I225" s="1" t="s">
        <v>9251</v>
      </c>
      <c r="J225" t="s">
        <v>13770</v>
      </c>
      <c r="K225" t="s">
        <v>9252</v>
      </c>
      <c r="M225" s="248" t="s">
        <v>17069</v>
      </c>
    </row>
    <row r="226" spans="1:15" x14ac:dyDescent="0.25">
      <c r="A226" t="s">
        <v>13771</v>
      </c>
      <c r="B226" s="894" t="s">
        <v>11690</v>
      </c>
      <c r="C226" t="s">
        <v>13772</v>
      </c>
      <c r="E226" t="s">
        <v>13773</v>
      </c>
      <c r="F226" t="s">
        <v>13774</v>
      </c>
      <c r="H226" t="s">
        <v>12686</v>
      </c>
      <c r="I226" s="1" t="s">
        <v>9251</v>
      </c>
      <c r="J226" t="s">
        <v>13775</v>
      </c>
      <c r="K226" t="s">
        <v>9252</v>
      </c>
      <c r="L226" t="s">
        <v>13225</v>
      </c>
      <c r="M226" s="248" t="s">
        <v>17063</v>
      </c>
      <c r="N226" t="s">
        <v>13776</v>
      </c>
      <c r="O226" t="s">
        <v>11598</v>
      </c>
    </row>
    <row r="227" spans="1:15" x14ac:dyDescent="0.25">
      <c r="A227" t="s">
        <v>13777</v>
      </c>
      <c r="B227" s="894" t="s">
        <v>13778</v>
      </c>
      <c r="C227" t="s">
        <v>13779</v>
      </c>
      <c r="E227" t="s">
        <v>13780</v>
      </c>
      <c r="F227" t="s">
        <v>13781</v>
      </c>
      <c r="H227" t="s">
        <v>11258</v>
      </c>
      <c r="I227" s="1" t="s">
        <v>9251</v>
      </c>
      <c r="J227" t="s">
        <v>13025</v>
      </c>
      <c r="K227" t="s">
        <v>9252</v>
      </c>
      <c r="L227" t="s">
        <v>12702</v>
      </c>
      <c r="M227" s="248" t="s">
        <v>17065</v>
      </c>
      <c r="N227" t="s">
        <v>12702</v>
      </c>
      <c r="O227" t="s">
        <v>13782</v>
      </c>
    </row>
    <row r="228" spans="1:15" x14ac:dyDescent="0.25">
      <c r="A228" t="s">
        <v>13783</v>
      </c>
      <c r="B228" s="894" t="s">
        <v>13784</v>
      </c>
      <c r="C228" t="s">
        <v>13785</v>
      </c>
      <c r="E228" t="s">
        <v>13786</v>
      </c>
      <c r="F228" t="s">
        <v>13787</v>
      </c>
      <c r="H228" t="s">
        <v>13788</v>
      </c>
      <c r="I228" s="1" t="s">
        <v>9251</v>
      </c>
      <c r="J228" t="s">
        <v>13789</v>
      </c>
      <c r="K228" t="s">
        <v>9252</v>
      </c>
      <c r="L228" t="s">
        <v>12853</v>
      </c>
      <c r="M228" s="248" t="s">
        <v>17069</v>
      </c>
      <c r="O228" t="s">
        <v>13507</v>
      </c>
    </row>
    <row r="229" spans="1:15" x14ac:dyDescent="0.25">
      <c r="A229" t="s">
        <v>13790</v>
      </c>
      <c r="B229" s="894" t="s">
        <v>13791</v>
      </c>
      <c r="C229" t="s">
        <v>12665</v>
      </c>
      <c r="E229" t="s">
        <v>13792</v>
      </c>
      <c r="F229" t="s">
        <v>13793</v>
      </c>
      <c r="H229" t="s">
        <v>12512</v>
      </c>
      <c r="I229" s="1" t="s">
        <v>9251</v>
      </c>
      <c r="J229" t="s">
        <v>13794</v>
      </c>
      <c r="K229" t="s">
        <v>9252</v>
      </c>
      <c r="L229" t="s">
        <v>13795</v>
      </c>
    </row>
    <row r="230" spans="1:15" x14ac:dyDescent="0.25">
      <c r="A230" t="s">
        <v>13796</v>
      </c>
      <c r="B230" s="894" t="s">
        <v>13797</v>
      </c>
      <c r="C230" t="s">
        <v>13798</v>
      </c>
      <c r="E230" t="s">
        <v>13799</v>
      </c>
      <c r="F230" t="s">
        <v>13800</v>
      </c>
      <c r="H230" t="s">
        <v>11584</v>
      </c>
      <c r="I230" s="1" t="s">
        <v>9251</v>
      </c>
      <c r="J230" t="s">
        <v>13671</v>
      </c>
      <c r="K230" t="s">
        <v>9252</v>
      </c>
      <c r="M230" s="248" t="s">
        <v>17074</v>
      </c>
      <c r="N230" t="s">
        <v>13801</v>
      </c>
      <c r="O230" t="s">
        <v>13754</v>
      </c>
    </row>
    <row r="231" spans="1:15" x14ac:dyDescent="0.25">
      <c r="A231" t="s">
        <v>13802</v>
      </c>
      <c r="B231" s="894" t="s">
        <v>13803</v>
      </c>
      <c r="C231" t="s">
        <v>13804</v>
      </c>
      <c r="F231" t="s">
        <v>13805</v>
      </c>
      <c r="H231" t="s">
        <v>11582</v>
      </c>
      <c r="I231" s="1" t="s">
        <v>9251</v>
      </c>
      <c r="J231" t="s">
        <v>13806</v>
      </c>
      <c r="K231" t="s">
        <v>9252</v>
      </c>
      <c r="M231" s="248" t="s">
        <v>17070</v>
      </c>
      <c r="N231" t="s">
        <v>13664</v>
      </c>
      <c r="O231" t="s">
        <v>13754</v>
      </c>
    </row>
    <row r="232" spans="1:15" x14ac:dyDescent="0.25">
      <c r="A232" t="s">
        <v>13807</v>
      </c>
      <c r="B232" s="894" t="s">
        <v>13808</v>
      </c>
      <c r="C232" t="s">
        <v>13809</v>
      </c>
      <c r="E232" t="s">
        <v>13810</v>
      </c>
      <c r="F232" t="s">
        <v>13811</v>
      </c>
      <c r="H232" t="s">
        <v>11258</v>
      </c>
      <c r="I232" s="1" t="s">
        <v>9251</v>
      </c>
      <c r="J232" t="s">
        <v>13812</v>
      </c>
      <c r="K232" t="s">
        <v>9252</v>
      </c>
      <c r="L232" t="s">
        <v>13574</v>
      </c>
      <c r="M232" s="248" t="s">
        <v>17074</v>
      </c>
      <c r="N232" t="s">
        <v>13574</v>
      </c>
      <c r="O232" t="s">
        <v>13754</v>
      </c>
    </row>
    <row r="233" spans="1:15" x14ac:dyDescent="0.25">
      <c r="A233" t="s">
        <v>13813</v>
      </c>
      <c r="B233" s="894" t="s">
        <v>13814</v>
      </c>
    </row>
    <row r="234" spans="1:15" x14ac:dyDescent="0.25">
      <c r="A234" t="s">
        <v>13815</v>
      </c>
      <c r="B234" s="894" t="s">
        <v>13816</v>
      </c>
      <c r="C234" t="s">
        <v>13817</v>
      </c>
      <c r="D234" t="s">
        <v>12532</v>
      </c>
      <c r="E234" t="s">
        <v>13818</v>
      </c>
      <c r="F234" t="s">
        <v>13819</v>
      </c>
      <c r="H234" t="s">
        <v>13653</v>
      </c>
      <c r="I234" s="1" t="s">
        <v>9251</v>
      </c>
      <c r="J234" t="s">
        <v>13820</v>
      </c>
      <c r="K234" t="s">
        <v>9252</v>
      </c>
      <c r="L234" t="s">
        <v>13821</v>
      </c>
      <c r="M234" s="248" t="s">
        <v>17063</v>
      </c>
      <c r="N234" t="s">
        <v>13821</v>
      </c>
    </row>
    <row r="235" spans="1:15" x14ac:dyDescent="0.25">
      <c r="A235" t="s">
        <v>13822</v>
      </c>
      <c r="B235" s="894" t="s">
        <v>13823</v>
      </c>
      <c r="C235" t="s">
        <v>13824</v>
      </c>
      <c r="D235" t="s">
        <v>12477</v>
      </c>
      <c r="F235" t="s">
        <v>13825</v>
      </c>
      <c r="H235" t="s">
        <v>13826</v>
      </c>
      <c r="I235" s="1" t="s">
        <v>9251</v>
      </c>
      <c r="J235" t="s">
        <v>13827</v>
      </c>
      <c r="K235" t="s">
        <v>9252</v>
      </c>
      <c r="L235" t="s">
        <v>12912</v>
      </c>
      <c r="M235" s="248" t="s">
        <v>17076</v>
      </c>
      <c r="N235" t="s">
        <v>13421</v>
      </c>
      <c r="O235" t="s">
        <v>12468</v>
      </c>
    </row>
    <row r="236" spans="1:15" x14ac:dyDescent="0.25">
      <c r="A236" t="s">
        <v>13828</v>
      </c>
      <c r="B236" s="894" t="s">
        <v>13829</v>
      </c>
    </row>
    <row r="237" spans="1:15" x14ac:dyDescent="0.25">
      <c r="A237" t="s">
        <v>17368</v>
      </c>
      <c r="B237" s="894" t="s">
        <v>13830</v>
      </c>
      <c r="C237" t="s">
        <v>17369</v>
      </c>
      <c r="D237" t="s">
        <v>12532</v>
      </c>
      <c r="F237" t="s">
        <v>17370</v>
      </c>
      <c r="G237" t="s">
        <v>17371</v>
      </c>
      <c r="H237" t="s">
        <v>11582</v>
      </c>
      <c r="I237" s="1" t="s">
        <v>9251</v>
      </c>
      <c r="J237" t="s">
        <v>17372</v>
      </c>
      <c r="K237" t="s">
        <v>9252</v>
      </c>
    </row>
    <row r="238" spans="1:15" x14ac:dyDescent="0.25">
      <c r="A238" t="s">
        <v>17373</v>
      </c>
      <c r="B238" s="894" t="s">
        <v>13831</v>
      </c>
      <c r="C238" t="s">
        <v>17374</v>
      </c>
      <c r="D238" t="s">
        <v>17375</v>
      </c>
      <c r="F238" t="s">
        <v>17376</v>
      </c>
      <c r="H238" t="s">
        <v>11582</v>
      </c>
      <c r="I238" s="1" t="s">
        <v>9251</v>
      </c>
      <c r="J238" t="s">
        <v>17377</v>
      </c>
      <c r="K238" t="s">
        <v>9252</v>
      </c>
    </row>
    <row r="239" spans="1:15" x14ac:dyDescent="0.25">
      <c r="A239" t="s">
        <v>17378</v>
      </c>
      <c r="B239" s="894" t="s">
        <v>13832</v>
      </c>
      <c r="C239" t="s">
        <v>17379</v>
      </c>
      <c r="D239" t="s">
        <v>14786</v>
      </c>
      <c r="F239" t="s">
        <v>17380</v>
      </c>
      <c r="G239" t="s">
        <v>17381</v>
      </c>
      <c r="H239" t="s">
        <v>11582</v>
      </c>
      <c r="I239" s="1" t="s">
        <v>9251</v>
      </c>
      <c r="J239" t="s">
        <v>17382</v>
      </c>
      <c r="K239" t="s">
        <v>9252</v>
      </c>
    </row>
    <row r="240" spans="1:15" x14ac:dyDescent="0.25">
      <c r="A240" t="s">
        <v>17383</v>
      </c>
      <c r="B240" s="894" t="s">
        <v>13833</v>
      </c>
      <c r="F240" t="s">
        <v>17384</v>
      </c>
      <c r="H240" t="s">
        <v>11584</v>
      </c>
      <c r="I240" s="1" t="s">
        <v>9251</v>
      </c>
      <c r="J240" t="s">
        <v>17385</v>
      </c>
      <c r="K240" t="s">
        <v>9252</v>
      </c>
    </row>
    <row r="241" spans="1:11" x14ac:dyDescent="0.25">
      <c r="A241" t="s">
        <v>18122</v>
      </c>
      <c r="B241" s="894" t="s">
        <v>13834</v>
      </c>
      <c r="C241" t="s">
        <v>15226</v>
      </c>
      <c r="D241" t="s">
        <v>12477</v>
      </c>
      <c r="F241" t="s">
        <v>17386</v>
      </c>
      <c r="G241" t="s">
        <v>13349</v>
      </c>
      <c r="H241" t="s">
        <v>14768</v>
      </c>
      <c r="I241" s="1" t="s">
        <v>9251</v>
      </c>
      <c r="J241" t="s">
        <v>17387</v>
      </c>
      <c r="K241" t="s">
        <v>9252</v>
      </c>
    </row>
    <row r="242" spans="1:11" x14ac:dyDescent="0.25">
      <c r="A242" t="s">
        <v>17388</v>
      </c>
      <c r="B242" s="894" t="s">
        <v>13835</v>
      </c>
      <c r="C242" t="s">
        <v>17037</v>
      </c>
      <c r="D242" t="s">
        <v>15145</v>
      </c>
      <c r="F242" t="s">
        <v>17389</v>
      </c>
      <c r="H242" t="s">
        <v>11589</v>
      </c>
      <c r="I242" s="1" t="s">
        <v>9251</v>
      </c>
      <c r="J242" t="s">
        <v>17000</v>
      </c>
      <c r="K242" t="s">
        <v>9252</v>
      </c>
    </row>
    <row r="243" spans="1:11" x14ac:dyDescent="0.25">
      <c r="A243" t="s">
        <v>17390</v>
      </c>
      <c r="B243" s="894" t="s">
        <v>13836</v>
      </c>
      <c r="F243" t="s">
        <v>17391</v>
      </c>
      <c r="H243" t="s">
        <v>17392</v>
      </c>
      <c r="I243" s="1" t="s">
        <v>9251</v>
      </c>
      <c r="J243" t="s">
        <v>17393</v>
      </c>
      <c r="K243" t="s">
        <v>9252</v>
      </c>
    </row>
    <row r="244" spans="1:11" x14ac:dyDescent="0.25">
      <c r="A244" t="s">
        <v>17394</v>
      </c>
      <c r="B244" s="894" t="s">
        <v>13837</v>
      </c>
      <c r="C244" t="s">
        <v>13153</v>
      </c>
      <c r="D244" t="s">
        <v>14786</v>
      </c>
      <c r="F244" t="s">
        <v>17395</v>
      </c>
      <c r="H244" t="s">
        <v>11587</v>
      </c>
      <c r="I244" s="1" t="s">
        <v>9251</v>
      </c>
      <c r="J244" t="s">
        <v>17396</v>
      </c>
      <c r="K244" t="s">
        <v>9252</v>
      </c>
    </row>
    <row r="245" spans="1:11" x14ac:dyDescent="0.25">
      <c r="A245" t="s">
        <v>17397</v>
      </c>
      <c r="B245" s="894" t="s">
        <v>13838</v>
      </c>
      <c r="C245" t="s">
        <v>12923</v>
      </c>
      <c r="F245" t="s">
        <v>17398</v>
      </c>
      <c r="H245" t="s">
        <v>11587</v>
      </c>
      <c r="I245" s="1" t="s">
        <v>9251</v>
      </c>
      <c r="J245" t="s">
        <v>17399</v>
      </c>
      <c r="K245" t="s">
        <v>9252</v>
      </c>
    </row>
    <row r="246" spans="1:11" x14ac:dyDescent="0.25">
      <c r="A246" t="s">
        <v>18123</v>
      </c>
      <c r="B246" s="894" t="s">
        <v>13839</v>
      </c>
      <c r="C246" t="s">
        <v>17400</v>
      </c>
      <c r="F246" t="s">
        <v>17401</v>
      </c>
      <c r="H246" t="s">
        <v>17402</v>
      </c>
      <c r="I246" s="1" t="s">
        <v>15390</v>
      </c>
      <c r="J246" t="s">
        <v>17403</v>
      </c>
      <c r="K246" t="s">
        <v>9252</v>
      </c>
    </row>
    <row r="247" spans="1:11" x14ac:dyDescent="0.25">
      <c r="A247" t="s">
        <v>17404</v>
      </c>
      <c r="B247" s="894" t="s">
        <v>13840</v>
      </c>
      <c r="C247" t="s">
        <v>17405</v>
      </c>
      <c r="F247" t="s">
        <v>17406</v>
      </c>
      <c r="H247" t="s">
        <v>12603</v>
      </c>
      <c r="I247" s="1" t="s">
        <v>9251</v>
      </c>
      <c r="J247" t="s">
        <v>15746</v>
      </c>
      <c r="K247" t="s">
        <v>9252</v>
      </c>
    </row>
    <row r="248" spans="1:11" x14ac:dyDescent="0.25">
      <c r="A248" t="s">
        <v>18124</v>
      </c>
      <c r="B248" s="894" t="s">
        <v>13841</v>
      </c>
      <c r="C248" t="s">
        <v>18125</v>
      </c>
      <c r="F248" t="s">
        <v>18126</v>
      </c>
    </row>
    <row r="249" spans="1:11" x14ac:dyDescent="0.25">
      <c r="A249" t="s">
        <v>13842</v>
      </c>
      <c r="B249" s="894" t="s">
        <v>13843</v>
      </c>
      <c r="C249" t="s">
        <v>17407</v>
      </c>
      <c r="D249" t="s">
        <v>12477</v>
      </c>
      <c r="F249" t="s">
        <v>17408</v>
      </c>
      <c r="H249" t="s">
        <v>14768</v>
      </c>
      <c r="I249" s="1" t="s">
        <v>9251</v>
      </c>
      <c r="J249" t="s">
        <v>17409</v>
      </c>
      <c r="K249" t="s">
        <v>9252</v>
      </c>
    </row>
    <row r="250" spans="1:11" x14ac:dyDescent="0.25">
      <c r="A250" t="s">
        <v>18127</v>
      </c>
      <c r="B250" s="894" t="s">
        <v>11691</v>
      </c>
      <c r="C250" t="s">
        <v>14807</v>
      </c>
      <c r="D250" t="s">
        <v>12477</v>
      </c>
      <c r="F250" t="s">
        <v>17411</v>
      </c>
      <c r="H250" t="s">
        <v>14938</v>
      </c>
      <c r="I250" s="1" t="s">
        <v>9251</v>
      </c>
      <c r="J250" t="s">
        <v>17412</v>
      </c>
      <c r="K250" t="s">
        <v>9252</v>
      </c>
    </row>
    <row r="251" spans="1:11" x14ac:dyDescent="0.25">
      <c r="A251" t="s">
        <v>17413</v>
      </c>
      <c r="B251" s="894" t="s">
        <v>13844</v>
      </c>
      <c r="C251" t="s">
        <v>17414</v>
      </c>
      <c r="F251" t="s">
        <v>17415</v>
      </c>
      <c r="G251" t="s">
        <v>17416</v>
      </c>
      <c r="H251" t="s">
        <v>11584</v>
      </c>
      <c r="I251" s="1" t="s">
        <v>9251</v>
      </c>
      <c r="J251" t="s">
        <v>17417</v>
      </c>
      <c r="K251" t="s">
        <v>9252</v>
      </c>
    </row>
    <row r="252" spans="1:11" x14ac:dyDescent="0.25">
      <c r="A252" t="s">
        <v>13845</v>
      </c>
      <c r="B252" s="894" t="s">
        <v>13846</v>
      </c>
      <c r="C252" t="s">
        <v>17418</v>
      </c>
      <c r="D252" t="s">
        <v>12477</v>
      </c>
      <c r="F252" t="s">
        <v>17419</v>
      </c>
      <c r="H252" t="s">
        <v>17420</v>
      </c>
      <c r="I252" s="1" t="s">
        <v>9251</v>
      </c>
      <c r="J252" t="s">
        <v>17421</v>
      </c>
      <c r="K252" t="s">
        <v>9252</v>
      </c>
    </row>
    <row r="253" spans="1:11" x14ac:dyDescent="0.25">
      <c r="A253" t="s">
        <v>17549</v>
      </c>
      <c r="B253" s="894" t="s">
        <v>13847</v>
      </c>
      <c r="C253" t="s">
        <v>17550</v>
      </c>
      <c r="F253" t="s">
        <v>17551</v>
      </c>
      <c r="G253" t="s">
        <v>17552</v>
      </c>
      <c r="H253" t="s">
        <v>11582</v>
      </c>
      <c r="I253" s="1" t="s">
        <v>9251</v>
      </c>
      <c r="J253" t="s">
        <v>17553</v>
      </c>
      <c r="K253" t="s">
        <v>9252</v>
      </c>
    </row>
    <row r="254" spans="1:11" x14ac:dyDescent="0.25">
      <c r="A254" t="s">
        <v>13848</v>
      </c>
      <c r="B254" s="894" t="s">
        <v>11692</v>
      </c>
      <c r="C254" t="s">
        <v>12491</v>
      </c>
      <c r="F254" t="s">
        <v>17554</v>
      </c>
      <c r="H254" t="s">
        <v>17555</v>
      </c>
      <c r="I254" s="1" t="s">
        <v>9251</v>
      </c>
      <c r="J254" t="s">
        <v>17556</v>
      </c>
      <c r="K254" t="s">
        <v>9252</v>
      </c>
    </row>
    <row r="255" spans="1:11" x14ac:dyDescent="0.25">
      <c r="A255" t="s">
        <v>13849</v>
      </c>
      <c r="B255" s="894" t="s">
        <v>13850</v>
      </c>
      <c r="F255" t="s">
        <v>17557</v>
      </c>
      <c r="H255" t="s">
        <v>17558</v>
      </c>
      <c r="I255" s="1" t="s">
        <v>9251</v>
      </c>
      <c r="J255" t="s">
        <v>17559</v>
      </c>
      <c r="K255" t="s">
        <v>9252</v>
      </c>
    </row>
    <row r="256" spans="1:11" x14ac:dyDescent="0.25">
      <c r="A256" t="s">
        <v>17560</v>
      </c>
      <c r="B256" s="894" t="s">
        <v>13851</v>
      </c>
      <c r="C256" t="s">
        <v>17561</v>
      </c>
      <c r="F256" t="s">
        <v>17562</v>
      </c>
      <c r="G256" t="s">
        <v>17563</v>
      </c>
      <c r="H256" t="s">
        <v>11258</v>
      </c>
      <c r="I256" s="1" t="s">
        <v>9251</v>
      </c>
      <c r="J256" t="s">
        <v>17564</v>
      </c>
      <c r="K256" t="s">
        <v>9252</v>
      </c>
    </row>
    <row r="257" spans="1:11" x14ac:dyDescent="0.25">
      <c r="A257" t="s">
        <v>17565</v>
      </c>
      <c r="B257" s="894" t="s">
        <v>13852</v>
      </c>
      <c r="C257" t="s">
        <v>17566</v>
      </c>
      <c r="F257" t="s">
        <v>17567</v>
      </c>
      <c r="G257" t="s">
        <v>17568</v>
      </c>
      <c r="H257" t="s">
        <v>12527</v>
      </c>
      <c r="I257" s="1" t="s">
        <v>9251</v>
      </c>
      <c r="J257" t="s">
        <v>17569</v>
      </c>
      <c r="K257" t="s">
        <v>9252</v>
      </c>
    </row>
    <row r="258" spans="1:11" x14ac:dyDescent="0.25">
      <c r="A258" t="s">
        <v>17570</v>
      </c>
      <c r="B258" s="894" t="s">
        <v>11693</v>
      </c>
      <c r="C258" t="s">
        <v>17571</v>
      </c>
      <c r="F258" t="s">
        <v>17572</v>
      </c>
      <c r="H258" t="s">
        <v>17573</v>
      </c>
      <c r="I258" s="1" t="s">
        <v>9251</v>
      </c>
      <c r="J258" t="s">
        <v>17574</v>
      </c>
      <c r="K258" t="s">
        <v>9252</v>
      </c>
    </row>
    <row r="259" spans="1:11" x14ac:dyDescent="0.25">
      <c r="A259" t="s">
        <v>13853</v>
      </c>
      <c r="B259" s="894" t="s">
        <v>13854</v>
      </c>
      <c r="C259" t="s">
        <v>17575</v>
      </c>
      <c r="F259" t="s">
        <v>17576</v>
      </c>
      <c r="H259" t="s">
        <v>12488</v>
      </c>
      <c r="I259" s="1" t="s">
        <v>9251</v>
      </c>
      <c r="J259" t="s">
        <v>17577</v>
      </c>
      <c r="K259" t="s">
        <v>9252</v>
      </c>
    </row>
    <row r="260" spans="1:11" x14ac:dyDescent="0.25">
      <c r="A260" t="s">
        <v>13855</v>
      </c>
      <c r="B260" s="894" t="s">
        <v>13856</v>
      </c>
      <c r="C260" t="s">
        <v>17578</v>
      </c>
      <c r="F260" t="s">
        <v>17579</v>
      </c>
      <c r="H260" t="s">
        <v>15119</v>
      </c>
      <c r="I260" s="1" t="s">
        <v>9251</v>
      </c>
      <c r="J260" t="s">
        <v>15120</v>
      </c>
      <c r="K260" t="s">
        <v>9252</v>
      </c>
    </row>
    <row r="261" spans="1:11" x14ac:dyDescent="0.25">
      <c r="A261" t="s">
        <v>17580</v>
      </c>
      <c r="B261" s="894" t="s">
        <v>13857</v>
      </c>
      <c r="C261" t="s">
        <v>17581</v>
      </c>
      <c r="F261" t="s">
        <v>17582</v>
      </c>
      <c r="G261" t="s">
        <v>17583</v>
      </c>
      <c r="H261" t="s">
        <v>12745</v>
      </c>
      <c r="I261" s="1" t="s">
        <v>9251</v>
      </c>
      <c r="J261" t="s">
        <v>17584</v>
      </c>
      <c r="K261" t="s">
        <v>9252</v>
      </c>
    </row>
    <row r="262" spans="1:11" x14ac:dyDescent="0.25">
      <c r="A262" t="s">
        <v>17585</v>
      </c>
      <c r="B262" s="894" t="s">
        <v>13858</v>
      </c>
      <c r="C262" t="s">
        <v>17586</v>
      </c>
      <c r="F262" t="s">
        <v>17587</v>
      </c>
      <c r="H262" t="s">
        <v>12661</v>
      </c>
      <c r="I262" s="1" t="s">
        <v>9251</v>
      </c>
      <c r="J262" t="s">
        <v>17588</v>
      </c>
      <c r="K262" t="s">
        <v>9252</v>
      </c>
    </row>
    <row r="263" spans="1:11" x14ac:dyDescent="0.25">
      <c r="A263" t="s">
        <v>17589</v>
      </c>
      <c r="B263" s="894" t="s">
        <v>11694</v>
      </c>
      <c r="C263" t="s">
        <v>17590</v>
      </c>
      <c r="D263" t="s">
        <v>12477</v>
      </c>
      <c r="F263" t="s">
        <v>17591</v>
      </c>
      <c r="H263" t="s">
        <v>16912</v>
      </c>
      <c r="I263" s="1" t="s">
        <v>9251</v>
      </c>
      <c r="J263" t="s">
        <v>17592</v>
      </c>
      <c r="K263" t="s">
        <v>9252</v>
      </c>
    </row>
    <row r="264" spans="1:11" x14ac:dyDescent="0.25">
      <c r="A264" t="s">
        <v>17593</v>
      </c>
      <c r="B264" s="894" t="s">
        <v>13859</v>
      </c>
      <c r="C264" t="s">
        <v>17594</v>
      </c>
      <c r="F264" t="s">
        <v>17595</v>
      </c>
      <c r="H264" t="s">
        <v>11258</v>
      </c>
      <c r="I264" s="1" t="s">
        <v>9251</v>
      </c>
      <c r="J264" t="s">
        <v>17596</v>
      </c>
      <c r="K264" t="s">
        <v>9252</v>
      </c>
    </row>
    <row r="265" spans="1:11" x14ac:dyDescent="0.25">
      <c r="A265" t="s">
        <v>17597</v>
      </c>
      <c r="B265" s="894" t="s">
        <v>13860</v>
      </c>
      <c r="C265" t="s">
        <v>17598</v>
      </c>
      <c r="F265" t="s">
        <v>17599</v>
      </c>
      <c r="H265" t="s">
        <v>12488</v>
      </c>
      <c r="I265" s="1" t="s">
        <v>9251</v>
      </c>
      <c r="J265" t="s">
        <v>17600</v>
      </c>
      <c r="K265" t="s">
        <v>9252</v>
      </c>
    </row>
    <row r="266" spans="1:11" x14ac:dyDescent="0.25">
      <c r="A266" t="s">
        <v>17601</v>
      </c>
      <c r="B266" s="894" t="s">
        <v>11695</v>
      </c>
      <c r="C266" t="s">
        <v>17602</v>
      </c>
      <c r="F266" t="s">
        <v>17603</v>
      </c>
      <c r="H266" t="s">
        <v>12473</v>
      </c>
      <c r="I266" s="1" t="s">
        <v>9251</v>
      </c>
      <c r="J266" t="s">
        <v>17604</v>
      </c>
      <c r="K266" t="s">
        <v>9252</v>
      </c>
    </row>
    <row r="267" spans="1:11" x14ac:dyDescent="0.25">
      <c r="A267" t="s">
        <v>17605</v>
      </c>
      <c r="B267" s="894" t="s">
        <v>13861</v>
      </c>
      <c r="C267" t="s">
        <v>17606</v>
      </c>
      <c r="F267" t="s">
        <v>17607</v>
      </c>
      <c r="H267" t="s">
        <v>11587</v>
      </c>
      <c r="I267" s="1" t="s">
        <v>9251</v>
      </c>
      <c r="J267" t="s">
        <v>17608</v>
      </c>
      <c r="K267" t="s">
        <v>9252</v>
      </c>
    </row>
    <row r="268" spans="1:11" x14ac:dyDescent="0.25">
      <c r="A268" t="s">
        <v>17609</v>
      </c>
      <c r="B268" s="894" t="s">
        <v>13862</v>
      </c>
      <c r="C268" t="s">
        <v>17610</v>
      </c>
      <c r="F268" t="s">
        <v>17611</v>
      </c>
      <c r="H268" t="s">
        <v>16986</v>
      </c>
      <c r="I268" s="1" t="s">
        <v>9251</v>
      </c>
      <c r="J268" t="s">
        <v>17612</v>
      </c>
      <c r="K268" t="s">
        <v>9252</v>
      </c>
    </row>
    <row r="269" spans="1:11" x14ac:dyDescent="0.25">
      <c r="A269" t="s">
        <v>17613</v>
      </c>
      <c r="B269" s="894" t="s">
        <v>13863</v>
      </c>
      <c r="C269" t="s">
        <v>17614</v>
      </c>
      <c r="F269" t="s">
        <v>17615</v>
      </c>
      <c r="H269" t="s">
        <v>11589</v>
      </c>
      <c r="I269" s="1" t="s">
        <v>9251</v>
      </c>
      <c r="J269" t="s">
        <v>17616</v>
      </c>
      <c r="K269" t="s">
        <v>9252</v>
      </c>
    </row>
    <row r="270" spans="1:11" x14ac:dyDescent="0.25">
      <c r="A270" t="s">
        <v>13864</v>
      </c>
      <c r="B270" s="894" t="s">
        <v>13865</v>
      </c>
    </row>
    <row r="271" spans="1:11" x14ac:dyDescent="0.25">
      <c r="A271" t="s">
        <v>13866</v>
      </c>
      <c r="B271" s="894" t="s">
        <v>13867</v>
      </c>
      <c r="F271" t="s">
        <v>17617</v>
      </c>
      <c r="G271" t="s">
        <v>17618</v>
      </c>
      <c r="H271" t="s">
        <v>13585</v>
      </c>
      <c r="I271" s="1" t="s">
        <v>9251</v>
      </c>
      <c r="J271" t="s">
        <v>17619</v>
      </c>
      <c r="K271" t="s">
        <v>9252</v>
      </c>
    </row>
    <row r="272" spans="1:11" x14ac:dyDescent="0.25">
      <c r="A272" t="s">
        <v>13868</v>
      </c>
      <c r="B272" s="894" t="s">
        <v>13869</v>
      </c>
    </row>
    <row r="273" spans="1:11" x14ac:dyDescent="0.25">
      <c r="A273" t="s">
        <v>17620</v>
      </c>
      <c r="B273" s="894" t="s">
        <v>13870</v>
      </c>
      <c r="C273" t="s">
        <v>17621</v>
      </c>
      <c r="F273" t="s">
        <v>17622</v>
      </c>
      <c r="G273" t="s">
        <v>17623</v>
      </c>
      <c r="H273" t="s">
        <v>16061</v>
      </c>
      <c r="I273" s="1" t="s">
        <v>9251</v>
      </c>
      <c r="J273" t="s">
        <v>17624</v>
      </c>
      <c r="K273" t="s">
        <v>17625</v>
      </c>
    </row>
    <row r="274" spans="1:11" x14ac:dyDescent="0.25">
      <c r="A274" t="s">
        <v>17626</v>
      </c>
      <c r="B274" s="894" t="s">
        <v>13871</v>
      </c>
      <c r="C274" t="s">
        <v>17627</v>
      </c>
      <c r="F274" t="s">
        <v>17628</v>
      </c>
      <c r="H274" t="s">
        <v>15841</v>
      </c>
      <c r="I274" s="1" t="s">
        <v>9251</v>
      </c>
      <c r="J274" t="s">
        <v>17629</v>
      </c>
      <c r="K274" t="s">
        <v>9252</v>
      </c>
    </row>
    <row r="275" spans="1:11" x14ac:dyDescent="0.25">
      <c r="A275" t="s">
        <v>17630</v>
      </c>
      <c r="B275" s="894" t="s">
        <v>13872</v>
      </c>
      <c r="C275" t="s">
        <v>17631</v>
      </c>
      <c r="F275" t="s">
        <v>17632</v>
      </c>
      <c r="H275" t="s">
        <v>11589</v>
      </c>
      <c r="I275" s="1" t="s">
        <v>9251</v>
      </c>
      <c r="J275" t="s">
        <v>17633</v>
      </c>
      <c r="K275" t="s">
        <v>9252</v>
      </c>
    </row>
    <row r="276" spans="1:11" x14ac:dyDescent="0.25">
      <c r="A276" t="s">
        <v>17634</v>
      </c>
      <c r="B276" s="894" t="s">
        <v>13873</v>
      </c>
      <c r="C276" t="s">
        <v>17635</v>
      </c>
      <c r="F276" t="s">
        <v>17636</v>
      </c>
      <c r="H276" t="s">
        <v>12903</v>
      </c>
      <c r="I276" s="1" t="s">
        <v>9251</v>
      </c>
      <c r="J276" t="s">
        <v>17637</v>
      </c>
      <c r="K276" t="s">
        <v>9252</v>
      </c>
    </row>
    <row r="277" spans="1:11" x14ac:dyDescent="0.25">
      <c r="A277" t="s">
        <v>17638</v>
      </c>
      <c r="B277" s="894" t="s">
        <v>13874</v>
      </c>
      <c r="C277" t="s">
        <v>17639</v>
      </c>
      <c r="F277" t="s">
        <v>17640</v>
      </c>
      <c r="H277" t="s">
        <v>11589</v>
      </c>
      <c r="I277" s="1" t="s">
        <v>9251</v>
      </c>
      <c r="J277" t="s">
        <v>17641</v>
      </c>
      <c r="K277" t="s">
        <v>9252</v>
      </c>
    </row>
    <row r="278" spans="1:11" x14ac:dyDescent="0.25">
      <c r="A278" t="s">
        <v>17642</v>
      </c>
      <c r="B278" s="894" t="s">
        <v>13875</v>
      </c>
      <c r="C278" t="s">
        <v>17643</v>
      </c>
      <c r="F278" t="s">
        <v>17644</v>
      </c>
      <c r="H278" t="s">
        <v>12527</v>
      </c>
      <c r="I278" s="1" t="s">
        <v>9251</v>
      </c>
      <c r="J278" t="s">
        <v>17645</v>
      </c>
      <c r="K278" t="s">
        <v>9252</v>
      </c>
    </row>
    <row r="279" spans="1:11" x14ac:dyDescent="0.25">
      <c r="A279" t="s">
        <v>17646</v>
      </c>
      <c r="B279" s="894" t="s">
        <v>13876</v>
      </c>
      <c r="C279" t="s">
        <v>17647</v>
      </c>
      <c r="F279" t="s">
        <v>17648</v>
      </c>
      <c r="G279" t="s">
        <v>17649</v>
      </c>
      <c r="H279" t="s">
        <v>12527</v>
      </c>
      <c r="I279" s="1" t="s">
        <v>9251</v>
      </c>
      <c r="J279" t="s">
        <v>17650</v>
      </c>
      <c r="K279" t="s">
        <v>9252</v>
      </c>
    </row>
    <row r="280" spans="1:11" x14ac:dyDescent="0.25">
      <c r="A280" t="s">
        <v>17651</v>
      </c>
      <c r="B280" s="894" t="s">
        <v>13877</v>
      </c>
      <c r="C280" t="s">
        <v>17652</v>
      </c>
      <c r="F280" t="s">
        <v>17653</v>
      </c>
      <c r="H280" t="s">
        <v>11582</v>
      </c>
      <c r="I280" s="1" t="s">
        <v>9251</v>
      </c>
      <c r="J280" t="s">
        <v>17654</v>
      </c>
      <c r="K280" t="s">
        <v>9252</v>
      </c>
    </row>
    <row r="281" spans="1:11" x14ac:dyDescent="0.25">
      <c r="A281" t="s">
        <v>17655</v>
      </c>
      <c r="B281" s="894" t="s">
        <v>13878</v>
      </c>
      <c r="C281" t="s">
        <v>17656</v>
      </c>
      <c r="F281" t="s">
        <v>17657</v>
      </c>
      <c r="H281" t="s">
        <v>12629</v>
      </c>
      <c r="I281" s="1" t="s">
        <v>9251</v>
      </c>
      <c r="J281" t="s">
        <v>17658</v>
      </c>
      <c r="K281" t="s">
        <v>9252</v>
      </c>
    </row>
    <row r="282" spans="1:11" x14ac:dyDescent="0.25">
      <c r="A282" t="s">
        <v>13879</v>
      </c>
      <c r="B282" s="894" t="s">
        <v>13880</v>
      </c>
      <c r="F282" t="s">
        <v>17659</v>
      </c>
      <c r="H282" t="s">
        <v>17660</v>
      </c>
      <c r="I282" s="1" t="s">
        <v>9251</v>
      </c>
      <c r="J282" t="s">
        <v>17661</v>
      </c>
      <c r="K282" t="s">
        <v>9252</v>
      </c>
    </row>
    <row r="283" spans="1:11" x14ac:dyDescent="0.25">
      <c r="A283" t="s">
        <v>17662</v>
      </c>
      <c r="B283" s="894" t="s">
        <v>13882</v>
      </c>
      <c r="C283" t="s">
        <v>13881</v>
      </c>
      <c r="F283" t="s">
        <v>17663</v>
      </c>
      <c r="H283" t="s">
        <v>17664</v>
      </c>
      <c r="I283" s="1" t="s">
        <v>9251</v>
      </c>
      <c r="J283" t="s">
        <v>17665</v>
      </c>
      <c r="K283" t="s">
        <v>9252</v>
      </c>
    </row>
    <row r="284" spans="1:11" x14ac:dyDescent="0.25">
      <c r="A284" t="s">
        <v>17666</v>
      </c>
      <c r="B284" s="894" t="s">
        <v>13883</v>
      </c>
      <c r="C284" t="s">
        <v>17667</v>
      </c>
      <c r="F284" t="s">
        <v>17668</v>
      </c>
      <c r="H284" t="s">
        <v>11258</v>
      </c>
      <c r="I284" s="1" t="s">
        <v>9251</v>
      </c>
      <c r="J284" t="s">
        <v>17669</v>
      </c>
      <c r="K284" t="s">
        <v>9252</v>
      </c>
    </row>
    <row r="285" spans="1:11" x14ac:dyDescent="0.25">
      <c r="A285" t="s">
        <v>17670</v>
      </c>
      <c r="B285" s="894" t="s">
        <v>13885</v>
      </c>
      <c r="C285" t="s">
        <v>13884</v>
      </c>
      <c r="F285" t="s">
        <v>17671</v>
      </c>
      <c r="H285" t="s">
        <v>12527</v>
      </c>
      <c r="I285" s="1" t="s">
        <v>9251</v>
      </c>
      <c r="J285" t="s">
        <v>17672</v>
      </c>
      <c r="K285" t="s">
        <v>9252</v>
      </c>
    </row>
    <row r="286" spans="1:11" x14ac:dyDescent="0.25">
      <c r="A286" t="s">
        <v>17673</v>
      </c>
      <c r="B286" s="894" t="s">
        <v>13886</v>
      </c>
      <c r="C286" t="s">
        <v>17674</v>
      </c>
      <c r="F286" t="s">
        <v>17675</v>
      </c>
      <c r="H286" t="s">
        <v>12629</v>
      </c>
      <c r="I286" s="1" t="s">
        <v>9251</v>
      </c>
      <c r="J286" t="s">
        <v>17676</v>
      </c>
      <c r="K286" t="s">
        <v>9252</v>
      </c>
    </row>
    <row r="287" spans="1:11" x14ac:dyDescent="0.25">
      <c r="A287" t="s">
        <v>17677</v>
      </c>
      <c r="B287" s="894" t="s">
        <v>13887</v>
      </c>
      <c r="C287" t="s">
        <v>17678</v>
      </c>
      <c r="F287" t="s">
        <v>17679</v>
      </c>
      <c r="H287" t="s">
        <v>11596</v>
      </c>
      <c r="I287" s="1" t="s">
        <v>9251</v>
      </c>
      <c r="J287" t="s">
        <v>17680</v>
      </c>
      <c r="K287" t="s">
        <v>9252</v>
      </c>
    </row>
    <row r="288" spans="1:11" x14ac:dyDescent="0.25">
      <c r="A288" t="s">
        <v>17681</v>
      </c>
      <c r="B288" s="894" t="s">
        <v>13888</v>
      </c>
      <c r="C288" t="s">
        <v>13452</v>
      </c>
      <c r="F288" t="s">
        <v>13484</v>
      </c>
      <c r="H288" t="s">
        <v>11589</v>
      </c>
      <c r="I288" s="1" t="s">
        <v>9251</v>
      </c>
      <c r="J288" t="s">
        <v>13485</v>
      </c>
      <c r="K288" t="s">
        <v>9252</v>
      </c>
    </row>
    <row r="289" spans="1:11" x14ac:dyDescent="0.25">
      <c r="A289" t="s">
        <v>17682</v>
      </c>
      <c r="B289" s="894" t="s">
        <v>13889</v>
      </c>
      <c r="C289" t="s">
        <v>17683</v>
      </c>
      <c r="F289" t="s">
        <v>17684</v>
      </c>
      <c r="H289" t="s">
        <v>11589</v>
      </c>
      <c r="I289" s="1" t="s">
        <v>9251</v>
      </c>
      <c r="J289" t="s">
        <v>17685</v>
      </c>
      <c r="K289" t="s">
        <v>9252</v>
      </c>
    </row>
    <row r="290" spans="1:11" x14ac:dyDescent="0.25">
      <c r="A290" t="s">
        <v>17686</v>
      </c>
      <c r="B290" s="894" t="s">
        <v>13890</v>
      </c>
      <c r="C290" t="s">
        <v>17687</v>
      </c>
      <c r="F290" t="s">
        <v>17688</v>
      </c>
      <c r="H290" t="s">
        <v>11591</v>
      </c>
      <c r="I290" s="1" t="s">
        <v>9251</v>
      </c>
      <c r="J290" t="s">
        <v>17689</v>
      </c>
      <c r="K290" t="s">
        <v>9252</v>
      </c>
    </row>
    <row r="291" spans="1:11" x14ac:dyDescent="0.25">
      <c r="A291" t="s">
        <v>17690</v>
      </c>
      <c r="B291" s="894" t="s">
        <v>13891</v>
      </c>
      <c r="C291" t="s">
        <v>17691</v>
      </c>
      <c r="F291" t="s">
        <v>17692</v>
      </c>
      <c r="G291" t="s">
        <v>17693</v>
      </c>
      <c r="H291" t="s">
        <v>12527</v>
      </c>
      <c r="I291" s="1" t="s">
        <v>9251</v>
      </c>
      <c r="J291" t="s">
        <v>17694</v>
      </c>
      <c r="K291" t="s">
        <v>9252</v>
      </c>
    </row>
    <row r="292" spans="1:11" x14ac:dyDescent="0.25">
      <c r="A292" t="s">
        <v>17695</v>
      </c>
      <c r="B292" s="894" t="s">
        <v>13892</v>
      </c>
      <c r="C292" t="s">
        <v>17696</v>
      </c>
      <c r="F292" t="s">
        <v>17697</v>
      </c>
      <c r="H292" t="s">
        <v>11591</v>
      </c>
      <c r="I292" s="1" t="s">
        <v>9251</v>
      </c>
      <c r="J292" t="s">
        <v>17698</v>
      </c>
      <c r="K292" t="s">
        <v>9252</v>
      </c>
    </row>
    <row r="293" spans="1:11" x14ac:dyDescent="0.25">
      <c r="A293" t="s">
        <v>17699</v>
      </c>
      <c r="B293" s="894" t="s">
        <v>13893</v>
      </c>
      <c r="C293" t="s">
        <v>17700</v>
      </c>
      <c r="F293" t="s">
        <v>17701</v>
      </c>
      <c r="H293" t="s">
        <v>11258</v>
      </c>
      <c r="I293" s="1" t="s">
        <v>9251</v>
      </c>
      <c r="J293" t="s">
        <v>17702</v>
      </c>
      <c r="K293" t="s">
        <v>9252</v>
      </c>
    </row>
    <row r="294" spans="1:11" x14ac:dyDescent="0.25">
      <c r="A294" t="s">
        <v>13894</v>
      </c>
      <c r="B294" s="894" t="s">
        <v>13895</v>
      </c>
    </row>
    <row r="295" spans="1:11" x14ac:dyDescent="0.25">
      <c r="A295" t="s">
        <v>17703</v>
      </c>
      <c r="B295" s="894" t="s">
        <v>13896</v>
      </c>
      <c r="F295" t="s">
        <v>17704</v>
      </c>
      <c r="H295" t="s">
        <v>11258</v>
      </c>
      <c r="I295" s="1" t="s">
        <v>9251</v>
      </c>
      <c r="J295" t="s">
        <v>16601</v>
      </c>
      <c r="K295" t="s">
        <v>9252</v>
      </c>
    </row>
    <row r="296" spans="1:11" x14ac:dyDescent="0.25">
      <c r="A296" t="s">
        <v>17705</v>
      </c>
      <c r="B296" s="894" t="s">
        <v>13897</v>
      </c>
      <c r="C296" t="s">
        <v>17706</v>
      </c>
      <c r="F296" t="s">
        <v>17707</v>
      </c>
      <c r="H296" t="s">
        <v>17708</v>
      </c>
      <c r="I296" s="1" t="s">
        <v>9251</v>
      </c>
      <c r="J296" t="s">
        <v>17709</v>
      </c>
      <c r="K296" t="s">
        <v>9252</v>
      </c>
    </row>
    <row r="297" spans="1:11" x14ac:dyDescent="0.25">
      <c r="A297" t="s">
        <v>17710</v>
      </c>
      <c r="B297" s="894" t="s">
        <v>13898</v>
      </c>
      <c r="C297" t="s">
        <v>17711</v>
      </c>
      <c r="F297" t="s">
        <v>17712</v>
      </c>
      <c r="H297" t="s">
        <v>12527</v>
      </c>
      <c r="I297" s="1" t="s">
        <v>9251</v>
      </c>
      <c r="J297" t="s">
        <v>17713</v>
      </c>
      <c r="K297" t="s">
        <v>9252</v>
      </c>
    </row>
    <row r="298" spans="1:11" x14ac:dyDescent="0.25">
      <c r="A298" t="s">
        <v>17714</v>
      </c>
      <c r="B298" s="894" t="s">
        <v>13899</v>
      </c>
      <c r="C298" t="s">
        <v>17715</v>
      </c>
      <c r="F298" t="s">
        <v>17716</v>
      </c>
      <c r="H298" t="s">
        <v>12629</v>
      </c>
      <c r="I298" s="1" t="s">
        <v>9251</v>
      </c>
      <c r="J298" t="s">
        <v>17717</v>
      </c>
      <c r="K298" t="s">
        <v>9252</v>
      </c>
    </row>
    <row r="299" spans="1:11" x14ac:dyDescent="0.25">
      <c r="A299" t="s">
        <v>17718</v>
      </c>
      <c r="B299" s="894" t="s">
        <v>11696</v>
      </c>
      <c r="C299" t="s">
        <v>17719</v>
      </c>
      <c r="F299" t="s">
        <v>17720</v>
      </c>
      <c r="H299" t="s">
        <v>11582</v>
      </c>
      <c r="I299" s="1" t="s">
        <v>9251</v>
      </c>
      <c r="J299" t="s">
        <v>17721</v>
      </c>
      <c r="K299" t="s">
        <v>9252</v>
      </c>
    </row>
    <row r="300" spans="1:11" x14ac:dyDescent="0.25">
      <c r="A300" t="s">
        <v>17722</v>
      </c>
      <c r="B300" s="894" t="s">
        <v>13900</v>
      </c>
      <c r="C300" t="s">
        <v>17723</v>
      </c>
      <c r="F300" t="s">
        <v>17724</v>
      </c>
      <c r="H300" t="s">
        <v>11589</v>
      </c>
      <c r="I300" s="1" t="s">
        <v>9251</v>
      </c>
      <c r="J300" t="s">
        <v>17725</v>
      </c>
      <c r="K300" t="s">
        <v>9252</v>
      </c>
    </row>
    <row r="301" spans="1:11" x14ac:dyDescent="0.25">
      <c r="A301" t="s">
        <v>17726</v>
      </c>
      <c r="B301" s="894" t="s">
        <v>13901</v>
      </c>
      <c r="C301" t="s">
        <v>17727</v>
      </c>
      <c r="F301" t="s">
        <v>17728</v>
      </c>
      <c r="H301" t="s">
        <v>11258</v>
      </c>
      <c r="I301" s="1" t="s">
        <v>9251</v>
      </c>
      <c r="J301" t="s">
        <v>17729</v>
      </c>
      <c r="K301" t="s">
        <v>9252</v>
      </c>
    </row>
    <row r="302" spans="1:11" x14ac:dyDescent="0.25">
      <c r="A302" t="s">
        <v>17730</v>
      </c>
      <c r="B302" s="894" t="s">
        <v>13902</v>
      </c>
      <c r="C302" t="s">
        <v>17731</v>
      </c>
      <c r="F302" t="s">
        <v>17732</v>
      </c>
      <c r="H302" t="s">
        <v>14847</v>
      </c>
      <c r="I302" s="1" t="s">
        <v>9251</v>
      </c>
      <c r="J302" t="s">
        <v>15820</v>
      </c>
      <c r="K302" t="s">
        <v>9252</v>
      </c>
    </row>
    <row r="303" spans="1:11" x14ac:dyDescent="0.25">
      <c r="A303" t="s">
        <v>17733</v>
      </c>
      <c r="B303" s="894" t="s">
        <v>13903</v>
      </c>
      <c r="C303" t="s">
        <v>17734</v>
      </c>
      <c r="F303" t="s">
        <v>17735</v>
      </c>
      <c r="H303" t="s">
        <v>17736</v>
      </c>
      <c r="I303" s="1" t="s">
        <v>9251</v>
      </c>
      <c r="J303" t="s">
        <v>17737</v>
      </c>
      <c r="K303" t="s">
        <v>9252</v>
      </c>
    </row>
    <row r="304" spans="1:11" x14ac:dyDescent="0.25">
      <c r="A304" t="s">
        <v>17738</v>
      </c>
      <c r="B304" s="894" t="s">
        <v>13904</v>
      </c>
      <c r="C304" t="s">
        <v>16979</v>
      </c>
      <c r="D304" t="s">
        <v>12477</v>
      </c>
      <c r="F304" t="s">
        <v>17739</v>
      </c>
      <c r="H304" t="s">
        <v>11587</v>
      </c>
      <c r="I304" s="1" t="s">
        <v>9251</v>
      </c>
      <c r="J304" t="s">
        <v>16982</v>
      </c>
      <c r="K304" t="s">
        <v>9252</v>
      </c>
    </row>
    <row r="305" spans="1:11" x14ac:dyDescent="0.25">
      <c r="A305" t="s">
        <v>13905</v>
      </c>
      <c r="B305" s="894" t="s">
        <v>13906</v>
      </c>
      <c r="C305" t="s">
        <v>17740</v>
      </c>
      <c r="F305" t="s">
        <v>17741</v>
      </c>
      <c r="H305" t="s">
        <v>16061</v>
      </c>
      <c r="I305" s="1" t="s">
        <v>9251</v>
      </c>
      <c r="J305" t="s">
        <v>17742</v>
      </c>
      <c r="K305" t="s">
        <v>9252</v>
      </c>
    </row>
    <row r="306" spans="1:11" x14ac:dyDescent="0.25">
      <c r="A306" t="s">
        <v>17743</v>
      </c>
      <c r="B306" s="894" t="s">
        <v>13907</v>
      </c>
      <c r="C306" t="s">
        <v>17744</v>
      </c>
      <c r="F306" t="s">
        <v>13423</v>
      </c>
      <c r="H306" t="s">
        <v>11589</v>
      </c>
      <c r="I306" s="1" t="s">
        <v>9251</v>
      </c>
      <c r="J306" t="s">
        <v>13424</v>
      </c>
      <c r="K306" t="s">
        <v>9252</v>
      </c>
    </row>
    <row r="307" spans="1:11" x14ac:dyDescent="0.25">
      <c r="A307" t="s">
        <v>17745</v>
      </c>
      <c r="B307" s="894" t="s">
        <v>13908</v>
      </c>
      <c r="C307" t="s">
        <v>17746</v>
      </c>
      <c r="F307" t="s">
        <v>17747</v>
      </c>
      <c r="H307" t="s">
        <v>14938</v>
      </c>
      <c r="I307" s="1" t="s">
        <v>9251</v>
      </c>
      <c r="J307" t="s">
        <v>17748</v>
      </c>
      <c r="K307" t="s">
        <v>9252</v>
      </c>
    </row>
    <row r="308" spans="1:11" x14ac:dyDescent="0.25">
      <c r="A308" t="s">
        <v>17749</v>
      </c>
      <c r="B308" s="894" t="s">
        <v>13909</v>
      </c>
      <c r="C308" t="s">
        <v>17750</v>
      </c>
      <c r="F308" t="s">
        <v>17751</v>
      </c>
      <c r="H308" t="s">
        <v>11584</v>
      </c>
      <c r="I308" s="1" t="s">
        <v>9251</v>
      </c>
      <c r="J308" t="s">
        <v>17752</v>
      </c>
      <c r="K308" t="s">
        <v>9252</v>
      </c>
    </row>
    <row r="309" spans="1:11" x14ac:dyDescent="0.25">
      <c r="A309" t="s">
        <v>17753</v>
      </c>
      <c r="B309" s="894" t="s">
        <v>11697</v>
      </c>
      <c r="C309" t="s">
        <v>17754</v>
      </c>
      <c r="F309" t="s">
        <v>17755</v>
      </c>
      <c r="H309" t="s">
        <v>12473</v>
      </c>
      <c r="I309" s="1" t="s">
        <v>9251</v>
      </c>
      <c r="J309" t="s">
        <v>17756</v>
      </c>
      <c r="K309" t="s">
        <v>9252</v>
      </c>
    </row>
    <row r="310" spans="1:11" x14ac:dyDescent="0.25">
      <c r="A310" t="s">
        <v>17757</v>
      </c>
      <c r="B310" s="894" t="s">
        <v>13910</v>
      </c>
      <c r="C310" t="s">
        <v>17758</v>
      </c>
      <c r="F310" t="s">
        <v>17759</v>
      </c>
      <c r="H310" t="s">
        <v>17760</v>
      </c>
      <c r="I310" s="1" t="s">
        <v>9251</v>
      </c>
      <c r="J310" t="s">
        <v>17761</v>
      </c>
      <c r="K310" t="s">
        <v>9252</v>
      </c>
    </row>
    <row r="311" spans="1:11" x14ac:dyDescent="0.25">
      <c r="A311" t="s">
        <v>17762</v>
      </c>
      <c r="B311" s="894" t="s">
        <v>13911</v>
      </c>
      <c r="C311" t="s">
        <v>17763</v>
      </c>
      <c r="F311" t="s">
        <v>17764</v>
      </c>
      <c r="H311" t="s">
        <v>16923</v>
      </c>
      <c r="I311" s="1" t="s">
        <v>9251</v>
      </c>
      <c r="J311" t="s">
        <v>17765</v>
      </c>
      <c r="K311" t="s">
        <v>9252</v>
      </c>
    </row>
    <row r="312" spans="1:11" x14ac:dyDescent="0.25">
      <c r="A312" t="s">
        <v>17766</v>
      </c>
      <c r="B312" s="894" t="s">
        <v>13912</v>
      </c>
      <c r="C312" t="s">
        <v>17767</v>
      </c>
      <c r="F312" t="s">
        <v>17768</v>
      </c>
      <c r="H312" t="s">
        <v>11589</v>
      </c>
      <c r="I312" s="1" t="s">
        <v>9251</v>
      </c>
      <c r="J312" t="s">
        <v>17769</v>
      </c>
      <c r="K312" t="s">
        <v>9252</v>
      </c>
    </row>
    <row r="313" spans="1:11" x14ac:dyDescent="0.25">
      <c r="A313" t="s">
        <v>13913</v>
      </c>
      <c r="B313" s="894" t="s">
        <v>13914</v>
      </c>
      <c r="C313" t="s">
        <v>17770</v>
      </c>
      <c r="F313" t="s">
        <v>17771</v>
      </c>
      <c r="G313" t="s">
        <v>17772</v>
      </c>
      <c r="H313" t="s">
        <v>11589</v>
      </c>
      <c r="I313" s="1" t="s">
        <v>9251</v>
      </c>
      <c r="J313" t="s">
        <v>17773</v>
      </c>
      <c r="K313" t="s">
        <v>9252</v>
      </c>
    </row>
    <row r="314" spans="1:11" x14ac:dyDescent="0.25">
      <c r="A314" t="s">
        <v>17774</v>
      </c>
      <c r="B314" s="894" t="s">
        <v>13915</v>
      </c>
      <c r="C314" t="s">
        <v>17775</v>
      </c>
      <c r="F314" t="s">
        <v>17776</v>
      </c>
      <c r="H314" t="s">
        <v>17777</v>
      </c>
      <c r="I314" s="1" t="s">
        <v>9251</v>
      </c>
      <c r="J314" t="s">
        <v>17778</v>
      </c>
      <c r="K314" t="s">
        <v>9252</v>
      </c>
    </row>
    <row r="315" spans="1:11" x14ac:dyDescent="0.25">
      <c r="A315" t="s">
        <v>17779</v>
      </c>
      <c r="B315" s="894" t="s">
        <v>13916</v>
      </c>
      <c r="C315" t="s">
        <v>17780</v>
      </c>
      <c r="F315" t="s">
        <v>17781</v>
      </c>
      <c r="H315" t="s">
        <v>12527</v>
      </c>
      <c r="I315" s="1" t="s">
        <v>9251</v>
      </c>
      <c r="J315" t="s">
        <v>17782</v>
      </c>
      <c r="K315" t="s">
        <v>9252</v>
      </c>
    </row>
    <row r="316" spans="1:11" x14ac:dyDescent="0.25">
      <c r="A316" t="s">
        <v>17783</v>
      </c>
      <c r="B316" s="894" t="s">
        <v>13917</v>
      </c>
      <c r="C316" t="s">
        <v>17784</v>
      </c>
      <c r="F316" t="s">
        <v>17785</v>
      </c>
      <c r="H316" t="s">
        <v>11582</v>
      </c>
      <c r="I316" s="1" t="s">
        <v>9251</v>
      </c>
      <c r="J316" t="s">
        <v>17786</v>
      </c>
      <c r="K316" t="s">
        <v>9252</v>
      </c>
    </row>
    <row r="317" spans="1:11" x14ac:dyDescent="0.25">
      <c r="A317" t="s">
        <v>17787</v>
      </c>
      <c r="B317" s="894" t="s">
        <v>13918</v>
      </c>
      <c r="C317" t="s">
        <v>17788</v>
      </c>
      <c r="F317" t="s">
        <v>17789</v>
      </c>
      <c r="H317" t="s">
        <v>11589</v>
      </c>
      <c r="I317" s="1" t="s">
        <v>9251</v>
      </c>
      <c r="J317" t="s">
        <v>17790</v>
      </c>
      <c r="K317" t="s">
        <v>9252</v>
      </c>
    </row>
    <row r="318" spans="1:11" x14ac:dyDescent="0.25">
      <c r="A318" t="s">
        <v>17791</v>
      </c>
      <c r="B318" s="894" t="s">
        <v>13919</v>
      </c>
      <c r="C318" t="s">
        <v>17792</v>
      </c>
      <c r="F318" t="s">
        <v>17793</v>
      </c>
      <c r="G318" t="s">
        <v>17794</v>
      </c>
      <c r="H318" t="s">
        <v>11587</v>
      </c>
      <c r="I318" s="1" t="s">
        <v>9251</v>
      </c>
      <c r="J318" t="s">
        <v>17795</v>
      </c>
      <c r="K318" t="s">
        <v>9252</v>
      </c>
    </row>
    <row r="319" spans="1:11" x14ac:dyDescent="0.25">
      <c r="A319" t="s">
        <v>17796</v>
      </c>
      <c r="B319" s="894" t="s">
        <v>13920</v>
      </c>
      <c r="C319" t="s">
        <v>17797</v>
      </c>
      <c r="F319" t="s">
        <v>17798</v>
      </c>
      <c r="H319" t="s">
        <v>12603</v>
      </c>
      <c r="I319" s="1" t="s">
        <v>9251</v>
      </c>
      <c r="J319" t="s">
        <v>17799</v>
      </c>
      <c r="K319" t="s">
        <v>9252</v>
      </c>
    </row>
    <row r="320" spans="1:11" x14ac:dyDescent="0.25">
      <c r="A320" t="s">
        <v>17800</v>
      </c>
      <c r="B320" s="894" t="s">
        <v>55</v>
      </c>
      <c r="C320" t="s">
        <v>17801</v>
      </c>
      <c r="F320" t="s">
        <v>17802</v>
      </c>
      <c r="H320" t="s">
        <v>11588</v>
      </c>
      <c r="I320" s="1" t="s">
        <v>9251</v>
      </c>
      <c r="J320" t="s">
        <v>17803</v>
      </c>
      <c r="K320" t="s">
        <v>9252</v>
      </c>
    </row>
    <row r="321" spans="1:11" x14ac:dyDescent="0.25">
      <c r="A321" t="s">
        <v>13921</v>
      </c>
      <c r="B321" s="894" t="s">
        <v>11698</v>
      </c>
      <c r="C321" t="s">
        <v>17804</v>
      </c>
      <c r="F321" t="s">
        <v>17805</v>
      </c>
      <c r="H321" t="s">
        <v>11590</v>
      </c>
      <c r="I321" s="1" t="s">
        <v>9251</v>
      </c>
      <c r="J321" t="s">
        <v>17806</v>
      </c>
      <c r="K321" t="s">
        <v>9252</v>
      </c>
    </row>
    <row r="322" spans="1:11" x14ac:dyDescent="0.25">
      <c r="A322" t="s">
        <v>17807</v>
      </c>
      <c r="B322" s="894" t="s">
        <v>13922</v>
      </c>
      <c r="C322" t="s">
        <v>17808</v>
      </c>
      <c r="F322" t="s">
        <v>17809</v>
      </c>
      <c r="H322" t="s">
        <v>16986</v>
      </c>
      <c r="I322" s="1" t="s">
        <v>9251</v>
      </c>
      <c r="J322" t="s">
        <v>17810</v>
      </c>
      <c r="K322" t="s">
        <v>9252</v>
      </c>
    </row>
    <row r="323" spans="1:11" x14ac:dyDescent="0.25">
      <c r="A323" t="s">
        <v>13923</v>
      </c>
      <c r="B323" s="894" t="s">
        <v>13924</v>
      </c>
      <c r="F323" t="s">
        <v>17811</v>
      </c>
      <c r="H323" t="s">
        <v>11589</v>
      </c>
      <c r="I323" s="1" t="s">
        <v>9251</v>
      </c>
      <c r="J323" t="s">
        <v>17812</v>
      </c>
      <c r="K323" t="s">
        <v>9252</v>
      </c>
    </row>
    <row r="324" spans="1:11" x14ac:dyDescent="0.25">
      <c r="A324" t="s">
        <v>17813</v>
      </c>
      <c r="B324" s="894" t="s">
        <v>13925</v>
      </c>
      <c r="C324" t="s">
        <v>17814</v>
      </c>
      <c r="F324" t="s">
        <v>17815</v>
      </c>
      <c r="H324" t="s">
        <v>15996</v>
      </c>
      <c r="I324" s="1" t="s">
        <v>9251</v>
      </c>
      <c r="J324" t="s">
        <v>15997</v>
      </c>
      <c r="K324" t="s">
        <v>9252</v>
      </c>
    </row>
    <row r="325" spans="1:11" x14ac:dyDescent="0.25">
      <c r="A325" t="s">
        <v>17816</v>
      </c>
      <c r="B325" s="894" t="s">
        <v>13926</v>
      </c>
      <c r="C325" t="s">
        <v>17817</v>
      </c>
      <c r="F325" t="s">
        <v>17818</v>
      </c>
      <c r="H325" t="s">
        <v>11584</v>
      </c>
      <c r="I325" s="1" t="s">
        <v>9251</v>
      </c>
      <c r="J325" t="s">
        <v>17819</v>
      </c>
      <c r="K325" t="s">
        <v>9252</v>
      </c>
    </row>
    <row r="326" spans="1:11" x14ac:dyDescent="0.25">
      <c r="A326" t="s">
        <v>17820</v>
      </c>
      <c r="B326" s="894" t="s">
        <v>56</v>
      </c>
      <c r="C326" t="s">
        <v>17821</v>
      </c>
      <c r="F326" t="s">
        <v>17822</v>
      </c>
      <c r="H326" t="s">
        <v>17823</v>
      </c>
      <c r="I326" s="1" t="s">
        <v>9251</v>
      </c>
      <c r="J326" t="s">
        <v>17824</v>
      </c>
      <c r="K326" t="s">
        <v>9252</v>
      </c>
    </row>
    <row r="327" spans="1:11" x14ac:dyDescent="0.25">
      <c r="A327" t="s">
        <v>13927</v>
      </c>
      <c r="B327" s="894" t="s">
        <v>13928</v>
      </c>
      <c r="C327" t="s">
        <v>17825</v>
      </c>
      <c r="F327" t="s">
        <v>17826</v>
      </c>
      <c r="H327" t="s">
        <v>17827</v>
      </c>
      <c r="I327" s="1" t="s">
        <v>9251</v>
      </c>
      <c r="J327" t="s">
        <v>17828</v>
      </c>
      <c r="K327" t="s">
        <v>9252</v>
      </c>
    </row>
    <row r="328" spans="1:11" x14ac:dyDescent="0.25">
      <c r="A328" t="s">
        <v>17829</v>
      </c>
      <c r="B328" s="894" t="s">
        <v>13929</v>
      </c>
      <c r="C328" t="s">
        <v>17830</v>
      </c>
      <c r="F328" t="s">
        <v>17831</v>
      </c>
      <c r="H328" t="s">
        <v>17832</v>
      </c>
      <c r="I328" s="1" t="s">
        <v>9251</v>
      </c>
      <c r="J328" t="s">
        <v>17833</v>
      </c>
      <c r="K328" t="s">
        <v>9252</v>
      </c>
    </row>
    <row r="329" spans="1:11" x14ac:dyDescent="0.25">
      <c r="A329" t="s">
        <v>17834</v>
      </c>
      <c r="B329" s="894" t="s">
        <v>13930</v>
      </c>
      <c r="C329" t="s">
        <v>17835</v>
      </c>
      <c r="F329" t="s">
        <v>17836</v>
      </c>
      <c r="H329" t="s">
        <v>15483</v>
      </c>
      <c r="I329" s="1" t="s">
        <v>9251</v>
      </c>
      <c r="J329" t="s">
        <v>13564</v>
      </c>
      <c r="K329" t="s">
        <v>9252</v>
      </c>
    </row>
    <row r="330" spans="1:11" x14ac:dyDescent="0.25">
      <c r="A330" t="s">
        <v>17837</v>
      </c>
      <c r="B330" s="894" t="s">
        <v>13931</v>
      </c>
      <c r="C330" t="s">
        <v>17838</v>
      </c>
      <c r="F330" t="s">
        <v>17839</v>
      </c>
      <c r="H330" t="s">
        <v>12629</v>
      </c>
      <c r="I330" s="1" t="s">
        <v>9251</v>
      </c>
      <c r="J330" t="s">
        <v>17840</v>
      </c>
      <c r="K330" t="s">
        <v>9252</v>
      </c>
    </row>
    <row r="331" spans="1:11" x14ac:dyDescent="0.25">
      <c r="A331" t="s">
        <v>13932</v>
      </c>
      <c r="B331" s="894" t="s">
        <v>13933</v>
      </c>
      <c r="C331" t="s">
        <v>17841</v>
      </c>
      <c r="F331" t="s">
        <v>17842</v>
      </c>
      <c r="H331" t="s">
        <v>15258</v>
      </c>
      <c r="I331" s="1" t="s">
        <v>9251</v>
      </c>
      <c r="J331" t="s">
        <v>17843</v>
      </c>
      <c r="K331" t="s">
        <v>9252</v>
      </c>
    </row>
    <row r="332" spans="1:11" x14ac:dyDescent="0.25">
      <c r="A332" t="s">
        <v>17844</v>
      </c>
      <c r="B332" s="894" t="s">
        <v>13934</v>
      </c>
      <c r="C332" t="s">
        <v>17845</v>
      </c>
      <c r="F332" t="s">
        <v>17846</v>
      </c>
      <c r="H332" t="s">
        <v>11589</v>
      </c>
      <c r="I332" s="1" t="s">
        <v>9251</v>
      </c>
      <c r="J332" t="s">
        <v>17847</v>
      </c>
      <c r="K332" t="s">
        <v>9252</v>
      </c>
    </row>
    <row r="333" spans="1:11" x14ac:dyDescent="0.25">
      <c r="A333" t="s">
        <v>17848</v>
      </c>
      <c r="B333" s="894" t="s">
        <v>13935</v>
      </c>
      <c r="C333" t="s">
        <v>17849</v>
      </c>
      <c r="F333" t="s">
        <v>17850</v>
      </c>
      <c r="H333" t="s">
        <v>11584</v>
      </c>
      <c r="I333" s="1" t="s">
        <v>9251</v>
      </c>
      <c r="J333" t="s">
        <v>17851</v>
      </c>
      <c r="K333" t="s">
        <v>9252</v>
      </c>
    </row>
    <row r="334" spans="1:11" x14ac:dyDescent="0.25">
      <c r="A334" t="s">
        <v>13936</v>
      </c>
      <c r="B334" s="894" t="s">
        <v>13937</v>
      </c>
    </row>
    <row r="335" spans="1:11" x14ac:dyDescent="0.25">
      <c r="A335" t="s">
        <v>17852</v>
      </c>
      <c r="B335" s="894" t="s">
        <v>13938</v>
      </c>
      <c r="C335" t="s">
        <v>17853</v>
      </c>
      <c r="F335" t="s">
        <v>17854</v>
      </c>
      <c r="H335" t="s">
        <v>11590</v>
      </c>
      <c r="I335" s="1" t="s">
        <v>9251</v>
      </c>
      <c r="J335" t="s">
        <v>17855</v>
      </c>
      <c r="K335" t="s">
        <v>9252</v>
      </c>
    </row>
    <row r="336" spans="1:11" x14ac:dyDescent="0.25">
      <c r="A336" t="s">
        <v>17856</v>
      </c>
      <c r="B336" s="894" t="s">
        <v>11699</v>
      </c>
      <c r="C336" t="s">
        <v>17857</v>
      </c>
      <c r="F336" t="s">
        <v>17858</v>
      </c>
      <c r="H336" t="s">
        <v>11591</v>
      </c>
      <c r="I336" s="1" t="s">
        <v>9251</v>
      </c>
      <c r="J336" t="s">
        <v>17859</v>
      </c>
      <c r="K336" t="s">
        <v>9252</v>
      </c>
    </row>
    <row r="337" spans="1:11" x14ac:dyDescent="0.25">
      <c r="A337" t="s">
        <v>17860</v>
      </c>
      <c r="B337" s="894" t="s">
        <v>13939</v>
      </c>
      <c r="C337" t="s">
        <v>17861</v>
      </c>
      <c r="F337" t="s">
        <v>17862</v>
      </c>
      <c r="H337" t="s">
        <v>11584</v>
      </c>
      <c r="I337" s="1" t="s">
        <v>9251</v>
      </c>
      <c r="J337" t="s">
        <v>17863</v>
      </c>
      <c r="K337" t="s">
        <v>9252</v>
      </c>
    </row>
    <row r="338" spans="1:11" x14ac:dyDescent="0.25">
      <c r="A338" t="s">
        <v>17864</v>
      </c>
      <c r="B338" s="894" t="s">
        <v>13940</v>
      </c>
      <c r="C338" t="s">
        <v>17865</v>
      </c>
      <c r="F338" t="s">
        <v>17866</v>
      </c>
      <c r="H338" t="s">
        <v>11591</v>
      </c>
      <c r="I338" s="1" t="s">
        <v>9251</v>
      </c>
      <c r="J338" t="s">
        <v>17867</v>
      </c>
      <c r="K338" t="s">
        <v>9252</v>
      </c>
    </row>
    <row r="339" spans="1:11" x14ac:dyDescent="0.25">
      <c r="A339" t="s">
        <v>17868</v>
      </c>
      <c r="B339" s="894" t="s">
        <v>13941</v>
      </c>
      <c r="C339" t="s">
        <v>17869</v>
      </c>
      <c r="F339" t="s">
        <v>17870</v>
      </c>
      <c r="H339" t="s">
        <v>11582</v>
      </c>
      <c r="I339" s="1" t="s">
        <v>9251</v>
      </c>
      <c r="J339" t="s">
        <v>17871</v>
      </c>
      <c r="K339" t="s">
        <v>9252</v>
      </c>
    </row>
    <row r="340" spans="1:11" x14ac:dyDescent="0.25">
      <c r="A340" t="s">
        <v>17872</v>
      </c>
      <c r="B340" s="894" t="s">
        <v>13942</v>
      </c>
      <c r="C340" t="s">
        <v>17873</v>
      </c>
      <c r="F340" t="s">
        <v>17874</v>
      </c>
      <c r="H340" t="s">
        <v>11589</v>
      </c>
      <c r="I340" s="1" t="s">
        <v>9251</v>
      </c>
      <c r="J340" t="s">
        <v>17875</v>
      </c>
      <c r="K340" t="s">
        <v>9252</v>
      </c>
    </row>
    <row r="341" spans="1:11" x14ac:dyDescent="0.25">
      <c r="A341" t="s">
        <v>17876</v>
      </c>
      <c r="B341" s="894" t="s">
        <v>13943</v>
      </c>
      <c r="C341" t="s">
        <v>17877</v>
      </c>
      <c r="F341" t="s">
        <v>17878</v>
      </c>
      <c r="H341" t="s">
        <v>17879</v>
      </c>
      <c r="I341" s="1" t="s">
        <v>9251</v>
      </c>
      <c r="J341" t="s">
        <v>17880</v>
      </c>
      <c r="K341" t="s">
        <v>9252</v>
      </c>
    </row>
    <row r="342" spans="1:11" x14ac:dyDescent="0.25">
      <c r="A342" t="s">
        <v>17881</v>
      </c>
      <c r="B342" s="894" t="s">
        <v>13944</v>
      </c>
      <c r="C342" t="s">
        <v>17882</v>
      </c>
      <c r="F342" t="s">
        <v>17883</v>
      </c>
      <c r="H342" t="s">
        <v>11258</v>
      </c>
      <c r="I342" s="1" t="s">
        <v>9251</v>
      </c>
      <c r="J342" t="s">
        <v>17884</v>
      </c>
      <c r="K342" t="s">
        <v>9252</v>
      </c>
    </row>
    <row r="343" spans="1:11" x14ac:dyDescent="0.25">
      <c r="A343" t="s">
        <v>17885</v>
      </c>
      <c r="B343" s="894" t="s">
        <v>13945</v>
      </c>
      <c r="C343" t="s">
        <v>17886</v>
      </c>
      <c r="F343" t="s">
        <v>17887</v>
      </c>
      <c r="G343" t="s">
        <v>16454</v>
      </c>
      <c r="H343" t="s">
        <v>11584</v>
      </c>
      <c r="I343" s="1" t="s">
        <v>9251</v>
      </c>
      <c r="J343" t="s">
        <v>17888</v>
      </c>
      <c r="K343" t="s">
        <v>9252</v>
      </c>
    </row>
    <row r="344" spans="1:11" x14ac:dyDescent="0.25">
      <c r="A344" t="s">
        <v>17889</v>
      </c>
      <c r="B344" s="894" t="s">
        <v>13946</v>
      </c>
      <c r="C344" t="s">
        <v>17890</v>
      </c>
      <c r="F344" t="s">
        <v>17891</v>
      </c>
      <c r="H344" t="s">
        <v>14768</v>
      </c>
      <c r="I344" s="1" t="s">
        <v>9251</v>
      </c>
      <c r="J344" t="s">
        <v>17892</v>
      </c>
      <c r="K344" t="s">
        <v>9252</v>
      </c>
    </row>
    <row r="345" spans="1:11" x14ac:dyDescent="0.25">
      <c r="A345" t="s">
        <v>13947</v>
      </c>
      <c r="B345" s="894" t="s">
        <v>13948</v>
      </c>
    </row>
    <row r="346" spans="1:11" x14ac:dyDescent="0.25">
      <c r="A346" t="s">
        <v>17893</v>
      </c>
      <c r="B346" s="894" t="s">
        <v>13949</v>
      </c>
      <c r="C346" t="s">
        <v>17894</v>
      </c>
      <c r="F346" t="s">
        <v>17895</v>
      </c>
      <c r="H346" t="s">
        <v>17896</v>
      </c>
      <c r="I346" s="1" t="s">
        <v>9251</v>
      </c>
      <c r="J346" t="s">
        <v>17897</v>
      </c>
      <c r="K346" t="s">
        <v>9252</v>
      </c>
    </row>
    <row r="347" spans="1:11" x14ac:dyDescent="0.25">
      <c r="A347" t="s">
        <v>13950</v>
      </c>
      <c r="B347" s="894" t="s">
        <v>13951</v>
      </c>
    </row>
    <row r="348" spans="1:11" x14ac:dyDescent="0.25">
      <c r="A348" t="s">
        <v>17898</v>
      </c>
      <c r="B348" s="894" t="s">
        <v>13952</v>
      </c>
      <c r="C348" t="s">
        <v>17899</v>
      </c>
      <c r="F348" t="s">
        <v>17900</v>
      </c>
      <c r="G348" t="s">
        <v>17901</v>
      </c>
      <c r="H348" t="s">
        <v>13585</v>
      </c>
      <c r="I348" s="1" t="s">
        <v>9251</v>
      </c>
      <c r="J348" t="s">
        <v>17902</v>
      </c>
      <c r="K348" t="s">
        <v>9252</v>
      </c>
    </row>
    <row r="349" spans="1:11" x14ac:dyDescent="0.25">
      <c r="A349" t="s">
        <v>13953</v>
      </c>
      <c r="B349" s="894" t="s">
        <v>13954</v>
      </c>
    </row>
    <row r="350" spans="1:11" x14ac:dyDescent="0.25">
      <c r="A350" t="s">
        <v>17903</v>
      </c>
      <c r="B350" s="894" t="s">
        <v>13955</v>
      </c>
      <c r="F350" t="s">
        <v>17904</v>
      </c>
      <c r="H350" t="s">
        <v>13325</v>
      </c>
      <c r="I350" s="1" t="s">
        <v>9251</v>
      </c>
      <c r="J350" t="s">
        <v>17905</v>
      </c>
      <c r="K350" t="s">
        <v>9252</v>
      </c>
    </row>
    <row r="351" spans="1:11" x14ac:dyDescent="0.25">
      <c r="A351" t="s">
        <v>17906</v>
      </c>
      <c r="B351" s="894" t="s">
        <v>13956</v>
      </c>
      <c r="C351" t="s">
        <v>17907</v>
      </c>
      <c r="F351" t="s">
        <v>17908</v>
      </c>
      <c r="H351" t="s">
        <v>12527</v>
      </c>
      <c r="I351" s="1" t="s">
        <v>9251</v>
      </c>
      <c r="J351" t="s">
        <v>17909</v>
      </c>
      <c r="K351" t="s">
        <v>9252</v>
      </c>
    </row>
    <row r="352" spans="1:11" x14ac:dyDescent="0.25">
      <c r="A352" t="s">
        <v>17910</v>
      </c>
      <c r="B352" s="894" t="s">
        <v>13957</v>
      </c>
      <c r="C352" t="s">
        <v>17911</v>
      </c>
      <c r="F352" t="s">
        <v>17912</v>
      </c>
      <c r="H352" t="s">
        <v>17664</v>
      </c>
      <c r="I352" s="1" t="s">
        <v>9251</v>
      </c>
      <c r="J352" t="s">
        <v>17665</v>
      </c>
      <c r="K352" t="s">
        <v>9252</v>
      </c>
    </row>
    <row r="353" spans="1:11" x14ac:dyDescent="0.25">
      <c r="A353" t="s">
        <v>17913</v>
      </c>
      <c r="B353" s="894" t="s">
        <v>13958</v>
      </c>
      <c r="C353" t="s">
        <v>17914</v>
      </c>
      <c r="F353" t="s">
        <v>17915</v>
      </c>
      <c r="H353" t="s">
        <v>11589</v>
      </c>
      <c r="I353" s="1" t="s">
        <v>9251</v>
      </c>
      <c r="J353" t="s">
        <v>17916</v>
      </c>
      <c r="K353" t="s">
        <v>9252</v>
      </c>
    </row>
    <row r="354" spans="1:11" x14ac:dyDescent="0.25">
      <c r="A354" t="s">
        <v>17917</v>
      </c>
      <c r="B354" s="894" t="s">
        <v>13959</v>
      </c>
      <c r="C354" t="s">
        <v>17918</v>
      </c>
      <c r="F354" t="s">
        <v>17919</v>
      </c>
      <c r="H354" t="s">
        <v>12629</v>
      </c>
      <c r="I354" s="1" t="s">
        <v>9251</v>
      </c>
      <c r="J354" t="s">
        <v>17920</v>
      </c>
      <c r="K354" t="s">
        <v>9252</v>
      </c>
    </row>
    <row r="355" spans="1:11" x14ac:dyDescent="0.25">
      <c r="A355" t="s">
        <v>17921</v>
      </c>
      <c r="B355" s="894" t="s">
        <v>13961</v>
      </c>
      <c r="C355" t="s">
        <v>17922</v>
      </c>
      <c r="F355" t="s">
        <v>17923</v>
      </c>
      <c r="H355" t="s">
        <v>14866</v>
      </c>
      <c r="I355" s="1" t="s">
        <v>9251</v>
      </c>
      <c r="J355" t="s">
        <v>17924</v>
      </c>
      <c r="K355" t="s">
        <v>9252</v>
      </c>
    </row>
    <row r="356" spans="1:11" x14ac:dyDescent="0.25">
      <c r="A356" t="s">
        <v>17925</v>
      </c>
      <c r="B356" s="894" t="s">
        <v>13962</v>
      </c>
      <c r="C356" t="s">
        <v>13340</v>
      </c>
      <c r="F356" t="s">
        <v>17926</v>
      </c>
      <c r="H356" t="s">
        <v>15398</v>
      </c>
      <c r="I356" s="1" t="s">
        <v>9251</v>
      </c>
      <c r="J356" t="s">
        <v>15399</v>
      </c>
      <c r="K356" t="s">
        <v>9252</v>
      </c>
    </row>
    <row r="357" spans="1:11" x14ac:dyDescent="0.25">
      <c r="A357" t="s">
        <v>13963</v>
      </c>
      <c r="B357" s="894" t="s">
        <v>13964</v>
      </c>
      <c r="C357" t="s">
        <v>17927</v>
      </c>
      <c r="F357" t="s">
        <v>17928</v>
      </c>
      <c r="H357" t="s">
        <v>11587</v>
      </c>
      <c r="I357" s="1" t="s">
        <v>9251</v>
      </c>
      <c r="J357" t="s">
        <v>17929</v>
      </c>
      <c r="K357" t="s">
        <v>9252</v>
      </c>
    </row>
    <row r="358" spans="1:11" x14ac:dyDescent="0.25">
      <c r="A358" t="s">
        <v>17930</v>
      </c>
      <c r="B358" s="894" t="s">
        <v>13965</v>
      </c>
      <c r="C358" t="s">
        <v>17931</v>
      </c>
      <c r="F358" t="s">
        <v>17932</v>
      </c>
      <c r="H358" t="s">
        <v>11584</v>
      </c>
      <c r="I358" s="1" t="s">
        <v>9251</v>
      </c>
      <c r="J358" t="s">
        <v>17933</v>
      </c>
      <c r="K358" t="s">
        <v>9252</v>
      </c>
    </row>
    <row r="359" spans="1:11" x14ac:dyDescent="0.25">
      <c r="A359" t="s">
        <v>17934</v>
      </c>
      <c r="B359" s="894" t="s">
        <v>13966</v>
      </c>
      <c r="C359" t="s">
        <v>17935</v>
      </c>
      <c r="F359" t="s">
        <v>17936</v>
      </c>
      <c r="H359" t="s">
        <v>11584</v>
      </c>
      <c r="I359" s="1" t="s">
        <v>9251</v>
      </c>
      <c r="J359" t="s">
        <v>17937</v>
      </c>
      <c r="K359" t="s">
        <v>9252</v>
      </c>
    </row>
    <row r="360" spans="1:11" x14ac:dyDescent="0.25">
      <c r="A360" t="s">
        <v>13967</v>
      </c>
      <c r="B360" s="894" t="s">
        <v>13968</v>
      </c>
      <c r="C360" t="s">
        <v>17938</v>
      </c>
      <c r="F360" t="s">
        <v>17939</v>
      </c>
      <c r="H360" t="s">
        <v>12473</v>
      </c>
      <c r="I360" s="1" t="s">
        <v>9251</v>
      </c>
      <c r="J360" t="s">
        <v>17940</v>
      </c>
      <c r="K360" t="s">
        <v>9252</v>
      </c>
    </row>
    <row r="361" spans="1:11" x14ac:dyDescent="0.25">
      <c r="A361" t="s">
        <v>17941</v>
      </c>
      <c r="B361" s="894" t="s">
        <v>13969</v>
      </c>
      <c r="F361" t="s">
        <v>17942</v>
      </c>
      <c r="H361" t="s">
        <v>12629</v>
      </c>
      <c r="I361" s="1" t="s">
        <v>9251</v>
      </c>
      <c r="J361" t="s">
        <v>17943</v>
      </c>
      <c r="K361" t="s">
        <v>9252</v>
      </c>
    </row>
    <row r="362" spans="1:11" x14ac:dyDescent="0.25">
      <c r="A362" t="s">
        <v>17944</v>
      </c>
      <c r="B362" s="894" t="s">
        <v>13970</v>
      </c>
      <c r="C362" t="s">
        <v>15285</v>
      </c>
      <c r="F362" t="s">
        <v>17945</v>
      </c>
      <c r="H362" t="s">
        <v>14938</v>
      </c>
      <c r="I362" s="1" t="s">
        <v>9251</v>
      </c>
      <c r="J362" t="s">
        <v>17946</v>
      </c>
      <c r="K362" t="s">
        <v>9252</v>
      </c>
    </row>
    <row r="363" spans="1:11" x14ac:dyDescent="0.25">
      <c r="A363" t="s">
        <v>17947</v>
      </c>
      <c r="B363" s="894" t="s">
        <v>13971</v>
      </c>
      <c r="F363" t="s">
        <v>17948</v>
      </c>
      <c r="H363" t="s">
        <v>14768</v>
      </c>
      <c r="I363" s="1" t="s">
        <v>9251</v>
      </c>
      <c r="J363" t="s">
        <v>17949</v>
      </c>
      <c r="K363" t="s">
        <v>9252</v>
      </c>
    </row>
    <row r="364" spans="1:11" x14ac:dyDescent="0.25">
      <c r="A364" t="s">
        <v>17950</v>
      </c>
      <c r="B364" s="894" t="s">
        <v>13972</v>
      </c>
      <c r="C364" t="s">
        <v>17951</v>
      </c>
      <c r="F364" t="s">
        <v>17952</v>
      </c>
      <c r="G364" t="s">
        <v>17953</v>
      </c>
      <c r="H364" t="s">
        <v>11589</v>
      </c>
      <c r="I364" s="1" t="s">
        <v>9251</v>
      </c>
      <c r="J364" t="s">
        <v>17954</v>
      </c>
      <c r="K364" t="s">
        <v>9252</v>
      </c>
    </row>
    <row r="365" spans="1:11" x14ac:dyDescent="0.25">
      <c r="A365" t="s">
        <v>13973</v>
      </c>
      <c r="B365" s="894" t="s">
        <v>13974</v>
      </c>
    </row>
    <row r="366" spans="1:11" x14ac:dyDescent="0.25">
      <c r="A366" t="s">
        <v>17955</v>
      </c>
      <c r="B366" s="894" t="s">
        <v>13975</v>
      </c>
      <c r="C366" t="s">
        <v>17956</v>
      </c>
      <c r="F366" t="s">
        <v>17957</v>
      </c>
      <c r="G366" t="s">
        <v>17958</v>
      </c>
      <c r="H366" t="s">
        <v>14938</v>
      </c>
      <c r="I366" s="1" t="s">
        <v>9251</v>
      </c>
      <c r="J366" t="s">
        <v>17959</v>
      </c>
      <c r="K366" t="s">
        <v>9252</v>
      </c>
    </row>
    <row r="367" spans="1:11" x14ac:dyDescent="0.25">
      <c r="A367" t="s">
        <v>18128</v>
      </c>
      <c r="B367" s="894" t="s">
        <v>13976</v>
      </c>
      <c r="C367" t="s">
        <v>18129</v>
      </c>
      <c r="F367" t="s">
        <v>18130</v>
      </c>
      <c r="H367" t="s">
        <v>14866</v>
      </c>
      <c r="I367" s="1" t="s">
        <v>9251</v>
      </c>
      <c r="J367" t="s">
        <v>18131</v>
      </c>
      <c r="K367" t="s">
        <v>9252</v>
      </c>
    </row>
    <row r="368" spans="1:11" x14ac:dyDescent="0.25">
      <c r="A368" t="s">
        <v>18132</v>
      </c>
      <c r="B368" s="894" t="s">
        <v>13977</v>
      </c>
      <c r="C368" t="s">
        <v>18133</v>
      </c>
      <c r="F368" t="s">
        <v>18134</v>
      </c>
      <c r="H368" t="s">
        <v>11582</v>
      </c>
      <c r="I368" s="1" t="s">
        <v>9251</v>
      </c>
      <c r="J368" t="s">
        <v>18135</v>
      </c>
      <c r="K368" t="s">
        <v>9252</v>
      </c>
    </row>
    <row r="369" spans="1:11" x14ac:dyDescent="0.25">
      <c r="A369" t="s">
        <v>18136</v>
      </c>
      <c r="B369" s="894" t="s">
        <v>13978</v>
      </c>
      <c r="C369" t="s">
        <v>18137</v>
      </c>
      <c r="F369" t="s">
        <v>18138</v>
      </c>
      <c r="H369" t="s">
        <v>11584</v>
      </c>
      <c r="I369" s="1" t="s">
        <v>9251</v>
      </c>
      <c r="J369" t="s">
        <v>18139</v>
      </c>
      <c r="K369" t="s">
        <v>9252</v>
      </c>
    </row>
    <row r="370" spans="1:11" x14ac:dyDescent="0.25">
      <c r="A370" t="s">
        <v>18140</v>
      </c>
      <c r="B370" s="894" t="s">
        <v>13979</v>
      </c>
      <c r="C370" t="s">
        <v>18141</v>
      </c>
      <c r="F370" t="s">
        <v>18142</v>
      </c>
      <c r="G370" t="s">
        <v>18143</v>
      </c>
      <c r="H370" t="s">
        <v>11589</v>
      </c>
      <c r="I370" s="1" t="s">
        <v>9251</v>
      </c>
      <c r="J370" t="s">
        <v>18144</v>
      </c>
      <c r="K370" t="s">
        <v>9252</v>
      </c>
    </row>
    <row r="371" spans="1:11" x14ac:dyDescent="0.25">
      <c r="A371" t="s">
        <v>18145</v>
      </c>
      <c r="B371" s="894" t="s">
        <v>13980</v>
      </c>
      <c r="C371" t="s">
        <v>18146</v>
      </c>
      <c r="F371" t="s">
        <v>18147</v>
      </c>
      <c r="H371" t="s">
        <v>12502</v>
      </c>
      <c r="I371" s="1" t="s">
        <v>9251</v>
      </c>
      <c r="J371" t="s">
        <v>18148</v>
      </c>
      <c r="K371" t="s">
        <v>9252</v>
      </c>
    </row>
    <row r="372" spans="1:11" x14ac:dyDescent="0.25">
      <c r="A372" t="s">
        <v>18149</v>
      </c>
      <c r="B372" s="894" t="s">
        <v>13981</v>
      </c>
      <c r="C372" t="s">
        <v>18150</v>
      </c>
      <c r="F372" t="s">
        <v>18151</v>
      </c>
      <c r="G372" t="s">
        <v>18152</v>
      </c>
      <c r="H372" t="s">
        <v>11582</v>
      </c>
      <c r="I372" s="1" t="s">
        <v>9251</v>
      </c>
      <c r="J372" t="s">
        <v>18153</v>
      </c>
      <c r="K372" t="s">
        <v>9252</v>
      </c>
    </row>
    <row r="373" spans="1:11" x14ac:dyDescent="0.25">
      <c r="A373" t="s">
        <v>13982</v>
      </c>
      <c r="B373" s="894" t="s">
        <v>13983</v>
      </c>
      <c r="C373" t="s">
        <v>18154</v>
      </c>
      <c r="F373" t="s">
        <v>18155</v>
      </c>
      <c r="H373" t="s">
        <v>11584</v>
      </c>
      <c r="I373" s="1" t="s">
        <v>9251</v>
      </c>
      <c r="J373" t="s">
        <v>13424</v>
      </c>
      <c r="K373" t="s">
        <v>9252</v>
      </c>
    </row>
    <row r="374" spans="1:11" x14ac:dyDescent="0.25">
      <c r="A374" t="s">
        <v>18156</v>
      </c>
      <c r="B374" s="894" t="s">
        <v>13984</v>
      </c>
      <c r="C374" t="s">
        <v>18157</v>
      </c>
      <c r="F374" t="s">
        <v>18158</v>
      </c>
      <c r="H374" t="s">
        <v>12527</v>
      </c>
      <c r="I374" s="1" t="s">
        <v>9251</v>
      </c>
      <c r="J374" t="s">
        <v>18159</v>
      </c>
      <c r="K374" t="s">
        <v>9252</v>
      </c>
    </row>
    <row r="375" spans="1:11" x14ac:dyDescent="0.25">
      <c r="A375" t="s">
        <v>18160</v>
      </c>
      <c r="B375" s="894" t="s">
        <v>13985</v>
      </c>
      <c r="C375" t="s">
        <v>18161</v>
      </c>
      <c r="F375" t="s">
        <v>18162</v>
      </c>
      <c r="G375" t="s">
        <v>17568</v>
      </c>
      <c r="H375" t="s">
        <v>11589</v>
      </c>
      <c r="I375" s="1" t="s">
        <v>9251</v>
      </c>
      <c r="J375" t="s">
        <v>18163</v>
      </c>
      <c r="K375" t="s">
        <v>9252</v>
      </c>
    </row>
    <row r="376" spans="1:11" x14ac:dyDescent="0.25">
      <c r="A376" t="s">
        <v>13986</v>
      </c>
      <c r="B376" s="894" t="s">
        <v>13987</v>
      </c>
    </row>
    <row r="377" spans="1:11" x14ac:dyDescent="0.25">
      <c r="A377" t="s">
        <v>18164</v>
      </c>
      <c r="B377" s="894" t="s">
        <v>13988</v>
      </c>
      <c r="C377" t="s">
        <v>18165</v>
      </c>
      <c r="F377" t="s">
        <v>18166</v>
      </c>
      <c r="G377" t="s">
        <v>18167</v>
      </c>
      <c r="H377" t="s">
        <v>11587</v>
      </c>
      <c r="I377" s="1" t="s">
        <v>9251</v>
      </c>
      <c r="J377" t="s">
        <v>18168</v>
      </c>
      <c r="K377" t="s">
        <v>9252</v>
      </c>
    </row>
    <row r="378" spans="1:11" x14ac:dyDescent="0.25">
      <c r="A378" t="s">
        <v>18169</v>
      </c>
      <c r="B378" s="894" t="s">
        <v>13989</v>
      </c>
      <c r="C378" t="s">
        <v>18170</v>
      </c>
      <c r="F378" t="s">
        <v>18171</v>
      </c>
      <c r="H378" t="s">
        <v>11258</v>
      </c>
      <c r="I378" s="1" t="s">
        <v>9251</v>
      </c>
      <c r="J378" t="s">
        <v>13623</v>
      </c>
      <c r="K378" t="s">
        <v>9252</v>
      </c>
    </row>
    <row r="379" spans="1:11" x14ac:dyDescent="0.25">
      <c r="A379" t="s">
        <v>18172</v>
      </c>
      <c r="B379" s="894" t="s">
        <v>11700</v>
      </c>
      <c r="C379" t="s">
        <v>18165</v>
      </c>
      <c r="F379" t="s">
        <v>18173</v>
      </c>
      <c r="H379" t="s">
        <v>18174</v>
      </c>
      <c r="I379" s="1" t="s">
        <v>9251</v>
      </c>
      <c r="J379" t="s">
        <v>18175</v>
      </c>
      <c r="K379" t="s">
        <v>9252</v>
      </c>
    </row>
    <row r="380" spans="1:11" x14ac:dyDescent="0.25">
      <c r="A380" t="s">
        <v>18176</v>
      </c>
      <c r="B380" s="894" t="s">
        <v>13990</v>
      </c>
      <c r="C380" t="s">
        <v>18177</v>
      </c>
      <c r="F380" t="s">
        <v>18178</v>
      </c>
      <c r="H380" t="s">
        <v>11590</v>
      </c>
      <c r="I380" s="1" t="s">
        <v>9251</v>
      </c>
      <c r="J380" t="s">
        <v>18179</v>
      </c>
      <c r="K380" t="s">
        <v>9252</v>
      </c>
    </row>
    <row r="381" spans="1:11" x14ac:dyDescent="0.25">
      <c r="A381" t="s">
        <v>18180</v>
      </c>
      <c r="B381" s="894" t="s">
        <v>13991</v>
      </c>
      <c r="C381" t="s">
        <v>18181</v>
      </c>
      <c r="F381" t="s">
        <v>18182</v>
      </c>
      <c r="H381" t="s">
        <v>18183</v>
      </c>
      <c r="I381" s="1" t="s">
        <v>9251</v>
      </c>
      <c r="J381" t="s">
        <v>18184</v>
      </c>
      <c r="K381" t="s">
        <v>9252</v>
      </c>
    </row>
    <row r="382" spans="1:11" x14ac:dyDescent="0.25">
      <c r="A382" t="s">
        <v>18185</v>
      </c>
      <c r="B382" s="894" t="s">
        <v>13992</v>
      </c>
      <c r="C382" t="s">
        <v>18186</v>
      </c>
      <c r="F382" t="s">
        <v>18187</v>
      </c>
      <c r="H382" t="s">
        <v>16906</v>
      </c>
      <c r="I382" s="1" t="s">
        <v>9251</v>
      </c>
      <c r="J382" t="s">
        <v>18188</v>
      </c>
      <c r="K382" t="s">
        <v>9252</v>
      </c>
    </row>
    <row r="383" spans="1:11" x14ac:dyDescent="0.25">
      <c r="A383" t="s">
        <v>18189</v>
      </c>
      <c r="B383" s="894" t="s">
        <v>13993</v>
      </c>
      <c r="C383" t="s">
        <v>18190</v>
      </c>
      <c r="F383" t="s">
        <v>18191</v>
      </c>
      <c r="H383" t="s">
        <v>14938</v>
      </c>
      <c r="I383" s="1" t="s">
        <v>9251</v>
      </c>
      <c r="J383" t="s">
        <v>18192</v>
      </c>
      <c r="K383" t="s">
        <v>9252</v>
      </c>
    </row>
    <row r="384" spans="1:11" x14ac:dyDescent="0.25">
      <c r="A384" t="s">
        <v>18193</v>
      </c>
      <c r="B384" s="894" t="s">
        <v>13994</v>
      </c>
      <c r="C384" t="s">
        <v>18194</v>
      </c>
      <c r="F384" t="s">
        <v>18195</v>
      </c>
      <c r="G384" t="s">
        <v>18196</v>
      </c>
      <c r="H384" t="s">
        <v>11589</v>
      </c>
      <c r="I384" s="1" t="s">
        <v>9251</v>
      </c>
      <c r="J384" t="s">
        <v>18197</v>
      </c>
      <c r="K384" t="s">
        <v>9252</v>
      </c>
    </row>
    <row r="385" spans="1:11" x14ac:dyDescent="0.25">
      <c r="A385" t="s">
        <v>18198</v>
      </c>
      <c r="B385" s="894" t="s">
        <v>13995</v>
      </c>
      <c r="C385" t="s">
        <v>18199</v>
      </c>
      <c r="F385" t="s">
        <v>18200</v>
      </c>
      <c r="G385" t="s">
        <v>18201</v>
      </c>
      <c r="H385" t="s">
        <v>11596</v>
      </c>
      <c r="I385" s="1" t="s">
        <v>9251</v>
      </c>
      <c r="J385" t="s">
        <v>18202</v>
      </c>
      <c r="K385" t="s">
        <v>9252</v>
      </c>
    </row>
    <row r="386" spans="1:11" x14ac:dyDescent="0.25">
      <c r="A386" t="s">
        <v>18203</v>
      </c>
      <c r="B386" s="894" t="s">
        <v>13996</v>
      </c>
      <c r="C386" t="s">
        <v>13821</v>
      </c>
      <c r="F386" t="s">
        <v>18204</v>
      </c>
      <c r="H386" t="s">
        <v>11590</v>
      </c>
      <c r="I386" s="1" t="s">
        <v>9251</v>
      </c>
      <c r="J386" t="s">
        <v>18205</v>
      </c>
      <c r="K386" t="s">
        <v>9252</v>
      </c>
    </row>
    <row r="387" spans="1:11" x14ac:dyDescent="0.25">
      <c r="A387" t="s">
        <v>18206</v>
      </c>
      <c r="B387" s="894" t="s">
        <v>13997</v>
      </c>
      <c r="C387" t="s">
        <v>18207</v>
      </c>
      <c r="F387" t="s">
        <v>18208</v>
      </c>
      <c r="H387" t="s">
        <v>12686</v>
      </c>
      <c r="I387" s="1" t="s">
        <v>9251</v>
      </c>
      <c r="J387" t="s">
        <v>18209</v>
      </c>
      <c r="K387" t="s">
        <v>9252</v>
      </c>
    </row>
    <row r="388" spans="1:11" x14ac:dyDescent="0.25">
      <c r="A388" t="s">
        <v>18210</v>
      </c>
      <c r="B388" s="894" t="s">
        <v>13998</v>
      </c>
      <c r="C388" t="s">
        <v>18211</v>
      </c>
      <c r="F388" t="s">
        <v>18212</v>
      </c>
      <c r="H388" t="s">
        <v>11590</v>
      </c>
      <c r="I388" s="1" t="s">
        <v>9251</v>
      </c>
      <c r="J388" t="s">
        <v>18213</v>
      </c>
      <c r="K388" t="s">
        <v>9252</v>
      </c>
    </row>
    <row r="389" spans="1:11" x14ac:dyDescent="0.25">
      <c r="A389" t="s">
        <v>18214</v>
      </c>
      <c r="B389" s="894" t="s">
        <v>13999</v>
      </c>
      <c r="C389" t="s">
        <v>18215</v>
      </c>
      <c r="F389" t="s">
        <v>18216</v>
      </c>
      <c r="H389" t="s">
        <v>11582</v>
      </c>
      <c r="I389" s="1" t="s">
        <v>9251</v>
      </c>
      <c r="J389" t="s">
        <v>18217</v>
      </c>
      <c r="K389" t="s">
        <v>9252</v>
      </c>
    </row>
    <row r="390" spans="1:11" x14ac:dyDescent="0.25">
      <c r="A390" t="s">
        <v>18218</v>
      </c>
      <c r="B390" s="894" t="s">
        <v>14000</v>
      </c>
      <c r="C390" t="s">
        <v>13482</v>
      </c>
      <c r="F390" t="s">
        <v>13484</v>
      </c>
      <c r="H390" t="s">
        <v>11589</v>
      </c>
      <c r="I390" s="1" t="s">
        <v>9251</v>
      </c>
      <c r="J390" t="s">
        <v>13485</v>
      </c>
      <c r="K390" t="s">
        <v>9252</v>
      </c>
    </row>
    <row r="391" spans="1:11" x14ac:dyDescent="0.25">
      <c r="A391" t="s">
        <v>18219</v>
      </c>
      <c r="B391" s="894" t="s">
        <v>14001</v>
      </c>
      <c r="C391" t="s">
        <v>18220</v>
      </c>
      <c r="F391" t="s">
        <v>18221</v>
      </c>
      <c r="H391" t="s">
        <v>11582</v>
      </c>
      <c r="I391" s="1" t="s">
        <v>9251</v>
      </c>
      <c r="J391" t="s">
        <v>18222</v>
      </c>
      <c r="K391" t="s">
        <v>9252</v>
      </c>
    </row>
    <row r="392" spans="1:11" x14ac:dyDescent="0.25">
      <c r="A392" t="s">
        <v>18223</v>
      </c>
      <c r="B392" s="894" t="s">
        <v>14002</v>
      </c>
      <c r="C392" t="s">
        <v>18224</v>
      </c>
      <c r="F392" t="s">
        <v>18225</v>
      </c>
      <c r="H392" t="s">
        <v>12527</v>
      </c>
      <c r="I392" s="1" t="s">
        <v>9251</v>
      </c>
      <c r="J392" t="s">
        <v>18226</v>
      </c>
      <c r="K392" t="s">
        <v>9252</v>
      </c>
    </row>
    <row r="393" spans="1:11" x14ac:dyDescent="0.25">
      <c r="A393" t="s">
        <v>18227</v>
      </c>
      <c r="B393" s="894" t="s">
        <v>14003</v>
      </c>
      <c r="C393" t="s">
        <v>18228</v>
      </c>
      <c r="F393" t="s">
        <v>18229</v>
      </c>
      <c r="H393" t="s">
        <v>18230</v>
      </c>
      <c r="I393" s="1" t="s">
        <v>9251</v>
      </c>
      <c r="J393" t="s">
        <v>18231</v>
      </c>
      <c r="K393" t="s">
        <v>9252</v>
      </c>
    </row>
    <row r="394" spans="1:11" x14ac:dyDescent="0.25">
      <c r="A394" t="s">
        <v>18232</v>
      </c>
      <c r="B394" s="894" t="s">
        <v>14004</v>
      </c>
      <c r="C394" t="s">
        <v>18233</v>
      </c>
      <c r="F394" t="s">
        <v>18234</v>
      </c>
      <c r="H394" t="s">
        <v>11584</v>
      </c>
      <c r="I394" s="1" t="s">
        <v>9251</v>
      </c>
      <c r="J394" t="s">
        <v>18235</v>
      </c>
      <c r="K394" t="s">
        <v>9252</v>
      </c>
    </row>
    <row r="395" spans="1:11" x14ac:dyDescent="0.25">
      <c r="A395" t="s">
        <v>18236</v>
      </c>
      <c r="B395" s="894" t="s">
        <v>14005</v>
      </c>
      <c r="C395" t="s">
        <v>18237</v>
      </c>
      <c r="F395" t="s">
        <v>18238</v>
      </c>
      <c r="G395" t="s">
        <v>18239</v>
      </c>
      <c r="H395" t="s">
        <v>11582</v>
      </c>
      <c r="I395" s="1" t="s">
        <v>9251</v>
      </c>
      <c r="J395" t="s">
        <v>18240</v>
      </c>
      <c r="K395" t="s">
        <v>9252</v>
      </c>
    </row>
    <row r="396" spans="1:11" x14ac:dyDescent="0.25">
      <c r="A396" t="s">
        <v>18241</v>
      </c>
      <c r="B396" s="894" t="s">
        <v>14006</v>
      </c>
      <c r="C396" t="s">
        <v>18242</v>
      </c>
      <c r="F396" t="s">
        <v>18243</v>
      </c>
      <c r="H396" t="s">
        <v>11584</v>
      </c>
      <c r="I396" s="1" t="s">
        <v>9251</v>
      </c>
      <c r="J396" t="s">
        <v>18244</v>
      </c>
      <c r="K396" t="s">
        <v>9252</v>
      </c>
    </row>
    <row r="397" spans="1:11" x14ac:dyDescent="0.25">
      <c r="A397" t="s">
        <v>18245</v>
      </c>
      <c r="B397" s="894" t="s">
        <v>14007</v>
      </c>
      <c r="C397" t="s">
        <v>18246</v>
      </c>
      <c r="F397" t="s">
        <v>18247</v>
      </c>
      <c r="H397" t="s">
        <v>11590</v>
      </c>
      <c r="I397" s="1" t="s">
        <v>9251</v>
      </c>
      <c r="J397" t="s">
        <v>18248</v>
      </c>
      <c r="K397" t="s">
        <v>9252</v>
      </c>
    </row>
    <row r="398" spans="1:11" x14ac:dyDescent="0.25">
      <c r="A398" t="s">
        <v>18249</v>
      </c>
      <c r="B398" s="894" t="s">
        <v>11701</v>
      </c>
      <c r="C398" t="s">
        <v>18250</v>
      </c>
      <c r="F398" t="s">
        <v>15077</v>
      </c>
      <c r="G398" t="s">
        <v>18251</v>
      </c>
      <c r="H398" t="s">
        <v>11589</v>
      </c>
      <c r="I398" s="1" t="s">
        <v>9251</v>
      </c>
      <c r="J398" t="s">
        <v>15079</v>
      </c>
      <c r="K398" t="s">
        <v>9252</v>
      </c>
    </row>
    <row r="399" spans="1:11" x14ac:dyDescent="0.25">
      <c r="A399" t="s">
        <v>18252</v>
      </c>
      <c r="B399" s="894" t="s">
        <v>11702</v>
      </c>
      <c r="C399" t="s">
        <v>18253</v>
      </c>
      <c r="F399" t="s">
        <v>18254</v>
      </c>
      <c r="H399" t="s">
        <v>12969</v>
      </c>
      <c r="I399" s="1" t="s">
        <v>9251</v>
      </c>
      <c r="J399" t="s">
        <v>12970</v>
      </c>
      <c r="K399" t="s">
        <v>9252</v>
      </c>
    </row>
    <row r="400" spans="1:11" x14ac:dyDescent="0.25">
      <c r="A400" t="s">
        <v>18255</v>
      </c>
      <c r="B400" s="894" t="s">
        <v>14009</v>
      </c>
      <c r="C400" t="s">
        <v>14008</v>
      </c>
      <c r="F400" t="s">
        <v>18256</v>
      </c>
      <c r="H400" t="s">
        <v>11258</v>
      </c>
      <c r="I400" s="1" t="s">
        <v>9251</v>
      </c>
      <c r="J400" t="s">
        <v>18257</v>
      </c>
      <c r="K400" t="s">
        <v>9252</v>
      </c>
    </row>
    <row r="401" spans="1:11" x14ac:dyDescent="0.25">
      <c r="A401" t="s">
        <v>18258</v>
      </c>
      <c r="B401" s="894" t="s">
        <v>11703</v>
      </c>
      <c r="C401" t="s">
        <v>16346</v>
      </c>
      <c r="F401" t="s">
        <v>18259</v>
      </c>
      <c r="G401" t="s">
        <v>426</v>
      </c>
      <c r="H401" t="s">
        <v>18260</v>
      </c>
      <c r="I401" s="1" t="s">
        <v>9251</v>
      </c>
      <c r="J401" t="s">
        <v>18261</v>
      </c>
      <c r="K401" t="s">
        <v>9252</v>
      </c>
    </row>
    <row r="402" spans="1:11" x14ac:dyDescent="0.25">
      <c r="A402" t="s">
        <v>18262</v>
      </c>
      <c r="B402" s="894" t="s">
        <v>11704</v>
      </c>
      <c r="C402" t="s">
        <v>18263</v>
      </c>
      <c r="F402" t="s">
        <v>18264</v>
      </c>
      <c r="H402" t="s">
        <v>11596</v>
      </c>
      <c r="I402" s="1" t="s">
        <v>9251</v>
      </c>
      <c r="J402" t="s">
        <v>18265</v>
      </c>
      <c r="K402" t="s">
        <v>9252</v>
      </c>
    </row>
    <row r="403" spans="1:11" x14ac:dyDescent="0.25">
      <c r="A403" t="s">
        <v>14010</v>
      </c>
      <c r="B403" s="894" t="s">
        <v>14011</v>
      </c>
      <c r="F403" t="s">
        <v>18266</v>
      </c>
      <c r="H403" t="s">
        <v>11589</v>
      </c>
      <c r="I403" s="1" t="s">
        <v>9251</v>
      </c>
      <c r="J403" t="s">
        <v>18267</v>
      </c>
      <c r="K403" t="s">
        <v>9252</v>
      </c>
    </row>
    <row r="404" spans="1:11" x14ac:dyDescent="0.25">
      <c r="A404" t="s">
        <v>18268</v>
      </c>
      <c r="B404" s="894" t="s">
        <v>14012</v>
      </c>
      <c r="C404" t="s">
        <v>18269</v>
      </c>
      <c r="F404" t="s">
        <v>18270</v>
      </c>
      <c r="G404" t="s">
        <v>18271</v>
      </c>
      <c r="H404" t="s">
        <v>18272</v>
      </c>
      <c r="I404" s="1" t="s">
        <v>9251</v>
      </c>
      <c r="J404" t="s">
        <v>18273</v>
      </c>
      <c r="K404" t="s">
        <v>9252</v>
      </c>
    </row>
    <row r="405" spans="1:11" x14ac:dyDescent="0.25">
      <c r="A405" t="s">
        <v>18274</v>
      </c>
      <c r="B405" s="894" t="s">
        <v>14013</v>
      </c>
      <c r="F405" t="s">
        <v>18275</v>
      </c>
      <c r="H405" t="s">
        <v>18276</v>
      </c>
      <c r="I405" s="1" t="s">
        <v>9251</v>
      </c>
      <c r="J405" t="s">
        <v>18277</v>
      </c>
      <c r="K405" t="s">
        <v>9252</v>
      </c>
    </row>
    <row r="406" spans="1:11" x14ac:dyDescent="0.25">
      <c r="A406" t="s">
        <v>14014</v>
      </c>
      <c r="B406" s="894" t="s">
        <v>14015</v>
      </c>
      <c r="C406" t="s">
        <v>18278</v>
      </c>
      <c r="F406" t="s">
        <v>18279</v>
      </c>
      <c r="H406" t="s">
        <v>18280</v>
      </c>
      <c r="I406" s="1" t="s">
        <v>9251</v>
      </c>
      <c r="J406" t="s">
        <v>18281</v>
      </c>
      <c r="K406" t="s">
        <v>9252</v>
      </c>
    </row>
    <row r="407" spans="1:11" x14ac:dyDescent="0.25">
      <c r="A407" t="s">
        <v>14016</v>
      </c>
      <c r="B407" s="894" t="s">
        <v>14017</v>
      </c>
      <c r="F407" t="s">
        <v>18282</v>
      </c>
      <c r="H407" t="s">
        <v>18283</v>
      </c>
      <c r="I407" s="1" t="s">
        <v>9251</v>
      </c>
      <c r="J407" t="s">
        <v>18284</v>
      </c>
      <c r="K407" t="s">
        <v>9252</v>
      </c>
    </row>
    <row r="408" spans="1:11" x14ac:dyDescent="0.25">
      <c r="A408" t="s">
        <v>14018</v>
      </c>
      <c r="B408" s="894" t="s">
        <v>14019</v>
      </c>
      <c r="C408" t="s">
        <v>18285</v>
      </c>
      <c r="F408" t="s">
        <v>18286</v>
      </c>
      <c r="H408" t="s">
        <v>11258</v>
      </c>
      <c r="I408" s="1" t="s">
        <v>9251</v>
      </c>
      <c r="J408" t="s">
        <v>18287</v>
      </c>
      <c r="K408" t="s">
        <v>9252</v>
      </c>
    </row>
    <row r="409" spans="1:11" x14ac:dyDescent="0.25">
      <c r="A409" t="s">
        <v>18288</v>
      </c>
      <c r="B409" s="894" t="s">
        <v>14021</v>
      </c>
      <c r="C409" t="s">
        <v>14020</v>
      </c>
      <c r="F409" t="s">
        <v>18289</v>
      </c>
      <c r="H409" t="s">
        <v>13676</v>
      </c>
      <c r="I409" s="1" t="s">
        <v>9251</v>
      </c>
      <c r="J409" t="s">
        <v>18290</v>
      </c>
      <c r="K409" t="s">
        <v>9252</v>
      </c>
    </row>
    <row r="410" spans="1:11" x14ac:dyDescent="0.25">
      <c r="A410" t="s">
        <v>18291</v>
      </c>
      <c r="B410" s="894" t="s">
        <v>11705</v>
      </c>
      <c r="C410" t="s">
        <v>18292</v>
      </c>
      <c r="F410" t="s">
        <v>18293</v>
      </c>
      <c r="H410" t="s">
        <v>15344</v>
      </c>
      <c r="I410" s="1" t="s">
        <v>9251</v>
      </c>
      <c r="J410" t="s">
        <v>18294</v>
      </c>
      <c r="K410" t="s">
        <v>9252</v>
      </c>
    </row>
    <row r="411" spans="1:11" x14ac:dyDescent="0.25">
      <c r="A411" t="s">
        <v>14022</v>
      </c>
      <c r="B411" s="894" t="s">
        <v>11706</v>
      </c>
    </row>
    <row r="412" spans="1:11" x14ac:dyDescent="0.25">
      <c r="A412" t="s">
        <v>14023</v>
      </c>
      <c r="B412" s="894" t="s">
        <v>14024</v>
      </c>
    </row>
    <row r="413" spans="1:11" x14ac:dyDescent="0.25">
      <c r="A413" t="s">
        <v>14025</v>
      </c>
      <c r="B413" s="894" t="s">
        <v>14026</v>
      </c>
    </row>
    <row r="414" spans="1:11" x14ac:dyDescent="0.25">
      <c r="A414" t="s">
        <v>14027</v>
      </c>
      <c r="B414" s="894" t="s">
        <v>14028</v>
      </c>
    </row>
    <row r="415" spans="1:11" x14ac:dyDescent="0.25">
      <c r="A415" t="s">
        <v>14029</v>
      </c>
      <c r="B415" s="894" t="s">
        <v>14030</v>
      </c>
    </row>
    <row r="416" spans="1:11" x14ac:dyDescent="0.25">
      <c r="A416" t="s">
        <v>14031</v>
      </c>
      <c r="B416" s="894" t="s">
        <v>14032</v>
      </c>
    </row>
    <row r="417" spans="1:2" x14ac:dyDescent="0.25">
      <c r="A417" t="s">
        <v>14033</v>
      </c>
      <c r="B417" s="894" t="s">
        <v>14034</v>
      </c>
    </row>
    <row r="418" spans="1:2" x14ac:dyDescent="0.25">
      <c r="A418" t="s">
        <v>14035</v>
      </c>
      <c r="B418" s="894" t="s">
        <v>14036</v>
      </c>
    </row>
    <row r="419" spans="1:2" x14ac:dyDescent="0.25">
      <c r="A419" t="s">
        <v>14037</v>
      </c>
      <c r="B419" s="894" t="s">
        <v>14038</v>
      </c>
    </row>
    <row r="420" spans="1:2" x14ac:dyDescent="0.25">
      <c r="A420" t="s">
        <v>14039</v>
      </c>
      <c r="B420" s="894" t="s">
        <v>11707</v>
      </c>
    </row>
    <row r="421" spans="1:2" x14ac:dyDescent="0.25">
      <c r="A421" t="s">
        <v>14040</v>
      </c>
      <c r="B421" s="894" t="s">
        <v>11708</v>
      </c>
    </row>
    <row r="422" spans="1:2" x14ac:dyDescent="0.25">
      <c r="A422" t="s">
        <v>14041</v>
      </c>
      <c r="B422" s="894" t="s">
        <v>14042</v>
      </c>
    </row>
    <row r="423" spans="1:2" x14ac:dyDescent="0.25">
      <c r="A423" t="s">
        <v>14043</v>
      </c>
      <c r="B423" s="894" t="s">
        <v>14044</v>
      </c>
    </row>
    <row r="424" spans="1:2" x14ac:dyDescent="0.25">
      <c r="A424" t="s">
        <v>14045</v>
      </c>
      <c r="B424" s="894" t="s">
        <v>14046</v>
      </c>
    </row>
    <row r="425" spans="1:2" x14ac:dyDescent="0.25">
      <c r="A425" t="s">
        <v>14047</v>
      </c>
      <c r="B425" s="894" t="s">
        <v>14048</v>
      </c>
    </row>
    <row r="426" spans="1:2" x14ac:dyDescent="0.25">
      <c r="A426" t="s">
        <v>14049</v>
      </c>
      <c r="B426" s="894" t="s">
        <v>14050</v>
      </c>
    </row>
    <row r="427" spans="1:2" x14ac:dyDescent="0.25">
      <c r="A427" t="s">
        <v>14051</v>
      </c>
      <c r="B427" s="894" t="s">
        <v>14052</v>
      </c>
    </row>
    <row r="428" spans="1:2" x14ac:dyDescent="0.25">
      <c r="A428" t="s">
        <v>14053</v>
      </c>
      <c r="B428" s="894" t="s">
        <v>14054</v>
      </c>
    </row>
    <row r="429" spans="1:2" x14ac:dyDescent="0.25">
      <c r="A429" t="s">
        <v>14055</v>
      </c>
      <c r="B429" s="894" t="s">
        <v>14056</v>
      </c>
    </row>
    <row r="430" spans="1:2" x14ac:dyDescent="0.25">
      <c r="A430" t="s">
        <v>14057</v>
      </c>
      <c r="B430" s="894" t="s">
        <v>14058</v>
      </c>
    </row>
    <row r="431" spans="1:2" x14ac:dyDescent="0.25">
      <c r="A431" t="s">
        <v>14059</v>
      </c>
      <c r="B431" s="894" t="s">
        <v>14060</v>
      </c>
    </row>
    <row r="432" spans="1:2" x14ac:dyDescent="0.25">
      <c r="A432" t="s">
        <v>14061</v>
      </c>
      <c r="B432" s="894" t="s">
        <v>14062</v>
      </c>
    </row>
    <row r="433" spans="1:2" x14ac:dyDescent="0.25">
      <c r="A433" t="s">
        <v>14063</v>
      </c>
      <c r="B433" s="894" t="s">
        <v>14064</v>
      </c>
    </row>
    <row r="434" spans="1:2" x14ac:dyDescent="0.25">
      <c r="A434" t="s">
        <v>14065</v>
      </c>
      <c r="B434" s="894" t="s">
        <v>14066</v>
      </c>
    </row>
    <row r="435" spans="1:2" x14ac:dyDescent="0.25">
      <c r="A435" t="s">
        <v>14067</v>
      </c>
      <c r="B435" s="894" t="s">
        <v>14068</v>
      </c>
    </row>
    <row r="436" spans="1:2" x14ac:dyDescent="0.25">
      <c r="A436" t="s">
        <v>14069</v>
      </c>
      <c r="B436" s="894" t="s">
        <v>14070</v>
      </c>
    </row>
    <row r="437" spans="1:2" x14ac:dyDescent="0.25">
      <c r="A437" t="s">
        <v>14071</v>
      </c>
      <c r="B437" s="894" t="s">
        <v>14072</v>
      </c>
    </row>
    <row r="438" spans="1:2" x14ac:dyDescent="0.25">
      <c r="A438" t="s">
        <v>14073</v>
      </c>
      <c r="B438" s="894" t="s">
        <v>14074</v>
      </c>
    </row>
    <row r="439" spans="1:2" x14ac:dyDescent="0.25">
      <c r="A439" t="s">
        <v>14075</v>
      </c>
      <c r="B439" s="894" t="s">
        <v>14076</v>
      </c>
    </row>
    <row r="440" spans="1:2" x14ac:dyDescent="0.25">
      <c r="A440" t="s">
        <v>14077</v>
      </c>
      <c r="B440" s="894" t="s">
        <v>14078</v>
      </c>
    </row>
    <row r="441" spans="1:2" x14ac:dyDescent="0.25">
      <c r="A441" t="s">
        <v>14079</v>
      </c>
      <c r="B441" s="894" t="s">
        <v>14080</v>
      </c>
    </row>
    <row r="442" spans="1:2" x14ac:dyDescent="0.25">
      <c r="A442" t="s">
        <v>14081</v>
      </c>
      <c r="B442" s="894" t="s">
        <v>14082</v>
      </c>
    </row>
    <row r="443" spans="1:2" x14ac:dyDescent="0.25">
      <c r="A443" t="s">
        <v>14083</v>
      </c>
      <c r="B443" s="894" t="s">
        <v>14084</v>
      </c>
    </row>
    <row r="444" spans="1:2" x14ac:dyDescent="0.25">
      <c r="A444" t="s">
        <v>14085</v>
      </c>
      <c r="B444" s="894" t="s">
        <v>14086</v>
      </c>
    </row>
    <row r="445" spans="1:2" x14ac:dyDescent="0.25">
      <c r="A445" t="s">
        <v>14087</v>
      </c>
      <c r="B445" s="894" t="s">
        <v>14088</v>
      </c>
    </row>
    <row r="446" spans="1:2" x14ac:dyDescent="0.25">
      <c r="A446" t="s">
        <v>14089</v>
      </c>
      <c r="B446" s="894" t="s">
        <v>14090</v>
      </c>
    </row>
    <row r="447" spans="1:2" x14ac:dyDescent="0.25">
      <c r="A447" t="s">
        <v>14091</v>
      </c>
      <c r="B447" s="894" t="s">
        <v>14092</v>
      </c>
    </row>
    <row r="448" spans="1:2" x14ac:dyDescent="0.25">
      <c r="A448" t="s">
        <v>14093</v>
      </c>
      <c r="B448" s="894" t="s">
        <v>14094</v>
      </c>
    </row>
    <row r="449" spans="1:2" x14ac:dyDescent="0.25">
      <c r="A449" t="s">
        <v>14095</v>
      </c>
      <c r="B449" s="894" t="s">
        <v>14096</v>
      </c>
    </row>
    <row r="450" spans="1:2" x14ac:dyDescent="0.25">
      <c r="A450" t="s">
        <v>14097</v>
      </c>
      <c r="B450" s="894" t="s">
        <v>14098</v>
      </c>
    </row>
    <row r="451" spans="1:2" x14ac:dyDescent="0.25">
      <c r="A451" t="s">
        <v>14099</v>
      </c>
      <c r="B451" s="894" t="s">
        <v>14100</v>
      </c>
    </row>
    <row r="452" spans="1:2" x14ac:dyDescent="0.25">
      <c r="A452" t="s">
        <v>11610</v>
      </c>
      <c r="B452" s="894" t="s">
        <v>11709</v>
      </c>
    </row>
    <row r="453" spans="1:2" x14ac:dyDescent="0.25">
      <c r="A453" t="s">
        <v>14101</v>
      </c>
      <c r="B453" s="894" t="s">
        <v>14102</v>
      </c>
    </row>
    <row r="454" spans="1:2" x14ac:dyDescent="0.25">
      <c r="A454" t="s">
        <v>14103</v>
      </c>
      <c r="B454" s="894" t="s">
        <v>14104</v>
      </c>
    </row>
    <row r="455" spans="1:2" x14ac:dyDescent="0.25">
      <c r="A455" t="s">
        <v>14105</v>
      </c>
      <c r="B455" s="894" t="s">
        <v>14106</v>
      </c>
    </row>
    <row r="456" spans="1:2" x14ac:dyDescent="0.25">
      <c r="A456" t="s">
        <v>14107</v>
      </c>
      <c r="B456" s="894" t="s">
        <v>14108</v>
      </c>
    </row>
    <row r="457" spans="1:2" x14ac:dyDescent="0.25">
      <c r="A457" t="s">
        <v>14109</v>
      </c>
      <c r="B457" s="894" t="s">
        <v>14110</v>
      </c>
    </row>
    <row r="458" spans="1:2" x14ac:dyDescent="0.25">
      <c r="A458" t="s">
        <v>11611</v>
      </c>
      <c r="B458" s="894" t="s">
        <v>11710</v>
      </c>
    </row>
    <row r="459" spans="1:2" x14ac:dyDescent="0.25">
      <c r="A459" t="s">
        <v>14111</v>
      </c>
      <c r="B459" s="894" t="s">
        <v>14112</v>
      </c>
    </row>
    <row r="460" spans="1:2" x14ac:dyDescent="0.25">
      <c r="A460" t="s">
        <v>11612</v>
      </c>
      <c r="B460" s="894" t="s">
        <v>11711</v>
      </c>
    </row>
    <row r="461" spans="1:2" x14ac:dyDescent="0.25">
      <c r="A461" t="s">
        <v>14113</v>
      </c>
      <c r="B461" s="894" t="s">
        <v>14114</v>
      </c>
    </row>
    <row r="462" spans="1:2" x14ac:dyDescent="0.25">
      <c r="A462" t="s">
        <v>14115</v>
      </c>
      <c r="B462" s="894" t="s">
        <v>14116</v>
      </c>
    </row>
    <row r="463" spans="1:2" x14ac:dyDescent="0.25">
      <c r="A463" t="s">
        <v>14117</v>
      </c>
      <c r="B463" s="894" t="s">
        <v>14118</v>
      </c>
    </row>
    <row r="464" spans="1:2" x14ac:dyDescent="0.25">
      <c r="A464" t="s">
        <v>14119</v>
      </c>
      <c r="B464" s="894" t="s">
        <v>14120</v>
      </c>
    </row>
    <row r="465" spans="1:2" x14ac:dyDescent="0.25">
      <c r="A465" t="s">
        <v>14121</v>
      </c>
      <c r="B465" s="894" t="s">
        <v>14122</v>
      </c>
    </row>
    <row r="466" spans="1:2" x14ac:dyDescent="0.25">
      <c r="A466" t="s">
        <v>14123</v>
      </c>
      <c r="B466" s="894" t="s">
        <v>14124</v>
      </c>
    </row>
    <row r="467" spans="1:2" x14ac:dyDescent="0.25">
      <c r="A467" t="s">
        <v>14125</v>
      </c>
      <c r="B467" s="894" t="s">
        <v>14126</v>
      </c>
    </row>
    <row r="468" spans="1:2" x14ac:dyDescent="0.25">
      <c r="A468" t="s">
        <v>14127</v>
      </c>
      <c r="B468" s="894" t="s">
        <v>14128</v>
      </c>
    </row>
    <row r="469" spans="1:2" x14ac:dyDescent="0.25">
      <c r="A469" t="s">
        <v>11613</v>
      </c>
      <c r="B469" s="894" t="s">
        <v>11712</v>
      </c>
    </row>
    <row r="470" spans="1:2" x14ac:dyDescent="0.25">
      <c r="A470" t="s">
        <v>14129</v>
      </c>
      <c r="B470" s="894" t="s">
        <v>14130</v>
      </c>
    </row>
    <row r="471" spans="1:2" x14ac:dyDescent="0.25">
      <c r="A471" t="s">
        <v>11614</v>
      </c>
      <c r="B471" s="894" t="s">
        <v>11713</v>
      </c>
    </row>
    <row r="472" spans="1:2" x14ac:dyDescent="0.25">
      <c r="A472" t="s">
        <v>14131</v>
      </c>
      <c r="B472" s="894" t="s">
        <v>14132</v>
      </c>
    </row>
    <row r="473" spans="1:2" x14ac:dyDescent="0.25">
      <c r="A473" t="s">
        <v>14133</v>
      </c>
      <c r="B473" s="894" t="s">
        <v>14134</v>
      </c>
    </row>
    <row r="474" spans="1:2" x14ac:dyDescent="0.25">
      <c r="A474" t="s">
        <v>14135</v>
      </c>
      <c r="B474" s="894" t="s">
        <v>14136</v>
      </c>
    </row>
    <row r="475" spans="1:2" x14ac:dyDescent="0.25">
      <c r="A475" t="s">
        <v>14137</v>
      </c>
      <c r="B475" s="894" t="s">
        <v>14138</v>
      </c>
    </row>
    <row r="476" spans="1:2" x14ac:dyDescent="0.25">
      <c r="A476" t="s">
        <v>14139</v>
      </c>
      <c r="B476" s="894" t="s">
        <v>14140</v>
      </c>
    </row>
    <row r="477" spans="1:2" x14ac:dyDescent="0.25">
      <c r="A477" t="s">
        <v>14141</v>
      </c>
      <c r="B477" s="894" t="s">
        <v>14142</v>
      </c>
    </row>
    <row r="478" spans="1:2" x14ac:dyDescent="0.25">
      <c r="A478" t="s">
        <v>14143</v>
      </c>
      <c r="B478" s="894" t="s">
        <v>14144</v>
      </c>
    </row>
    <row r="479" spans="1:2" x14ac:dyDescent="0.25">
      <c r="A479" t="s">
        <v>14145</v>
      </c>
      <c r="B479" s="894" t="s">
        <v>14146</v>
      </c>
    </row>
    <row r="480" spans="1:2" x14ac:dyDescent="0.25">
      <c r="A480" t="s">
        <v>14147</v>
      </c>
      <c r="B480" s="894" t="s">
        <v>14148</v>
      </c>
    </row>
    <row r="481" spans="1:2" x14ac:dyDescent="0.25">
      <c r="A481" t="s">
        <v>14149</v>
      </c>
      <c r="B481" s="894" t="s">
        <v>14150</v>
      </c>
    </row>
    <row r="482" spans="1:2" x14ac:dyDescent="0.25">
      <c r="A482" t="s">
        <v>14151</v>
      </c>
      <c r="B482" s="894" t="s">
        <v>14152</v>
      </c>
    </row>
    <row r="483" spans="1:2" x14ac:dyDescent="0.25">
      <c r="A483" t="s">
        <v>14153</v>
      </c>
      <c r="B483" s="894" t="s">
        <v>14154</v>
      </c>
    </row>
    <row r="484" spans="1:2" x14ac:dyDescent="0.25">
      <c r="A484" t="s">
        <v>14155</v>
      </c>
      <c r="B484" s="894" t="s">
        <v>14156</v>
      </c>
    </row>
    <row r="485" spans="1:2" x14ac:dyDescent="0.25">
      <c r="A485" t="s">
        <v>14157</v>
      </c>
      <c r="B485" s="894" t="s">
        <v>14158</v>
      </c>
    </row>
    <row r="486" spans="1:2" x14ac:dyDescent="0.25">
      <c r="A486" t="s">
        <v>14159</v>
      </c>
      <c r="B486" s="894" t="s">
        <v>14160</v>
      </c>
    </row>
    <row r="487" spans="1:2" x14ac:dyDescent="0.25">
      <c r="A487" t="s">
        <v>14161</v>
      </c>
      <c r="B487" s="894" t="s">
        <v>14162</v>
      </c>
    </row>
    <row r="488" spans="1:2" x14ac:dyDescent="0.25">
      <c r="A488" t="s">
        <v>14163</v>
      </c>
      <c r="B488" s="894" t="s">
        <v>14164</v>
      </c>
    </row>
    <row r="489" spans="1:2" x14ac:dyDescent="0.25">
      <c r="A489" t="s">
        <v>14165</v>
      </c>
      <c r="B489" s="894" t="s">
        <v>11714</v>
      </c>
    </row>
    <row r="490" spans="1:2" x14ac:dyDescent="0.25">
      <c r="A490" t="s">
        <v>14166</v>
      </c>
      <c r="B490" s="894" t="s">
        <v>14167</v>
      </c>
    </row>
    <row r="491" spans="1:2" x14ac:dyDescent="0.25">
      <c r="A491" t="s">
        <v>14168</v>
      </c>
      <c r="B491" s="894" t="s">
        <v>14169</v>
      </c>
    </row>
    <row r="492" spans="1:2" x14ac:dyDescent="0.25">
      <c r="A492" t="s">
        <v>14170</v>
      </c>
      <c r="B492" s="894" t="s">
        <v>14171</v>
      </c>
    </row>
    <row r="493" spans="1:2" x14ac:dyDescent="0.25">
      <c r="A493" t="s">
        <v>14172</v>
      </c>
      <c r="B493" s="894" t="s">
        <v>14173</v>
      </c>
    </row>
    <row r="494" spans="1:2" x14ac:dyDescent="0.25">
      <c r="A494" t="s">
        <v>14174</v>
      </c>
      <c r="B494" s="894" t="s">
        <v>14175</v>
      </c>
    </row>
    <row r="495" spans="1:2" x14ac:dyDescent="0.25">
      <c r="A495" t="s">
        <v>14176</v>
      </c>
      <c r="B495" s="894" t="s">
        <v>14177</v>
      </c>
    </row>
    <row r="496" spans="1:2" x14ac:dyDescent="0.25">
      <c r="A496" t="s">
        <v>14178</v>
      </c>
      <c r="B496" s="894" t="s">
        <v>14179</v>
      </c>
    </row>
    <row r="497" spans="1:2" x14ac:dyDescent="0.25">
      <c r="A497" t="s">
        <v>14180</v>
      </c>
      <c r="B497" s="894" t="s">
        <v>14181</v>
      </c>
    </row>
    <row r="498" spans="1:2" x14ac:dyDescent="0.25">
      <c r="A498" t="s">
        <v>14182</v>
      </c>
      <c r="B498" s="894" t="s">
        <v>14183</v>
      </c>
    </row>
    <row r="499" spans="1:2" x14ac:dyDescent="0.25">
      <c r="A499" t="s">
        <v>14184</v>
      </c>
      <c r="B499" s="894" t="s">
        <v>14185</v>
      </c>
    </row>
    <row r="500" spans="1:2" x14ac:dyDescent="0.25">
      <c r="A500" t="s">
        <v>14186</v>
      </c>
      <c r="B500" s="894" t="s">
        <v>14187</v>
      </c>
    </row>
    <row r="501" spans="1:2" x14ac:dyDescent="0.25">
      <c r="A501" t="s">
        <v>14188</v>
      </c>
      <c r="B501" s="894" t="s">
        <v>14189</v>
      </c>
    </row>
    <row r="502" spans="1:2" x14ac:dyDescent="0.25">
      <c r="A502" t="s">
        <v>14190</v>
      </c>
      <c r="B502" s="894" t="s">
        <v>14191</v>
      </c>
    </row>
    <row r="503" spans="1:2" x14ac:dyDescent="0.25">
      <c r="A503" t="s">
        <v>14192</v>
      </c>
      <c r="B503" s="894" t="s">
        <v>14193</v>
      </c>
    </row>
    <row r="504" spans="1:2" x14ac:dyDescent="0.25">
      <c r="A504" t="s">
        <v>14194</v>
      </c>
      <c r="B504" s="894" t="s">
        <v>14195</v>
      </c>
    </row>
    <row r="505" spans="1:2" x14ac:dyDescent="0.25">
      <c r="A505" t="s">
        <v>14196</v>
      </c>
      <c r="B505" s="894" t="s">
        <v>14197</v>
      </c>
    </row>
    <row r="506" spans="1:2" x14ac:dyDescent="0.25">
      <c r="A506" t="s">
        <v>14198</v>
      </c>
      <c r="B506" s="894" t="s">
        <v>14199</v>
      </c>
    </row>
    <row r="507" spans="1:2" x14ac:dyDescent="0.25">
      <c r="A507" t="s">
        <v>14200</v>
      </c>
      <c r="B507" s="894" t="s">
        <v>14201</v>
      </c>
    </row>
    <row r="508" spans="1:2" x14ac:dyDescent="0.25">
      <c r="A508" t="s">
        <v>14202</v>
      </c>
      <c r="B508" s="894" t="s">
        <v>14203</v>
      </c>
    </row>
    <row r="509" spans="1:2" x14ac:dyDescent="0.25">
      <c r="A509" t="s">
        <v>14204</v>
      </c>
      <c r="B509" s="894" t="s">
        <v>14205</v>
      </c>
    </row>
    <row r="510" spans="1:2" x14ac:dyDescent="0.25">
      <c r="A510" t="s">
        <v>14206</v>
      </c>
      <c r="B510" s="894" t="s">
        <v>14207</v>
      </c>
    </row>
    <row r="511" spans="1:2" x14ac:dyDescent="0.25">
      <c r="A511" t="s">
        <v>14208</v>
      </c>
      <c r="B511" s="894" t="s">
        <v>14209</v>
      </c>
    </row>
    <row r="512" spans="1:2" x14ac:dyDescent="0.25">
      <c r="A512" t="s">
        <v>14210</v>
      </c>
      <c r="B512" s="894" t="s">
        <v>14211</v>
      </c>
    </row>
    <row r="513" spans="1:2" x14ac:dyDescent="0.25">
      <c r="A513" t="s">
        <v>14212</v>
      </c>
      <c r="B513" s="894" t="s">
        <v>14213</v>
      </c>
    </row>
    <row r="514" spans="1:2" x14ac:dyDescent="0.25">
      <c r="A514" t="s">
        <v>14214</v>
      </c>
      <c r="B514" s="894" t="s">
        <v>14215</v>
      </c>
    </row>
    <row r="515" spans="1:2" x14ac:dyDescent="0.25">
      <c r="A515" t="s">
        <v>14216</v>
      </c>
      <c r="B515" s="894" t="s">
        <v>9341</v>
      </c>
    </row>
    <row r="516" spans="1:2" x14ac:dyDescent="0.25">
      <c r="A516" t="s">
        <v>14217</v>
      </c>
      <c r="B516" s="894" t="s">
        <v>14218</v>
      </c>
    </row>
    <row r="517" spans="1:2" x14ac:dyDescent="0.25">
      <c r="A517" t="s">
        <v>14219</v>
      </c>
      <c r="B517" s="894" t="s">
        <v>14220</v>
      </c>
    </row>
    <row r="518" spans="1:2" x14ac:dyDescent="0.25">
      <c r="A518" t="s">
        <v>14221</v>
      </c>
      <c r="B518" s="894" t="s">
        <v>14222</v>
      </c>
    </row>
    <row r="519" spans="1:2" x14ac:dyDescent="0.25">
      <c r="A519" t="s">
        <v>14223</v>
      </c>
      <c r="B519" s="894" t="s">
        <v>14224</v>
      </c>
    </row>
    <row r="520" spans="1:2" x14ac:dyDescent="0.25">
      <c r="A520" t="s">
        <v>14225</v>
      </c>
      <c r="B520" s="894" t="s">
        <v>14226</v>
      </c>
    </row>
    <row r="521" spans="1:2" x14ac:dyDescent="0.25">
      <c r="A521" t="s">
        <v>14227</v>
      </c>
      <c r="B521" s="894" t="s">
        <v>14228</v>
      </c>
    </row>
    <row r="522" spans="1:2" x14ac:dyDescent="0.25">
      <c r="A522" t="s">
        <v>11615</v>
      </c>
      <c r="B522" s="894" t="s">
        <v>11715</v>
      </c>
    </row>
    <row r="523" spans="1:2" x14ac:dyDescent="0.25">
      <c r="A523" t="s">
        <v>14229</v>
      </c>
      <c r="B523" s="894" t="s">
        <v>14230</v>
      </c>
    </row>
    <row r="524" spans="1:2" x14ac:dyDescent="0.25">
      <c r="A524" t="s">
        <v>14231</v>
      </c>
      <c r="B524" s="894" t="s">
        <v>14232</v>
      </c>
    </row>
    <row r="525" spans="1:2" x14ac:dyDescent="0.25">
      <c r="A525" t="s">
        <v>14233</v>
      </c>
      <c r="B525" s="894" t="s">
        <v>14234</v>
      </c>
    </row>
    <row r="526" spans="1:2" x14ac:dyDescent="0.25">
      <c r="A526" t="s">
        <v>14235</v>
      </c>
      <c r="B526" s="894" t="s">
        <v>14236</v>
      </c>
    </row>
    <row r="527" spans="1:2" x14ac:dyDescent="0.25">
      <c r="A527" t="s">
        <v>14237</v>
      </c>
      <c r="B527" s="894" t="s">
        <v>14238</v>
      </c>
    </row>
    <row r="528" spans="1:2" x14ac:dyDescent="0.25">
      <c r="A528" t="s">
        <v>14239</v>
      </c>
      <c r="B528" s="894" t="s">
        <v>14240</v>
      </c>
    </row>
    <row r="529" spans="1:2" x14ac:dyDescent="0.25">
      <c r="A529" t="s">
        <v>14241</v>
      </c>
      <c r="B529" s="894" t="s">
        <v>14242</v>
      </c>
    </row>
    <row r="530" spans="1:2" x14ac:dyDescent="0.25">
      <c r="A530" t="s">
        <v>14243</v>
      </c>
      <c r="B530" s="894" t="s">
        <v>14244</v>
      </c>
    </row>
    <row r="531" spans="1:2" x14ac:dyDescent="0.25">
      <c r="A531" t="s">
        <v>11616</v>
      </c>
      <c r="B531" s="894" t="s">
        <v>11716</v>
      </c>
    </row>
    <row r="532" spans="1:2" x14ac:dyDescent="0.25">
      <c r="A532" t="s">
        <v>14245</v>
      </c>
      <c r="B532" s="894" t="s">
        <v>14246</v>
      </c>
    </row>
    <row r="533" spans="1:2" x14ac:dyDescent="0.25">
      <c r="A533" t="s">
        <v>14247</v>
      </c>
      <c r="B533" s="894" t="s">
        <v>14248</v>
      </c>
    </row>
    <row r="534" spans="1:2" x14ac:dyDescent="0.25">
      <c r="A534" t="s">
        <v>14249</v>
      </c>
      <c r="B534" s="894" t="s">
        <v>14250</v>
      </c>
    </row>
    <row r="535" spans="1:2" x14ac:dyDescent="0.25">
      <c r="A535" t="s">
        <v>14251</v>
      </c>
      <c r="B535" s="894" t="s">
        <v>14252</v>
      </c>
    </row>
    <row r="536" spans="1:2" x14ac:dyDescent="0.25">
      <c r="A536" t="s">
        <v>14253</v>
      </c>
      <c r="B536" s="894" t="s">
        <v>14254</v>
      </c>
    </row>
    <row r="537" spans="1:2" x14ac:dyDescent="0.25">
      <c r="A537" t="s">
        <v>14255</v>
      </c>
      <c r="B537" s="894" t="s">
        <v>14256</v>
      </c>
    </row>
    <row r="538" spans="1:2" x14ac:dyDescent="0.25">
      <c r="A538" t="s">
        <v>11617</v>
      </c>
      <c r="B538" s="894" t="s">
        <v>11717</v>
      </c>
    </row>
    <row r="539" spans="1:2" x14ac:dyDescent="0.25">
      <c r="A539" t="s">
        <v>14257</v>
      </c>
      <c r="B539" s="894" t="s">
        <v>14258</v>
      </c>
    </row>
    <row r="540" spans="1:2" x14ac:dyDescent="0.25">
      <c r="A540" t="s">
        <v>14259</v>
      </c>
      <c r="B540" s="894" t="s">
        <v>14260</v>
      </c>
    </row>
    <row r="541" spans="1:2" x14ac:dyDescent="0.25">
      <c r="A541" t="s">
        <v>14261</v>
      </c>
      <c r="B541" s="894" t="s">
        <v>14262</v>
      </c>
    </row>
    <row r="542" spans="1:2" x14ac:dyDescent="0.25">
      <c r="A542" t="s">
        <v>14263</v>
      </c>
      <c r="B542" s="894" t="s">
        <v>14264</v>
      </c>
    </row>
    <row r="543" spans="1:2" x14ac:dyDescent="0.25">
      <c r="A543" t="s">
        <v>14265</v>
      </c>
      <c r="B543" s="894" t="s">
        <v>14266</v>
      </c>
    </row>
    <row r="544" spans="1:2" x14ac:dyDescent="0.25">
      <c r="A544" t="s">
        <v>14267</v>
      </c>
      <c r="B544" s="894" t="s">
        <v>14268</v>
      </c>
    </row>
    <row r="545" spans="1:2" x14ac:dyDescent="0.25">
      <c r="A545" t="s">
        <v>14269</v>
      </c>
      <c r="B545" s="894" t="s">
        <v>14270</v>
      </c>
    </row>
    <row r="546" spans="1:2" x14ac:dyDescent="0.25">
      <c r="A546" t="s">
        <v>14271</v>
      </c>
      <c r="B546" s="894" t="s">
        <v>14272</v>
      </c>
    </row>
    <row r="547" spans="1:2" x14ac:dyDescent="0.25">
      <c r="A547" t="s">
        <v>11618</v>
      </c>
      <c r="B547" s="894" t="s">
        <v>11718</v>
      </c>
    </row>
    <row r="548" spans="1:2" x14ac:dyDescent="0.25">
      <c r="A548" t="s">
        <v>14273</v>
      </c>
      <c r="B548" s="894" t="s">
        <v>14274</v>
      </c>
    </row>
    <row r="549" spans="1:2" x14ac:dyDescent="0.25">
      <c r="A549" t="s">
        <v>14275</v>
      </c>
      <c r="B549" s="894" t="s">
        <v>14276</v>
      </c>
    </row>
    <row r="550" spans="1:2" x14ac:dyDescent="0.25">
      <c r="A550" t="s">
        <v>14277</v>
      </c>
      <c r="B550" s="894" t="s">
        <v>14278</v>
      </c>
    </row>
    <row r="551" spans="1:2" x14ac:dyDescent="0.25">
      <c r="A551" t="s">
        <v>14279</v>
      </c>
      <c r="B551" s="894" t="s">
        <v>14280</v>
      </c>
    </row>
    <row r="552" spans="1:2" x14ac:dyDescent="0.25">
      <c r="A552" t="s">
        <v>14281</v>
      </c>
      <c r="B552" s="894" t="s">
        <v>14282</v>
      </c>
    </row>
    <row r="553" spans="1:2" x14ac:dyDescent="0.25">
      <c r="A553" t="s">
        <v>14283</v>
      </c>
      <c r="B553" s="894" t="s">
        <v>14284</v>
      </c>
    </row>
    <row r="554" spans="1:2" x14ac:dyDescent="0.25">
      <c r="A554" t="s">
        <v>14285</v>
      </c>
      <c r="B554" s="894" t="s">
        <v>14286</v>
      </c>
    </row>
    <row r="555" spans="1:2" x14ac:dyDescent="0.25">
      <c r="A555" t="s">
        <v>14287</v>
      </c>
      <c r="B555" s="894" t="s">
        <v>14288</v>
      </c>
    </row>
    <row r="556" spans="1:2" x14ac:dyDescent="0.25">
      <c r="A556" t="s">
        <v>11619</v>
      </c>
      <c r="B556" s="894" t="s">
        <v>11719</v>
      </c>
    </row>
    <row r="557" spans="1:2" x14ac:dyDescent="0.25">
      <c r="A557" t="s">
        <v>11620</v>
      </c>
      <c r="B557" s="894" t="s">
        <v>11720</v>
      </c>
    </row>
    <row r="558" spans="1:2" x14ac:dyDescent="0.25">
      <c r="A558" t="s">
        <v>14289</v>
      </c>
      <c r="B558" s="894" t="s">
        <v>14290</v>
      </c>
    </row>
    <row r="559" spans="1:2" x14ac:dyDescent="0.25">
      <c r="A559" t="s">
        <v>14291</v>
      </c>
      <c r="B559" s="894" t="s">
        <v>14292</v>
      </c>
    </row>
    <row r="560" spans="1:2" x14ac:dyDescent="0.25">
      <c r="A560" t="s">
        <v>14293</v>
      </c>
      <c r="B560" s="894" t="s">
        <v>14294</v>
      </c>
    </row>
    <row r="561" spans="1:2" x14ac:dyDescent="0.25">
      <c r="A561" t="s">
        <v>14295</v>
      </c>
      <c r="B561" s="894" t="s">
        <v>14296</v>
      </c>
    </row>
    <row r="562" spans="1:2" x14ac:dyDescent="0.25">
      <c r="A562" t="s">
        <v>14297</v>
      </c>
      <c r="B562" s="894" t="s">
        <v>14298</v>
      </c>
    </row>
    <row r="563" spans="1:2" x14ac:dyDescent="0.25">
      <c r="A563" t="s">
        <v>14299</v>
      </c>
      <c r="B563" s="894" t="s">
        <v>14300</v>
      </c>
    </row>
    <row r="564" spans="1:2" x14ac:dyDescent="0.25">
      <c r="A564" t="s">
        <v>14301</v>
      </c>
      <c r="B564" s="894" t="s">
        <v>14302</v>
      </c>
    </row>
    <row r="565" spans="1:2" x14ac:dyDescent="0.25">
      <c r="A565" t="s">
        <v>14303</v>
      </c>
      <c r="B565" s="894" t="s">
        <v>14304</v>
      </c>
    </row>
    <row r="566" spans="1:2" x14ac:dyDescent="0.25">
      <c r="A566" t="s">
        <v>14305</v>
      </c>
      <c r="B566" s="894" t="s">
        <v>14306</v>
      </c>
    </row>
    <row r="567" spans="1:2" x14ac:dyDescent="0.25">
      <c r="A567" t="s">
        <v>14307</v>
      </c>
      <c r="B567" s="894" t="s">
        <v>14308</v>
      </c>
    </row>
    <row r="568" spans="1:2" x14ac:dyDescent="0.25">
      <c r="A568" t="s">
        <v>14309</v>
      </c>
      <c r="B568" s="894" t="s">
        <v>14310</v>
      </c>
    </row>
    <row r="569" spans="1:2" x14ac:dyDescent="0.25">
      <c r="A569" t="s">
        <v>14311</v>
      </c>
      <c r="B569" s="894" t="s">
        <v>14312</v>
      </c>
    </row>
    <row r="570" spans="1:2" x14ac:dyDescent="0.25">
      <c r="A570" t="s">
        <v>14313</v>
      </c>
      <c r="B570" s="894" t="s">
        <v>14314</v>
      </c>
    </row>
    <row r="571" spans="1:2" x14ac:dyDescent="0.25">
      <c r="A571" t="s">
        <v>14315</v>
      </c>
      <c r="B571" s="894" t="s">
        <v>14316</v>
      </c>
    </row>
    <row r="572" spans="1:2" x14ac:dyDescent="0.25">
      <c r="A572" t="s">
        <v>14317</v>
      </c>
      <c r="B572" s="894" t="s">
        <v>14318</v>
      </c>
    </row>
    <row r="573" spans="1:2" x14ac:dyDescent="0.25">
      <c r="A573" t="s">
        <v>14319</v>
      </c>
      <c r="B573" s="894" t="s">
        <v>14320</v>
      </c>
    </row>
    <row r="574" spans="1:2" x14ac:dyDescent="0.25">
      <c r="A574" t="s">
        <v>14321</v>
      </c>
      <c r="B574" s="894" t="s">
        <v>14322</v>
      </c>
    </row>
    <row r="575" spans="1:2" x14ac:dyDescent="0.25">
      <c r="A575" t="s">
        <v>14323</v>
      </c>
      <c r="B575" s="894" t="s">
        <v>14324</v>
      </c>
    </row>
    <row r="576" spans="1:2" x14ac:dyDescent="0.25">
      <c r="A576" t="s">
        <v>14325</v>
      </c>
      <c r="B576" s="894" t="s">
        <v>14326</v>
      </c>
    </row>
    <row r="577" spans="1:2" x14ac:dyDescent="0.25">
      <c r="A577" t="s">
        <v>14327</v>
      </c>
      <c r="B577" s="894" t="s">
        <v>14328</v>
      </c>
    </row>
    <row r="578" spans="1:2" x14ac:dyDescent="0.25">
      <c r="A578" t="s">
        <v>14329</v>
      </c>
      <c r="B578" s="894" t="s">
        <v>14330</v>
      </c>
    </row>
    <row r="579" spans="1:2" x14ac:dyDescent="0.25">
      <c r="A579" t="s">
        <v>14331</v>
      </c>
      <c r="B579" s="894" t="s">
        <v>14332</v>
      </c>
    </row>
    <row r="580" spans="1:2" x14ac:dyDescent="0.25">
      <c r="A580" t="s">
        <v>14333</v>
      </c>
      <c r="B580" s="894" t="s">
        <v>14334</v>
      </c>
    </row>
    <row r="581" spans="1:2" x14ac:dyDescent="0.25">
      <c r="A581" t="s">
        <v>14335</v>
      </c>
      <c r="B581" s="894" t="s">
        <v>14336</v>
      </c>
    </row>
    <row r="582" spans="1:2" x14ac:dyDescent="0.25">
      <c r="A582" t="s">
        <v>14337</v>
      </c>
      <c r="B582" s="894" t="s">
        <v>14338</v>
      </c>
    </row>
    <row r="583" spans="1:2" x14ac:dyDescent="0.25">
      <c r="A583" t="s">
        <v>14339</v>
      </c>
      <c r="B583" s="894" t="s">
        <v>14340</v>
      </c>
    </row>
    <row r="584" spans="1:2" x14ac:dyDescent="0.25">
      <c r="A584" t="s">
        <v>14341</v>
      </c>
      <c r="B584" s="894" t="s">
        <v>14342</v>
      </c>
    </row>
    <row r="585" spans="1:2" x14ac:dyDescent="0.25">
      <c r="A585" t="s">
        <v>14343</v>
      </c>
      <c r="B585" s="894" t="s">
        <v>14344</v>
      </c>
    </row>
    <row r="586" spans="1:2" x14ac:dyDescent="0.25">
      <c r="A586" t="s">
        <v>14345</v>
      </c>
      <c r="B586" s="894" t="s">
        <v>14346</v>
      </c>
    </row>
    <row r="587" spans="1:2" x14ac:dyDescent="0.25">
      <c r="A587" t="s">
        <v>14347</v>
      </c>
      <c r="B587" s="894" t="s">
        <v>14348</v>
      </c>
    </row>
    <row r="588" spans="1:2" x14ac:dyDescent="0.25">
      <c r="A588" t="s">
        <v>14349</v>
      </c>
      <c r="B588" s="894" t="s">
        <v>14350</v>
      </c>
    </row>
    <row r="589" spans="1:2" x14ac:dyDescent="0.25">
      <c r="A589" t="s">
        <v>14351</v>
      </c>
      <c r="B589" s="894" t="s">
        <v>14352</v>
      </c>
    </row>
    <row r="590" spans="1:2" x14ac:dyDescent="0.25">
      <c r="A590" t="s">
        <v>14353</v>
      </c>
      <c r="B590" s="894" t="s">
        <v>14354</v>
      </c>
    </row>
    <row r="591" spans="1:2" x14ac:dyDescent="0.25">
      <c r="A591" t="s">
        <v>14355</v>
      </c>
      <c r="B591" s="894" t="s">
        <v>14356</v>
      </c>
    </row>
    <row r="592" spans="1:2" x14ac:dyDescent="0.25">
      <c r="A592" t="s">
        <v>14357</v>
      </c>
      <c r="B592" s="894" t="s">
        <v>14358</v>
      </c>
    </row>
    <row r="593" spans="1:4" x14ac:dyDescent="0.25">
      <c r="A593" t="s">
        <v>14359</v>
      </c>
      <c r="B593" s="894" t="s">
        <v>14360</v>
      </c>
    </row>
    <row r="594" spans="1:4" x14ac:dyDescent="0.25">
      <c r="A594" t="s">
        <v>14361</v>
      </c>
      <c r="B594" s="894" t="s">
        <v>14362</v>
      </c>
    </row>
    <row r="595" spans="1:4" x14ac:dyDescent="0.25">
      <c r="A595" t="s">
        <v>14363</v>
      </c>
      <c r="B595" s="894" t="s">
        <v>14364</v>
      </c>
    </row>
    <row r="596" spans="1:4" x14ac:dyDescent="0.25">
      <c r="A596" t="s">
        <v>14365</v>
      </c>
      <c r="B596" s="894" t="s">
        <v>14366</v>
      </c>
    </row>
    <row r="597" spans="1:4" x14ac:dyDescent="0.25">
      <c r="A597" t="s">
        <v>14367</v>
      </c>
      <c r="B597" s="894" t="s">
        <v>14368</v>
      </c>
    </row>
    <row r="598" spans="1:4" x14ac:dyDescent="0.25">
      <c r="A598" t="s">
        <v>14369</v>
      </c>
      <c r="B598" s="894" t="s">
        <v>14370</v>
      </c>
    </row>
    <row r="599" spans="1:4" x14ac:dyDescent="0.25">
      <c r="A599" t="s">
        <v>14371</v>
      </c>
      <c r="B599" s="894" t="s">
        <v>14372</v>
      </c>
    </row>
    <row r="600" spans="1:4" x14ac:dyDescent="0.25">
      <c r="A600" t="s">
        <v>14373</v>
      </c>
      <c r="B600" s="894" t="s">
        <v>14374</v>
      </c>
    </row>
    <row r="601" spans="1:4" x14ac:dyDescent="0.25">
      <c r="A601" t="s">
        <v>14375</v>
      </c>
      <c r="B601" s="894" t="s">
        <v>14376</v>
      </c>
    </row>
    <row r="602" spans="1:4" x14ac:dyDescent="0.25">
      <c r="A602" t="s">
        <v>14377</v>
      </c>
      <c r="B602" s="894" t="s">
        <v>14378</v>
      </c>
    </row>
    <row r="603" spans="1:4" x14ac:dyDescent="0.25">
      <c r="A603" t="s">
        <v>11621</v>
      </c>
      <c r="B603" s="894" t="s">
        <v>11721</v>
      </c>
    </row>
    <row r="604" spans="1:4" x14ac:dyDescent="0.25">
      <c r="A604" t="s">
        <v>14379</v>
      </c>
      <c r="B604" s="894" t="s">
        <v>14380</v>
      </c>
    </row>
    <row r="605" spans="1:4" x14ac:dyDescent="0.25">
      <c r="A605" t="s">
        <v>14381</v>
      </c>
      <c r="B605" s="894" t="s">
        <v>14382</v>
      </c>
    </row>
    <row r="606" spans="1:4" x14ac:dyDescent="0.25">
      <c r="A606" t="s">
        <v>11622</v>
      </c>
      <c r="B606" s="894" t="s">
        <v>11722</v>
      </c>
    </row>
    <row r="607" spans="1:4" x14ac:dyDescent="0.25">
      <c r="A607" t="s">
        <v>17422</v>
      </c>
      <c r="B607" s="894" t="s">
        <v>11723</v>
      </c>
      <c r="C607" t="s">
        <v>17423</v>
      </c>
      <c r="D607" t="s">
        <v>12532</v>
      </c>
    </row>
    <row r="608" spans="1:4" x14ac:dyDescent="0.25">
      <c r="A608" t="s">
        <v>14383</v>
      </c>
      <c r="B608" s="894" t="s">
        <v>14384</v>
      </c>
    </row>
    <row r="609" spans="1:2" x14ac:dyDescent="0.25">
      <c r="A609" t="s">
        <v>14385</v>
      </c>
      <c r="B609" s="894" t="s">
        <v>14386</v>
      </c>
    </row>
    <row r="610" spans="1:2" x14ac:dyDescent="0.25">
      <c r="A610" t="s">
        <v>14387</v>
      </c>
      <c r="B610" s="894" t="s">
        <v>14388</v>
      </c>
    </row>
    <row r="611" spans="1:2" x14ac:dyDescent="0.25">
      <c r="A611" t="s">
        <v>14389</v>
      </c>
      <c r="B611" s="894" t="s">
        <v>14390</v>
      </c>
    </row>
    <row r="612" spans="1:2" x14ac:dyDescent="0.25">
      <c r="A612" t="s">
        <v>14391</v>
      </c>
      <c r="B612" s="894" t="s">
        <v>14392</v>
      </c>
    </row>
    <row r="613" spans="1:2" x14ac:dyDescent="0.25">
      <c r="A613" t="s">
        <v>14393</v>
      </c>
      <c r="B613" s="894" t="s">
        <v>14394</v>
      </c>
    </row>
    <row r="614" spans="1:2" x14ac:dyDescent="0.25">
      <c r="A614" t="s">
        <v>14395</v>
      </c>
      <c r="B614" s="894" t="s">
        <v>14396</v>
      </c>
    </row>
    <row r="615" spans="1:2" x14ac:dyDescent="0.25">
      <c r="A615" t="s">
        <v>14397</v>
      </c>
      <c r="B615" s="894" t="s">
        <v>11724</v>
      </c>
    </row>
    <row r="616" spans="1:2" x14ac:dyDescent="0.25">
      <c r="A616" t="s">
        <v>14398</v>
      </c>
      <c r="B616" s="894" t="s">
        <v>14399</v>
      </c>
    </row>
    <row r="617" spans="1:2" x14ac:dyDescent="0.25">
      <c r="A617" t="s">
        <v>11624</v>
      </c>
      <c r="B617" s="894" t="s">
        <v>11725</v>
      </c>
    </row>
    <row r="618" spans="1:2" x14ac:dyDescent="0.25">
      <c r="A618" t="s">
        <v>14400</v>
      </c>
      <c r="B618" s="894" t="s">
        <v>14401</v>
      </c>
    </row>
    <row r="619" spans="1:2" x14ac:dyDescent="0.25">
      <c r="A619" t="s">
        <v>14402</v>
      </c>
      <c r="B619" s="894" t="s">
        <v>14403</v>
      </c>
    </row>
    <row r="620" spans="1:2" x14ac:dyDescent="0.25">
      <c r="A620" t="s">
        <v>14404</v>
      </c>
      <c r="B620" s="894" t="s">
        <v>14405</v>
      </c>
    </row>
    <row r="621" spans="1:2" x14ac:dyDescent="0.25">
      <c r="A621" t="s">
        <v>14406</v>
      </c>
      <c r="B621" s="894" t="s">
        <v>14407</v>
      </c>
    </row>
    <row r="622" spans="1:2" x14ac:dyDescent="0.25">
      <c r="A622" t="s">
        <v>14408</v>
      </c>
      <c r="B622" s="894" t="s">
        <v>14409</v>
      </c>
    </row>
    <row r="623" spans="1:2" x14ac:dyDescent="0.25">
      <c r="A623" t="s">
        <v>14410</v>
      </c>
      <c r="B623" s="894" t="s">
        <v>14411</v>
      </c>
    </row>
    <row r="624" spans="1:2" x14ac:dyDescent="0.25">
      <c r="A624" t="s">
        <v>11625</v>
      </c>
      <c r="B624" s="894" t="s">
        <v>11726</v>
      </c>
    </row>
    <row r="625" spans="1:2" x14ac:dyDescent="0.25">
      <c r="A625" t="s">
        <v>14412</v>
      </c>
      <c r="B625" s="894" t="s">
        <v>14413</v>
      </c>
    </row>
    <row r="626" spans="1:2" x14ac:dyDescent="0.25">
      <c r="A626" t="s">
        <v>14414</v>
      </c>
      <c r="B626" s="894" t="s">
        <v>14415</v>
      </c>
    </row>
    <row r="627" spans="1:2" x14ac:dyDescent="0.25">
      <c r="A627" t="s">
        <v>14416</v>
      </c>
      <c r="B627" s="894" t="s">
        <v>14417</v>
      </c>
    </row>
    <row r="628" spans="1:2" x14ac:dyDescent="0.25">
      <c r="A628" t="s">
        <v>14418</v>
      </c>
      <c r="B628" s="894" t="s">
        <v>14419</v>
      </c>
    </row>
    <row r="629" spans="1:2" x14ac:dyDescent="0.25">
      <c r="A629" t="s">
        <v>11626</v>
      </c>
      <c r="B629" s="894" t="s">
        <v>11727</v>
      </c>
    </row>
    <row r="630" spans="1:2" x14ac:dyDescent="0.25">
      <c r="A630" t="s">
        <v>14420</v>
      </c>
      <c r="B630" s="894" t="s">
        <v>14421</v>
      </c>
    </row>
    <row r="631" spans="1:2" x14ac:dyDescent="0.25">
      <c r="A631" t="s">
        <v>14422</v>
      </c>
      <c r="B631" s="894" t="s">
        <v>14423</v>
      </c>
    </row>
    <row r="632" spans="1:2" x14ac:dyDescent="0.25">
      <c r="A632" t="s">
        <v>14424</v>
      </c>
      <c r="B632" s="894" t="s">
        <v>14425</v>
      </c>
    </row>
    <row r="633" spans="1:2" x14ac:dyDescent="0.25">
      <c r="A633" t="s">
        <v>14426</v>
      </c>
      <c r="B633" s="894" t="s">
        <v>14427</v>
      </c>
    </row>
    <row r="634" spans="1:2" x14ac:dyDescent="0.25">
      <c r="A634" t="s">
        <v>11627</v>
      </c>
      <c r="B634" s="894" t="s">
        <v>11728</v>
      </c>
    </row>
    <row r="635" spans="1:2" x14ac:dyDescent="0.25">
      <c r="A635" t="s">
        <v>14428</v>
      </c>
      <c r="B635" s="894" t="s">
        <v>14429</v>
      </c>
    </row>
    <row r="636" spans="1:2" x14ac:dyDescent="0.25">
      <c r="A636" t="s">
        <v>14430</v>
      </c>
      <c r="B636" s="894" t="s">
        <v>11729</v>
      </c>
    </row>
    <row r="637" spans="1:2" x14ac:dyDescent="0.25">
      <c r="A637" t="s">
        <v>14431</v>
      </c>
      <c r="B637" s="894" t="s">
        <v>14432</v>
      </c>
    </row>
    <row r="638" spans="1:2" x14ac:dyDescent="0.25">
      <c r="A638" t="s">
        <v>14433</v>
      </c>
      <c r="B638" s="894" t="s">
        <v>14434</v>
      </c>
    </row>
    <row r="639" spans="1:2" x14ac:dyDescent="0.25">
      <c r="A639" t="s">
        <v>14435</v>
      </c>
      <c r="B639" s="894" t="s">
        <v>14436</v>
      </c>
    </row>
    <row r="640" spans="1:2" x14ac:dyDescent="0.25">
      <c r="A640" t="s">
        <v>14437</v>
      </c>
      <c r="B640" s="894" t="s">
        <v>14438</v>
      </c>
    </row>
    <row r="641" spans="1:2" x14ac:dyDescent="0.25">
      <c r="A641" t="s">
        <v>14439</v>
      </c>
      <c r="B641" s="894" t="s">
        <v>14440</v>
      </c>
    </row>
    <row r="642" spans="1:2" x14ac:dyDescent="0.25">
      <c r="A642" t="s">
        <v>14441</v>
      </c>
      <c r="B642" s="894" t="s">
        <v>14442</v>
      </c>
    </row>
    <row r="643" spans="1:2" x14ac:dyDescent="0.25">
      <c r="A643" t="s">
        <v>14443</v>
      </c>
      <c r="B643" s="894" t="s">
        <v>14444</v>
      </c>
    </row>
    <row r="644" spans="1:2" x14ac:dyDescent="0.25">
      <c r="A644" t="s">
        <v>14445</v>
      </c>
      <c r="B644" s="894" t="s">
        <v>14446</v>
      </c>
    </row>
    <row r="645" spans="1:2" x14ac:dyDescent="0.25">
      <c r="A645" t="s">
        <v>14447</v>
      </c>
      <c r="B645" s="894" t="s">
        <v>14448</v>
      </c>
    </row>
    <row r="646" spans="1:2" x14ac:dyDescent="0.25">
      <c r="A646" t="s">
        <v>14449</v>
      </c>
      <c r="B646" s="894" t="s">
        <v>14450</v>
      </c>
    </row>
    <row r="647" spans="1:2" x14ac:dyDescent="0.25">
      <c r="A647" t="s">
        <v>11628</v>
      </c>
      <c r="B647" s="894" t="s">
        <v>11730</v>
      </c>
    </row>
    <row r="648" spans="1:2" x14ac:dyDescent="0.25">
      <c r="A648" t="s">
        <v>14451</v>
      </c>
      <c r="B648" s="894" t="s">
        <v>14452</v>
      </c>
    </row>
    <row r="649" spans="1:2" x14ac:dyDescent="0.25">
      <c r="A649" t="s">
        <v>14453</v>
      </c>
      <c r="B649" s="894" t="s">
        <v>14454</v>
      </c>
    </row>
    <row r="650" spans="1:2" x14ac:dyDescent="0.25">
      <c r="A650" t="s">
        <v>14455</v>
      </c>
      <c r="B650" s="894" t="s">
        <v>14456</v>
      </c>
    </row>
    <row r="651" spans="1:2" x14ac:dyDescent="0.25">
      <c r="A651" t="s">
        <v>14457</v>
      </c>
      <c r="B651" s="894" t="s">
        <v>14458</v>
      </c>
    </row>
    <row r="652" spans="1:2" x14ac:dyDescent="0.25">
      <c r="A652" t="s">
        <v>14459</v>
      </c>
      <c r="B652" s="894" t="s">
        <v>14460</v>
      </c>
    </row>
    <row r="653" spans="1:2" x14ac:dyDescent="0.25">
      <c r="A653" t="s">
        <v>14461</v>
      </c>
      <c r="B653" s="894" t="s">
        <v>14462</v>
      </c>
    </row>
    <row r="654" spans="1:2" x14ac:dyDescent="0.25">
      <c r="A654" t="s">
        <v>14463</v>
      </c>
      <c r="B654" s="894" t="s">
        <v>14464</v>
      </c>
    </row>
    <row r="655" spans="1:2" x14ac:dyDescent="0.25">
      <c r="A655" t="s">
        <v>11629</v>
      </c>
      <c r="B655" s="894" t="s">
        <v>11731</v>
      </c>
    </row>
    <row r="656" spans="1:2" x14ac:dyDescent="0.25">
      <c r="A656" t="s">
        <v>14465</v>
      </c>
      <c r="B656" s="894" t="s">
        <v>14466</v>
      </c>
    </row>
    <row r="657" spans="1:2" x14ac:dyDescent="0.25">
      <c r="A657" t="s">
        <v>14467</v>
      </c>
      <c r="B657" s="894" t="s">
        <v>14468</v>
      </c>
    </row>
    <row r="658" spans="1:2" x14ac:dyDescent="0.25">
      <c r="A658" t="s">
        <v>14469</v>
      </c>
      <c r="B658" s="894" t="s">
        <v>14470</v>
      </c>
    </row>
    <row r="659" spans="1:2" x14ac:dyDescent="0.25">
      <c r="A659" t="s">
        <v>14471</v>
      </c>
      <c r="B659" s="894" t="s">
        <v>14472</v>
      </c>
    </row>
    <row r="660" spans="1:2" x14ac:dyDescent="0.25">
      <c r="A660" t="s">
        <v>14473</v>
      </c>
      <c r="B660" s="894" t="s">
        <v>14474</v>
      </c>
    </row>
    <row r="661" spans="1:2" x14ac:dyDescent="0.25">
      <c r="A661" t="s">
        <v>14475</v>
      </c>
      <c r="B661" s="894" t="s">
        <v>14476</v>
      </c>
    </row>
    <row r="662" spans="1:2" x14ac:dyDescent="0.25">
      <c r="A662" t="s">
        <v>11630</v>
      </c>
      <c r="B662" s="894" t="s">
        <v>11732</v>
      </c>
    </row>
    <row r="663" spans="1:2" x14ac:dyDescent="0.25">
      <c r="A663" t="s">
        <v>14477</v>
      </c>
      <c r="B663" s="894" t="s">
        <v>14478</v>
      </c>
    </row>
    <row r="664" spans="1:2" x14ac:dyDescent="0.25">
      <c r="A664" t="s">
        <v>14479</v>
      </c>
      <c r="B664" s="894" t="s">
        <v>14480</v>
      </c>
    </row>
    <row r="665" spans="1:2" x14ac:dyDescent="0.25">
      <c r="A665" t="s">
        <v>14481</v>
      </c>
      <c r="B665" s="894" t="s">
        <v>14482</v>
      </c>
    </row>
    <row r="666" spans="1:2" x14ac:dyDescent="0.25">
      <c r="A666" t="s">
        <v>14483</v>
      </c>
      <c r="B666" s="894" t="s">
        <v>14484</v>
      </c>
    </row>
    <row r="667" spans="1:2" x14ac:dyDescent="0.25">
      <c r="A667" t="s">
        <v>14485</v>
      </c>
      <c r="B667" s="894" t="s">
        <v>11733</v>
      </c>
    </row>
    <row r="668" spans="1:2" x14ac:dyDescent="0.25">
      <c r="A668" t="s">
        <v>14486</v>
      </c>
      <c r="B668" s="894" t="s">
        <v>14487</v>
      </c>
    </row>
    <row r="669" spans="1:2" x14ac:dyDescent="0.25">
      <c r="A669" t="s">
        <v>11631</v>
      </c>
      <c r="B669" s="894" t="s">
        <v>11734</v>
      </c>
    </row>
    <row r="670" spans="1:2" x14ac:dyDescent="0.25">
      <c r="A670" t="s">
        <v>14488</v>
      </c>
      <c r="B670" s="894" t="s">
        <v>14489</v>
      </c>
    </row>
    <row r="671" spans="1:2" x14ac:dyDescent="0.25">
      <c r="A671" t="s">
        <v>14490</v>
      </c>
      <c r="B671" s="894" t="s">
        <v>14491</v>
      </c>
    </row>
    <row r="672" spans="1:2" x14ac:dyDescent="0.25">
      <c r="A672" t="s">
        <v>14492</v>
      </c>
      <c r="B672" s="894" t="s">
        <v>14493</v>
      </c>
    </row>
    <row r="673" spans="1:2" x14ac:dyDescent="0.25">
      <c r="A673" t="s">
        <v>14494</v>
      </c>
      <c r="B673" s="894" t="s">
        <v>14495</v>
      </c>
    </row>
    <row r="674" spans="1:2" x14ac:dyDescent="0.25">
      <c r="A674" t="s">
        <v>14496</v>
      </c>
      <c r="B674" s="894" t="s">
        <v>14497</v>
      </c>
    </row>
    <row r="675" spans="1:2" x14ac:dyDescent="0.25">
      <c r="A675" t="s">
        <v>14498</v>
      </c>
      <c r="B675" s="894" t="s">
        <v>14499</v>
      </c>
    </row>
    <row r="676" spans="1:2" x14ac:dyDescent="0.25">
      <c r="A676" t="s">
        <v>14500</v>
      </c>
      <c r="B676" s="894" t="s">
        <v>14501</v>
      </c>
    </row>
    <row r="677" spans="1:2" x14ac:dyDescent="0.25">
      <c r="A677" t="s">
        <v>14502</v>
      </c>
      <c r="B677" s="894" t="s">
        <v>14503</v>
      </c>
    </row>
    <row r="678" spans="1:2" x14ac:dyDescent="0.25">
      <c r="A678" t="s">
        <v>14504</v>
      </c>
      <c r="B678" s="894" t="s">
        <v>14505</v>
      </c>
    </row>
    <row r="679" spans="1:2" x14ac:dyDescent="0.25">
      <c r="A679" t="s">
        <v>14506</v>
      </c>
      <c r="B679" s="894" t="s">
        <v>11735</v>
      </c>
    </row>
    <row r="680" spans="1:2" x14ac:dyDescent="0.25">
      <c r="A680" t="s">
        <v>14507</v>
      </c>
      <c r="B680" s="894" t="s">
        <v>14508</v>
      </c>
    </row>
    <row r="681" spans="1:2" x14ac:dyDescent="0.25">
      <c r="A681" t="s">
        <v>14509</v>
      </c>
      <c r="B681" s="894" t="s">
        <v>14510</v>
      </c>
    </row>
    <row r="682" spans="1:2" x14ac:dyDescent="0.25">
      <c r="A682" t="s">
        <v>11632</v>
      </c>
      <c r="B682" s="894" t="s">
        <v>11736</v>
      </c>
    </row>
    <row r="683" spans="1:2" x14ac:dyDescent="0.25">
      <c r="A683" t="s">
        <v>11633</v>
      </c>
      <c r="B683" s="894" t="s">
        <v>11737</v>
      </c>
    </row>
    <row r="684" spans="1:2" x14ac:dyDescent="0.25">
      <c r="A684" t="s">
        <v>14511</v>
      </c>
      <c r="B684" s="894" t="s">
        <v>14512</v>
      </c>
    </row>
    <row r="685" spans="1:2" x14ac:dyDescent="0.25">
      <c r="A685" t="s">
        <v>14513</v>
      </c>
      <c r="B685" s="894" t="s">
        <v>14514</v>
      </c>
    </row>
    <row r="686" spans="1:2" x14ac:dyDescent="0.25">
      <c r="A686" t="s">
        <v>14515</v>
      </c>
      <c r="B686" s="894" t="s">
        <v>14516</v>
      </c>
    </row>
    <row r="687" spans="1:2" x14ac:dyDescent="0.25">
      <c r="A687" t="s">
        <v>14517</v>
      </c>
      <c r="B687" s="894" t="s">
        <v>14518</v>
      </c>
    </row>
    <row r="688" spans="1:2" x14ac:dyDescent="0.25">
      <c r="A688" t="s">
        <v>14519</v>
      </c>
      <c r="B688" s="894" t="s">
        <v>14520</v>
      </c>
    </row>
    <row r="689" spans="1:2" x14ac:dyDescent="0.25">
      <c r="A689" t="s">
        <v>14521</v>
      </c>
      <c r="B689" s="894" t="s">
        <v>14522</v>
      </c>
    </row>
    <row r="690" spans="1:2" x14ac:dyDescent="0.25">
      <c r="A690" t="s">
        <v>14523</v>
      </c>
      <c r="B690" s="894" t="s">
        <v>14524</v>
      </c>
    </row>
    <row r="691" spans="1:2" x14ac:dyDescent="0.25">
      <c r="A691" t="s">
        <v>14525</v>
      </c>
      <c r="B691" s="894" t="s">
        <v>14526</v>
      </c>
    </row>
    <row r="692" spans="1:2" x14ac:dyDescent="0.25">
      <c r="A692" t="s">
        <v>14527</v>
      </c>
      <c r="B692" s="894" t="s">
        <v>14528</v>
      </c>
    </row>
    <row r="693" spans="1:2" x14ac:dyDescent="0.25">
      <c r="A693" t="s">
        <v>14529</v>
      </c>
      <c r="B693" s="894" t="s">
        <v>14530</v>
      </c>
    </row>
    <row r="694" spans="1:2" x14ac:dyDescent="0.25">
      <c r="A694" t="s">
        <v>14531</v>
      </c>
      <c r="B694" s="894" t="s">
        <v>14532</v>
      </c>
    </row>
    <row r="695" spans="1:2" x14ac:dyDescent="0.25">
      <c r="A695" t="s">
        <v>14533</v>
      </c>
      <c r="B695" s="894" t="s">
        <v>14534</v>
      </c>
    </row>
    <row r="696" spans="1:2" x14ac:dyDescent="0.25">
      <c r="A696" t="s">
        <v>14535</v>
      </c>
      <c r="B696" s="894" t="s">
        <v>14536</v>
      </c>
    </row>
    <row r="697" spans="1:2" x14ac:dyDescent="0.25">
      <c r="A697" t="s">
        <v>14537</v>
      </c>
      <c r="B697" s="894" t="s">
        <v>14538</v>
      </c>
    </row>
    <row r="698" spans="1:2" x14ac:dyDescent="0.25">
      <c r="A698" t="s">
        <v>14539</v>
      </c>
      <c r="B698" s="894" t="s">
        <v>14540</v>
      </c>
    </row>
    <row r="699" spans="1:2" x14ac:dyDescent="0.25">
      <c r="A699" t="s">
        <v>14541</v>
      </c>
      <c r="B699" s="894" t="s">
        <v>14542</v>
      </c>
    </row>
    <row r="700" spans="1:2" x14ac:dyDescent="0.25">
      <c r="A700" t="s">
        <v>14543</v>
      </c>
      <c r="B700" s="894" t="s">
        <v>14544</v>
      </c>
    </row>
    <row r="701" spans="1:2" x14ac:dyDescent="0.25">
      <c r="A701" t="s">
        <v>14545</v>
      </c>
      <c r="B701" s="894" t="s">
        <v>14546</v>
      </c>
    </row>
    <row r="702" spans="1:2" x14ac:dyDescent="0.25">
      <c r="A702" t="s">
        <v>11634</v>
      </c>
      <c r="B702" s="894" t="s">
        <v>11738</v>
      </c>
    </row>
    <row r="703" spans="1:2" x14ac:dyDescent="0.25">
      <c r="A703" t="s">
        <v>14547</v>
      </c>
      <c r="B703" s="894" t="s">
        <v>14548</v>
      </c>
    </row>
    <row r="704" spans="1:2" x14ac:dyDescent="0.25">
      <c r="A704" t="s">
        <v>11635</v>
      </c>
      <c r="B704" s="894" t="s">
        <v>11739</v>
      </c>
    </row>
    <row r="705" spans="1:2" x14ac:dyDescent="0.25">
      <c r="A705" t="s">
        <v>14549</v>
      </c>
      <c r="B705" s="894" t="s">
        <v>14550</v>
      </c>
    </row>
    <row r="706" spans="1:2" x14ac:dyDescent="0.25">
      <c r="A706" t="s">
        <v>11636</v>
      </c>
      <c r="B706" s="894" t="s">
        <v>11740</v>
      </c>
    </row>
    <row r="707" spans="1:2" x14ac:dyDescent="0.25">
      <c r="A707" t="s">
        <v>14551</v>
      </c>
      <c r="B707" s="894" t="s">
        <v>14552</v>
      </c>
    </row>
    <row r="708" spans="1:2" x14ac:dyDescent="0.25">
      <c r="A708" t="s">
        <v>14553</v>
      </c>
      <c r="B708" s="894" t="s">
        <v>14554</v>
      </c>
    </row>
    <row r="709" spans="1:2" x14ac:dyDescent="0.25">
      <c r="A709" t="s">
        <v>14555</v>
      </c>
      <c r="B709" s="894" t="s">
        <v>14556</v>
      </c>
    </row>
    <row r="710" spans="1:2" x14ac:dyDescent="0.25">
      <c r="A710" t="s">
        <v>14557</v>
      </c>
      <c r="B710" s="894" t="s">
        <v>14558</v>
      </c>
    </row>
    <row r="711" spans="1:2" x14ac:dyDescent="0.25">
      <c r="A711" t="s">
        <v>14559</v>
      </c>
      <c r="B711" s="894" t="s">
        <v>14560</v>
      </c>
    </row>
    <row r="712" spans="1:2" x14ac:dyDescent="0.25">
      <c r="A712" t="s">
        <v>14561</v>
      </c>
      <c r="B712" s="894" t="s">
        <v>14562</v>
      </c>
    </row>
    <row r="713" spans="1:2" x14ac:dyDescent="0.25">
      <c r="A713" t="s">
        <v>14563</v>
      </c>
      <c r="B713" s="894" t="s">
        <v>11741</v>
      </c>
    </row>
    <row r="714" spans="1:2" x14ac:dyDescent="0.25">
      <c r="A714" t="s">
        <v>14564</v>
      </c>
      <c r="B714" s="894" t="s">
        <v>14565</v>
      </c>
    </row>
    <row r="715" spans="1:2" x14ac:dyDescent="0.25">
      <c r="A715" t="s">
        <v>14566</v>
      </c>
      <c r="B715" s="894" t="s">
        <v>14567</v>
      </c>
    </row>
    <row r="716" spans="1:2" x14ac:dyDescent="0.25">
      <c r="A716" t="s">
        <v>14568</v>
      </c>
      <c r="B716" s="894" t="s">
        <v>14569</v>
      </c>
    </row>
    <row r="717" spans="1:2" x14ac:dyDescent="0.25">
      <c r="A717" t="s">
        <v>14570</v>
      </c>
      <c r="B717" s="894" t="s">
        <v>14571</v>
      </c>
    </row>
    <row r="718" spans="1:2" x14ac:dyDescent="0.25">
      <c r="A718" t="s">
        <v>14572</v>
      </c>
      <c r="B718" s="894" t="s">
        <v>14573</v>
      </c>
    </row>
    <row r="719" spans="1:2" x14ac:dyDescent="0.25">
      <c r="A719" t="s">
        <v>11637</v>
      </c>
      <c r="B719" s="894" t="s">
        <v>11742</v>
      </c>
    </row>
    <row r="720" spans="1:2" x14ac:dyDescent="0.25">
      <c r="A720" t="s">
        <v>14574</v>
      </c>
      <c r="B720" s="894" t="s">
        <v>14575</v>
      </c>
    </row>
    <row r="721" spans="1:2" x14ac:dyDescent="0.25">
      <c r="A721" t="s">
        <v>14576</v>
      </c>
      <c r="B721" s="894" t="s">
        <v>14577</v>
      </c>
    </row>
    <row r="722" spans="1:2" x14ac:dyDescent="0.25">
      <c r="A722" t="s">
        <v>14578</v>
      </c>
      <c r="B722" s="894" t="s">
        <v>14579</v>
      </c>
    </row>
    <row r="723" spans="1:2" x14ac:dyDescent="0.25">
      <c r="A723" t="s">
        <v>11638</v>
      </c>
      <c r="B723" s="894" t="s">
        <v>11743</v>
      </c>
    </row>
    <row r="724" spans="1:2" x14ac:dyDescent="0.25">
      <c r="A724" t="s">
        <v>14580</v>
      </c>
      <c r="B724" s="894" t="s">
        <v>14581</v>
      </c>
    </row>
    <row r="725" spans="1:2" x14ac:dyDescent="0.25">
      <c r="A725" t="s">
        <v>14582</v>
      </c>
      <c r="B725" s="894" t="s">
        <v>14583</v>
      </c>
    </row>
    <row r="726" spans="1:2" x14ac:dyDescent="0.25">
      <c r="A726" t="s">
        <v>14584</v>
      </c>
      <c r="B726" s="894" t="s">
        <v>14585</v>
      </c>
    </row>
    <row r="727" spans="1:2" x14ac:dyDescent="0.25">
      <c r="A727" t="s">
        <v>11639</v>
      </c>
      <c r="B727" s="894" t="s">
        <v>11744</v>
      </c>
    </row>
    <row r="728" spans="1:2" x14ac:dyDescent="0.25">
      <c r="A728" t="s">
        <v>14586</v>
      </c>
      <c r="B728" s="894" t="s">
        <v>14587</v>
      </c>
    </row>
    <row r="729" spans="1:2" x14ac:dyDescent="0.25">
      <c r="A729" t="s">
        <v>11640</v>
      </c>
      <c r="B729" s="894" t="s">
        <v>11745</v>
      </c>
    </row>
    <row r="730" spans="1:2" x14ac:dyDescent="0.25">
      <c r="A730" t="s">
        <v>14588</v>
      </c>
      <c r="B730" s="894" t="s">
        <v>14589</v>
      </c>
    </row>
    <row r="731" spans="1:2" x14ac:dyDescent="0.25">
      <c r="A731" t="s">
        <v>14590</v>
      </c>
      <c r="B731" s="894" t="s">
        <v>14591</v>
      </c>
    </row>
    <row r="732" spans="1:2" x14ac:dyDescent="0.25">
      <c r="A732" t="s">
        <v>11641</v>
      </c>
      <c r="B732" s="894" t="s">
        <v>11746</v>
      </c>
    </row>
    <row r="733" spans="1:2" x14ac:dyDescent="0.25">
      <c r="A733" t="s">
        <v>14592</v>
      </c>
      <c r="B733" s="894" t="s">
        <v>14593</v>
      </c>
    </row>
    <row r="734" spans="1:2" x14ac:dyDescent="0.25">
      <c r="A734" t="s">
        <v>14594</v>
      </c>
      <c r="B734" s="894" t="s">
        <v>14595</v>
      </c>
    </row>
    <row r="735" spans="1:2" x14ac:dyDescent="0.25">
      <c r="A735" t="s">
        <v>14596</v>
      </c>
      <c r="B735" s="894" t="s">
        <v>14597</v>
      </c>
    </row>
    <row r="736" spans="1:2" x14ac:dyDescent="0.25">
      <c r="A736" t="s">
        <v>11642</v>
      </c>
      <c r="B736" s="894" t="s">
        <v>11747</v>
      </c>
    </row>
    <row r="737" spans="1:2" x14ac:dyDescent="0.25">
      <c r="A737" t="s">
        <v>14598</v>
      </c>
      <c r="B737" s="894" t="s">
        <v>14599</v>
      </c>
    </row>
    <row r="738" spans="1:2" x14ac:dyDescent="0.25">
      <c r="A738" t="s">
        <v>14600</v>
      </c>
      <c r="B738" s="894" t="s">
        <v>14601</v>
      </c>
    </row>
    <row r="739" spans="1:2" x14ac:dyDescent="0.25">
      <c r="A739" t="s">
        <v>14602</v>
      </c>
      <c r="B739" s="894" t="s">
        <v>14603</v>
      </c>
    </row>
    <row r="740" spans="1:2" x14ac:dyDescent="0.25">
      <c r="A740" t="s">
        <v>14604</v>
      </c>
      <c r="B740" s="894" t="s">
        <v>14605</v>
      </c>
    </row>
    <row r="741" spans="1:2" x14ac:dyDescent="0.25">
      <c r="A741" t="s">
        <v>14606</v>
      </c>
      <c r="B741" s="894" t="s">
        <v>14607</v>
      </c>
    </row>
    <row r="742" spans="1:2" x14ac:dyDescent="0.25">
      <c r="A742" t="s">
        <v>14608</v>
      </c>
      <c r="B742" s="894" t="s">
        <v>14609</v>
      </c>
    </row>
    <row r="743" spans="1:2" x14ac:dyDescent="0.25">
      <c r="A743" t="s">
        <v>14610</v>
      </c>
      <c r="B743" s="894" t="s">
        <v>14611</v>
      </c>
    </row>
    <row r="744" spans="1:2" x14ac:dyDescent="0.25">
      <c r="A744" t="s">
        <v>14612</v>
      </c>
      <c r="B744" s="894" t="s">
        <v>14613</v>
      </c>
    </row>
    <row r="745" spans="1:2" x14ac:dyDescent="0.25">
      <c r="A745" t="s">
        <v>14614</v>
      </c>
      <c r="B745" s="894" t="s">
        <v>14615</v>
      </c>
    </row>
    <row r="746" spans="1:2" x14ac:dyDescent="0.25">
      <c r="A746" t="s">
        <v>14616</v>
      </c>
      <c r="B746" s="894" t="s">
        <v>14617</v>
      </c>
    </row>
    <row r="747" spans="1:2" x14ac:dyDescent="0.25">
      <c r="A747" t="s">
        <v>14618</v>
      </c>
      <c r="B747" s="894" t="s">
        <v>14619</v>
      </c>
    </row>
    <row r="748" spans="1:2" x14ac:dyDescent="0.25">
      <c r="A748" t="s">
        <v>14620</v>
      </c>
      <c r="B748" s="894" t="s">
        <v>14621</v>
      </c>
    </row>
    <row r="749" spans="1:2" x14ac:dyDescent="0.25">
      <c r="A749" t="s">
        <v>14622</v>
      </c>
      <c r="B749" s="894" t="s">
        <v>14623</v>
      </c>
    </row>
    <row r="750" spans="1:2" x14ac:dyDescent="0.25">
      <c r="A750" t="s">
        <v>14624</v>
      </c>
      <c r="B750" s="894" t="s">
        <v>14625</v>
      </c>
    </row>
    <row r="751" spans="1:2" x14ac:dyDescent="0.25">
      <c r="A751" t="s">
        <v>14626</v>
      </c>
      <c r="B751" s="894" t="s">
        <v>14627</v>
      </c>
    </row>
    <row r="752" spans="1:2" x14ac:dyDescent="0.25">
      <c r="A752" t="s">
        <v>14628</v>
      </c>
      <c r="B752" s="894" t="s">
        <v>14629</v>
      </c>
    </row>
    <row r="753" spans="1:2" x14ac:dyDescent="0.25">
      <c r="A753" t="s">
        <v>14630</v>
      </c>
      <c r="B753" s="894" t="s">
        <v>14631</v>
      </c>
    </row>
    <row r="754" spans="1:2" x14ac:dyDescent="0.25">
      <c r="A754" t="s">
        <v>14632</v>
      </c>
      <c r="B754" s="894" t="s">
        <v>14633</v>
      </c>
    </row>
    <row r="755" spans="1:2" x14ac:dyDescent="0.25">
      <c r="A755" t="s">
        <v>14634</v>
      </c>
      <c r="B755" s="894" t="s">
        <v>14635</v>
      </c>
    </row>
    <row r="756" spans="1:2" x14ac:dyDescent="0.25">
      <c r="A756" t="s">
        <v>11643</v>
      </c>
      <c r="B756" s="894" t="s">
        <v>11748</v>
      </c>
    </row>
    <row r="757" spans="1:2" x14ac:dyDescent="0.25">
      <c r="A757" t="s">
        <v>14636</v>
      </c>
      <c r="B757" s="894" t="s">
        <v>14637</v>
      </c>
    </row>
    <row r="758" spans="1:2" x14ac:dyDescent="0.25">
      <c r="A758" t="s">
        <v>14638</v>
      </c>
      <c r="B758" s="894" t="s">
        <v>14639</v>
      </c>
    </row>
    <row r="759" spans="1:2" x14ac:dyDescent="0.25">
      <c r="A759" t="s">
        <v>14640</v>
      </c>
      <c r="B759" s="894" t="s">
        <v>14641</v>
      </c>
    </row>
    <row r="760" spans="1:2" x14ac:dyDescent="0.25">
      <c r="A760" t="s">
        <v>14642</v>
      </c>
      <c r="B760" s="894" t="s">
        <v>14643</v>
      </c>
    </row>
    <row r="761" spans="1:2" x14ac:dyDescent="0.25">
      <c r="A761" t="s">
        <v>14644</v>
      </c>
      <c r="B761" s="894" t="s">
        <v>14645</v>
      </c>
    </row>
    <row r="762" spans="1:2" x14ac:dyDescent="0.25">
      <c r="A762" t="s">
        <v>14646</v>
      </c>
      <c r="B762" s="894" t="s">
        <v>14647</v>
      </c>
    </row>
    <row r="763" spans="1:2" x14ac:dyDescent="0.25">
      <c r="A763" t="s">
        <v>14648</v>
      </c>
      <c r="B763" s="894" t="s">
        <v>14649</v>
      </c>
    </row>
    <row r="764" spans="1:2" x14ac:dyDescent="0.25">
      <c r="A764" t="s">
        <v>14650</v>
      </c>
      <c r="B764" s="894" t="s">
        <v>14651</v>
      </c>
    </row>
    <row r="765" spans="1:2" x14ac:dyDescent="0.25">
      <c r="A765" t="s">
        <v>14652</v>
      </c>
      <c r="B765" s="894" t="s">
        <v>14653</v>
      </c>
    </row>
    <row r="766" spans="1:2" x14ac:dyDescent="0.25">
      <c r="A766" t="s">
        <v>14654</v>
      </c>
      <c r="B766" s="894" t="s">
        <v>14655</v>
      </c>
    </row>
    <row r="767" spans="1:2" x14ac:dyDescent="0.25">
      <c r="A767" t="s">
        <v>14656</v>
      </c>
      <c r="B767" s="894" t="s">
        <v>11749</v>
      </c>
    </row>
    <row r="768" spans="1:2" x14ac:dyDescent="0.25">
      <c r="A768" t="s">
        <v>14657</v>
      </c>
      <c r="B768" s="894" t="s">
        <v>14658</v>
      </c>
    </row>
    <row r="769" spans="1:2" x14ac:dyDescent="0.25">
      <c r="A769" t="s">
        <v>11644</v>
      </c>
      <c r="B769" s="894" t="s">
        <v>11750</v>
      </c>
    </row>
    <row r="770" spans="1:2" x14ac:dyDescent="0.25">
      <c r="A770" t="s">
        <v>14659</v>
      </c>
      <c r="B770" s="894" t="s">
        <v>14660</v>
      </c>
    </row>
    <row r="771" spans="1:2" x14ac:dyDescent="0.25">
      <c r="A771" t="s">
        <v>11645</v>
      </c>
      <c r="B771" s="894" t="s">
        <v>11751</v>
      </c>
    </row>
    <row r="772" spans="1:2" x14ac:dyDescent="0.25">
      <c r="A772" t="s">
        <v>14661</v>
      </c>
      <c r="B772" s="894" t="s">
        <v>14662</v>
      </c>
    </row>
    <row r="773" spans="1:2" x14ac:dyDescent="0.25">
      <c r="A773" t="s">
        <v>14663</v>
      </c>
      <c r="B773" s="894" t="s">
        <v>14664</v>
      </c>
    </row>
    <row r="774" spans="1:2" x14ac:dyDescent="0.25">
      <c r="A774" t="s">
        <v>14665</v>
      </c>
      <c r="B774" s="894" t="s">
        <v>14666</v>
      </c>
    </row>
    <row r="775" spans="1:2" x14ac:dyDescent="0.25">
      <c r="A775" t="s">
        <v>14667</v>
      </c>
      <c r="B775" s="894" t="s">
        <v>14668</v>
      </c>
    </row>
    <row r="776" spans="1:2" x14ac:dyDescent="0.25">
      <c r="A776" t="s">
        <v>14669</v>
      </c>
      <c r="B776" s="894" t="s">
        <v>14670</v>
      </c>
    </row>
    <row r="777" spans="1:2" x14ac:dyDescent="0.25">
      <c r="A777" t="s">
        <v>11646</v>
      </c>
      <c r="B777" s="894" t="s">
        <v>11752</v>
      </c>
    </row>
    <row r="778" spans="1:2" x14ac:dyDescent="0.25">
      <c r="A778" t="s">
        <v>14671</v>
      </c>
      <c r="B778" s="894" t="s">
        <v>14672</v>
      </c>
    </row>
    <row r="779" spans="1:2" x14ac:dyDescent="0.25">
      <c r="A779" t="s">
        <v>14673</v>
      </c>
      <c r="B779" s="894" t="s">
        <v>14674</v>
      </c>
    </row>
    <row r="780" spans="1:2" x14ac:dyDescent="0.25">
      <c r="A780" t="s">
        <v>14675</v>
      </c>
      <c r="B780" s="894" t="s">
        <v>14676</v>
      </c>
    </row>
    <row r="781" spans="1:2" x14ac:dyDescent="0.25">
      <c r="A781" t="s">
        <v>11647</v>
      </c>
      <c r="B781" s="894" t="s">
        <v>11753</v>
      </c>
    </row>
    <row r="782" spans="1:2" x14ac:dyDescent="0.25">
      <c r="A782" t="s">
        <v>14677</v>
      </c>
      <c r="B782" s="894" t="s">
        <v>14678</v>
      </c>
    </row>
    <row r="783" spans="1:2" x14ac:dyDescent="0.25">
      <c r="A783" t="s">
        <v>11648</v>
      </c>
      <c r="B783" s="894" t="s">
        <v>11754</v>
      </c>
    </row>
    <row r="784" spans="1:2" x14ac:dyDescent="0.25">
      <c r="A784" t="s">
        <v>14679</v>
      </c>
      <c r="B784" s="894" t="s">
        <v>14680</v>
      </c>
    </row>
    <row r="785" spans="1:2" x14ac:dyDescent="0.25">
      <c r="A785" t="s">
        <v>14681</v>
      </c>
      <c r="B785" s="894" t="s">
        <v>14682</v>
      </c>
    </row>
    <row r="786" spans="1:2" x14ac:dyDescent="0.25">
      <c r="A786" t="s">
        <v>14683</v>
      </c>
      <c r="B786" s="894" t="s">
        <v>14684</v>
      </c>
    </row>
    <row r="787" spans="1:2" x14ac:dyDescent="0.25">
      <c r="A787" t="s">
        <v>14685</v>
      </c>
      <c r="B787" s="894" t="s">
        <v>14686</v>
      </c>
    </row>
    <row r="788" spans="1:2" x14ac:dyDescent="0.25">
      <c r="A788" t="s">
        <v>14687</v>
      </c>
      <c r="B788" s="894" t="s">
        <v>14688</v>
      </c>
    </row>
    <row r="789" spans="1:2" x14ac:dyDescent="0.25">
      <c r="A789" t="s">
        <v>14689</v>
      </c>
      <c r="B789" s="894" t="s">
        <v>14690</v>
      </c>
    </row>
    <row r="790" spans="1:2" x14ac:dyDescent="0.25">
      <c r="A790" t="s">
        <v>14691</v>
      </c>
      <c r="B790" s="894" t="s">
        <v>14692</v>
      </c>
    </row>
    <row r="791" spans="1:2" x14ac:dyDescent="0.25">
      <c r="A791" t="s">
        <v>14693</v>
      </c>
      <c r="B791" s="894" t="s">
        <v>14694</v>
      </c>
    </row>
    <row r="792" spans="1:2" x14ac:dyDescent="0.25">
      <c r="A792" t="s">
        <v>14695</v>
      </c>
      <c r="B792" s="894" t="s">
        <v>11755</v>
      </c>
    </row>
    <row r="793" spans="1:2" x14ac:dyDescent="0.25">
      <c r="A793" t="s">
        <v>11649</v>
      </c>
      <c r="B793" s="894" t="s">
        <v>11756</v>
      </c>
    </row>
    <row r="794" spans="1:2" x14ac:dyDescent="0.25">
      <c r="A794" t="s">
        <v>11650</v>
      </c>
      <c r="B794" s="894" t="s">
        <v>11757</v>
      </c>
    </row>
    <row r="795" spans="1:2" x14ac:dyDescent="0.25">
      <c r="A795" t="s">
        <v>11651</v>
      </c>
      <c r="B795" s="894" t="s">
        <v>11758</v>
      </c>
    </row>
    <row r="796" spans="1:2" x14ac:dyDescent="0.25">
      <c r="A796" t="s">
        <v>14696</v>
      </c>
      <c r="B796" s="894" t="s">
        <v>14697</v>
      </c>
    </row>
    <row r="797" spans="1:2" x14ac:dyDescent="0.25">
      <c r="A797" t="s">
        <v>14698</v>
      </c>
      <c r="B797" s="894" t="s">
        <v>11759</v>
      </c>
    </row>
    <row r="798" spans="1:2" x14ac:dyDescent="0.25">
      <c r="A798" t="s">
        <v>14699</v>
      </c>
      <c r="B798" s="894" t="s">
        <v>14700</v>
      </c>
    </row>
    <row r="799" spans="1:2" x14ac:dyDescent="0.25">
      <c r="A799" t="s">
        <v>14701</v>
      </c>
      <c r="B799" s="894" t="s">
        <v>14702</v>
      </c>
    </row>
    <row r="800" spans="1:2" x14ac:dyDescent="0.25">
      <c r="A800" t="s">
        <v>14703</v>
      </c>
      <c r="B800" s="894" t="s">
        <v>14704</v>
      </c>
    </row>
    <row r="801" spans="1:15" x14ac:dyDescent="0.25">
      <c r="A801" t="s">
        <v>14705</v>
      </c>
      <c r="B801" s="894" t="s">
        <v>14706</v>
      </c>
    </row>
    <row r="802" spans="1:15" x14ac:dyDescent="0.25">
      <c r="A802" t="s">
        <v>14707</v>
      </c>
      <c r="B802" s="894" t="s">
        <v>14708</v>
      </c>
    </row>
    <row r="803" spans="1:15" x14ac:dyDescent="0.25">
      <c r="A803" t="s">
        <v>14709</v>
      </c>
      <c r="B803" s="894" t="s">
        <v>14710</v>
      </c>
    </row>
    <row r="804" spans="1:15" x14ac:dyDescent="0.25">
      <c r="A804" t="s">
        <v>11652</v>
      </c>
      <c r="B804" s="894" t="s">
        <v>11760</v>
      </c>
    </row>
    <row r="805" spans="1:15" x14ac:dyDescent="0.25">
      <c r="A805" t="s">
        <v>14711</v>
      </c>
      <c r="B805" s="894" t="s">
        <v>14712</v>
      </c>
    </row>
    <row r="806" spans="1:15" x14ac:dyDescent="0.25">
      <c r="A806" t="s">
        <v>14713</v>
      </c>
      <c r="B806" s="894" t="s">
        <v>14714</v>
      </c>
    </row>
    <row r="807" spans="1:15" x14ac:dyDescent="0.25">
      <c r="A807" t="s">
        <v>11653</v>
      </c>
      <c r="B807" s="894" t="s">
        <v>11761</v>
      </c>
    </row>
    <row r="808" spans="1:15" x14ac:dyDescent="0.25">
      <c r="A808" t="s">
        <v>14715</v>
      </c>
      <c r="B808" s="894" t="s">
        <v>14716</v>
      </c>
      <c r="C808" t="s">
        <v>14717</v>
      </c>
      <c r="D808" t="s">
        <v>12477</v>
      </c>
      <c r="E808" t="s">
        <v>14718</v>
      </c>
      <c r="F808" t="s">
        <v>14719</v>
      </c>
      <c r="H808" t="s">
        <v>11584</v>
      </c>
      <c r="I808" s="1" t="s">
        <v>9251</v>
      </c>
      <c r="J808" t="s">
        <v>14720</v>
      </c>
      <c r="K808" t="s">
        <v>9252</v>
      </c>
      <c r="L808" t="s">
        <v>14721</v>
      </c>
      <c r="M808" s="248" t="s">
        <v>18295</v>
      </c>
      <c r="N808" t="s">
        <v>14722</v>
      </c>
    </row>
    <row r="809" spans="1:15" x14ac:dyDescent="0.25">
      <c r="A809" t="s">
        <v>14723</v>
      </c>
      <c r="B809" s="894" t="s">
        <v>14724</v>
      </c>
      <c r="C809" t="s">
        <v>14725</v>
      </c>
      <c r="D809" t="s">
        <v>12477</v>
      </c>
      <c r="E809" t="s">
        <v>14726</v>
      </c>
      <c r="F809" t="s">
        <v>14727</v>
      </c>
      <c r="H809" t="s">
        <v>14728</v>
      </c>
      <c r="I809" s="1" t="s">
        <v>9251</v>
      </c>
      <c r="J809" t="s">
        <v>14729</v>
      </c>
      <c r="K809" t="s">
        <v>9252</v>
      </c>
      <c r="M809" s="248" t="s">
        <v>17068</v>
      </c>
    </row>
    <row r="810" spans="1:15" x14ac:dyDescent="0.25">
      <c r="A810" t="s">
        <v>14730</v>
      </c>
      <c r="B810" s="894" t="s">
        <v>14731</v>
      </c>
      <c r="C810" t="s">
        <v>14732</v>
      </c>
      <c r="E810" t="s">
        <v>14733</v>
      </c>
      <c r="F810" t="s">
        <v>14734</v>
      </c>
      <c r="H810" t="s">
        <v>12527</v>
      </c>
      <c r="I810" s="1" t="s">
        <v>9251</v>
      </c>
      <c r="J810" t="s">
        <v>14735</v>
      </c>
      <c r="K810" t="s">
        <v>9252</v>
      </c>
      <c r="M810" s="248" t="s">
        <v>17068</v>
      </c>
      <c r="N810" t="s">
        <v>14736</v>
      </c>
      <c r="O810" t="s">
        <v>14737</v>
      </c>
    </row>
    <row r="811" spans="1:15" x14ac:dyDescent="0.25">
      <c r="A811" t="s">
        <v>14738</v>
      </c>
      <c r="B811" s="894" t="s">
        <v>14739</v>
      </c>
      <c r="C811" t="s">
        <v>14740</v>
      </c>
      <c r="D811" t="s">
        <v>12477</v>
      </c>
      <c r="E811" t="s">
        <v>14741</v>
      </c>
      <c r="F811" t="s">
        <v>14742</v>
      </c>
      <c r="H811" t="s">
        <v>14743</v>
      </c>
      <c r="I811" s="1" t="s">
        <v>9251</v>
      </c>
      <c r="J811" t="s">
        <v>14744</v>
      </c>
      <c r="K811" t="s">
        <v>9252</v>
      </c>
      <c r="L811" t="s">
        <v>14745</v>
      </c>
      <c r="M811" s="248" t="s">
        <v>17065</v>
      </c>
      <c r="N811" t="s">
        <v>14746</v>
      </c>
    </row>
    <row r="812" spans="1:15" x14ac:dyDescent="0.25">
      <c r="A812" t="s">
        <v>14747</v>
      </c>
      <c r="B812" s="894" t="s">
        <v>14748</v>
      </c>
      <c r="C812" t="s">
        <v>14749</v>
      </c>
      <c r="D812" t="s">
        <v>14750</v>
      </c>
      <c r="E812" t="s">
        <v>14751</v>
      </c>
      <c r="F812" t="s">
        <v>14752</v>
      </c>
      <c r="H812" t="s">
        <v>14728</v>
      </c>
      <c r="I812" s="1" t="s">
        <v>9251</v>
      </c>
      <c r="J812" t="s">
        <v>14753</v>
      </c>
      <c r="K812" t="s">
        <v>9252</v>
      </c>
    </row>
    <row r="813" spans="1:15" x14ac:dyDescent="0.25">
      <c r="A813" t="s">
        <v>14754</v>
      </c>
      <c r="B813" s="894" t="s">
        <v>11762</v>
      </c>
      <c r="C813" t="s">
        <v>14755</v>
      </c>
      <c r="D813" t="s">
        <v>14756</v>
      </c>
      <c r="E813" t="s">
        <v>14757</v>
      </c>
      <c r="F813" t="s">
        <v>14758</v>
      </c>
      <c r="H813" t="s">
        <v>14759</v>
      </c>
      <c r="I813" s="1" t="s">
        <v>9251</v>
      </c>
      <c r="J813" t="s">
        <v>14760</v>
      </c>
      <c r="K813" t="s">
        <v>9252</v>
      </c>
      <c r="M813" s="248" t="s">
        <v>17067</v>
      </c>
      <c r="N813" t="s">
        <v>14761</v>
      </c>
      <c r="O813" t="s">
        <v>14762</v>
      </c>
    </row>
    <row r="814" spans="1:15" x14ac:dyDescent="0.25">
      <c r="A814" t="s">
        <v>14763</v>
      </c>
      <c r="B814" s="894" t="s">
        <v>14764</v>
      </c>
      <c r="C814" t="s">
        <v>14765</v>
      </c>
      <c r="D814" t="s">
        <v>12477</v>
      </c>
      <c r="E814" t="s">
        <v>14766</v>
      </c>
      <c r="F814" t="s">
        <v>14767</v>
      </c>
      <c r="H814" t="s">
        <v>14768</v>
      </c>
      <c r="I814" s="1" t="s">
        <v>9251</v>
      </c>
      <c r="J814" t="s">
        <v>14769</v>
      </c>
      <c r="K814" t="s">
        <v>9252</v>
      </c>
      <c r="L814" t="s">
        <v>11608</v>
      </c>
    </row>
    <row r="815" spans="1:15" x14ac:dyDescent="0.25">
      <c r="A815" t="s">
        <v>14770</v>
      </c>
      <c r="B815" s="894" t="s">
        <v>11763</v>
      </c>
      <c r="C815" t="s">
        <v>14771</v>
      </c>
      <c r="D815" t="s">
        <v>14756</v>
      </c>
      <c r="E815" t="s">
        <v>14772</v>
      </c>
      <c r="F815" t="s">
        <v>14773</v>
      </c>
      <c r="H815" t="s">
        <v>11258</v>
      </c>
      <c r="I815" s="1" t="s">
        <v>9251</v>
      </c>
      <c r="J815" t="s">
        <v>12548</v>
      </c>
      <c r="K815" t="s">
        <v>9252</v>
      </c>
      <c r="M815" s="248" t="s">
        <v>17064</v>
      </c>
      <c r="N815" t="s">
        <v>14774</v>
      </c>
    </row>
    <row r="816" spans="1:15" x14ac:dyDescent="0.25">
      <c r="A816" t="s">
        <v>14775</v>
      </c>
      <c r="B816" s="894" t="s">
        <v>14776</v>
      </c>
      <c r="C816" t="s">
        <v>14777</v>
      </c>
      <c r="D816" t="s">
        <v>12477</v>
      </c>
      <c r="E816" t="s">
        <v>14778</v>
      </c>
      <c r="F816" t="s">
        <v>14779</v>
      </c>
      <c r="H816" t="s">
        <v>14780</v>
      </c>
      <c r="I816" s="1" t="s">
        <v>9251</v>
      </c>
      <c r="J816" t="s">
        <v>14781</v>
      </c>
      <c r="K816" t="s">
        <v>9252</v>
      </c>
      <c r="L816" t="s">
        <v>14782</v>
      </c>
      <c r="M816" s="248" t="s">
        <v>17066</v>
      </c>
      <c r="N816" t="s">
        <v>14783</v>
      </c>
    </row>
    <row r="817" spans="1:14" x14ac:dyDescent="0.25">
      <c r="A817" t="s">
        <v>14784</v>
      </c>
      <c r="B817" s="894" t="s">
        <v>11764</v>
      </c>
      <c r="C817" t="s">
        <v>14785</v>
      </c>
      <c r="D817" t="s">
        <v>14786</v>
      </c>
      <c r="E817" t="s">
        <v>14787</v>
      </c>
      <c r="F817" t="s">
        <v>14788</v>
      </c>
      <c r="H817" t="s">
        <v>11258</v>
      </c>
      <c r="I817" s="1" t="s">
        <v>9251</v>
      </c>
      <c r="J817" t="s">
        <v>12760</v>
      </c>
      <c r="K817" t="s">
        <v>9252</v>
      </c>
      <c r="L817" t="s">
        <v>14789</v>
      </c>
      <c r="M817" s="248" t="s">
        <v>17076</v>
      </c>
      <c r="N817" t="s">
        <v>14790</v>
      </c>
    </row>
    <row r="818" spans="1:14" x14ac:dyDescent="0.25">
      <c r="A818" t="s">
        <v>14791</v>
      </c>
      <c r="B818" s="894" t="s">
        <v>14792</v>
      </c>
      <c r="C818" t="s">
        <v>14793</v>
      </c>
      <c r="D818" t="s">
        <v>12477</v>
      </c>
      <c r="E818" t="s">
        <v>14794</v>
      </c>
      <c r="F818" t="s">
        <v>14795</v>
      </c>
      <c r="H818" t="s">
        <v>12527</v>
      </c>
      <c r="I818" s="1" t="s">
        <v>9251</v>
      </c>
      <c r="J818" t="s">
        <v>14796</v>
      </c>
      <c r="K818" t="s">
        <v>9252</v>
      </c>
    </row>
    <row r="819" spans="1:14" x14ac:dyDescent="0.25">
      <c r="A819" t="s">
        <v>14797</v>
      </c>
      <c r="B819" s="894" t="s">
        <v>14798</v>
      </c>
      <c r="E819" t="s">
        <v>14799</v>
      </c>
      <c r="I819" s="1" t="s">
        <v>9251</v>
      </c>
      <c r="K819" t="s">
        <v>9252</v>
      </c>
    </row>
    <row r="820" spans="1:14" x14ac:dyDescent="0.25">
      <c r="A820" t="s">
        <v>14800</v>
      </c>
      <c r="B820" s="894" t="s">
        <v>14801</v>
      </c>
      <c r="C820" t="s">
        <v>14802</v>
      </c>
      <c r="D820" t="s">
        <v>12477</v>
      </c>
      <c r="E820" t="s">
        <v>14803</v>
      </c>
      <c r="F820" t="s">
        <v>14804</v>
      </c>
      <c r="H820" t="s">
        <v>11584</v>
      </c>
      <c r="I820" s="1" t="s">
        <v>9251</v>
      </c>
      <c r="J820" t="s">
        <v>13303</v>
      </c>
      <c r="K820" t="s">
        <v>9252</v>
      </c>
    </row>
    <row r="821" spans="1:14" x14ac:dyDescent="0.25">
      <c r="A821" t="s">
        <v>14805</v>
      </c>
      <c r="B821" s="894" t="s">
        <v>14806</v>
      </c>
      <c r="C821" t="s">
        <v>14807</v>
      </c>
      <c r="D821" t="s">
        <v>14756</v>
      </c>
      <c r="F821" t="s">
        <v>14808</v>
      </c>
      <c r="H821" t="s">
        <v>11589</v>
      </c>
      <c r="I821" s="1" t="s">
        <v>9251</v>
      </c>
      <c r="J821" t="s">
        <v>14809</v>
      </c>
      <c r="K821" t="s">
        <v>9252</v>
      </c>
    </row>
    <row r="822" spans="1:14" x14ac:dyDescent="0.25">
      <c r="A822" t="s">
        <v>14810</v>
      </c>
      <c r="B822" s="894" t="s">
        <v>14811</v>
      </c>
      <c r="C822" t="s">
        <v>14812</v>
      </c>
      <c r="D822" t="s">
        <v>14813</v>
      </c>
      <c r="F822" t="s">
        <v>14814</v>
      </c>
      <c r="H822" t="s">
        <v>11654</v>
      </c>
      <c r="I822" s="1" t="s">
        <v>9251</v>
      </c>
      <c r="J822" t="s">
        <v>11655</v>
      </c>
      <c r="K822" t="s">
        <v>9252</v>
      </c>
    </row>
    <row r="823" spans="1:14" x14ac:dyDescent="0.25">
      <c r="A823" t="s">
        <v>14815</v>
      </c>
      <c r="B823" s="894" t="s">
        <v>11765</v>
      </c>
      <c r="C823" t="s">
        <v>14816</v>
      </c>
      <c r="D823" t="s">
        <v>12477</v>
      </c>
      <c r="E823" t="s">
        <v>14817</v>
      </c>
      <c r="F823" t="s">
        <v>14818</v>
      </c>
      <c r="H823" t="s">
        <v>14819</v>
      </c>
      <c r="I823" s="1" t="s">
        <v>9251</v>
      </c>
      <c r="J823" t="s">
        <v>14820</v>
      </c>
      <c r="K823" t="s">
        <v>9252</v>
      </c>
    </row>
    <row r="824" spans="1:14" x14ac:dyDescent="0.25">
      <c r="A824" t="s">
        <v>14821</v>
      </c>
      <c r="B824" s="894" t="s">
        <v>11766</v>
      </c>
      <c r="C824" t="s">
        <v>14822</v>
      </c>
      <c r="D824" t="s">
        <v>12477</v>
      </c>
      <c r="E824" t="s">
        <v>14823</v>
      </c>
      <c r="F824" t="s">
        <v>14824</v>
      </c>
      <c r="H824" t="s">
        <v>14825</v>
      </c>
      <c r="I824" s="1" t="s">
        <v>9251</v>
      </c>
      <c r="J824" t="s">
        <v>14826</v>
      </c>
      <c r="K824" t="s">
        <v>9252</v>
      </c>
      <c r="L824" t="s">
        <v>14827</v>
      </c>
      <c r="M824" s="248" t="s">
        <v>17070</v>
      </c>
      <c r="N824" t="s">
        <v>14828</v>
      </c>
    </row>
    <row r="825" spans="1:14" x14ac:dyDescent="0.25">
      <c r="A825" t="s">
        <v>14829</v>
      </c>
      <c r="B825" s="894" t="s">
        <v>11767</v>
      </c>
      <c r="C825" t="s">
        <v>14830</v>
      </c>
      <c r="D825" t="s">
        <v>14756</v>
      </c>
      <c r="E825" t="s">
        <v>14831</v>
      </c>
      <c r="F825" t="s">
        <v>14832</v>
      </c>
      <c r="H825" t="s">
        <v>14833</v>
      </c>
      <c r="I825" s="1" t="s">
        <v>9251</v>
      </c>
      <c r="J825" t="s">
        <v>14834</v>
      </c>
      <c r="K825" t="s">
        <v>9252</v>
      </c>
      <c r="L825" t="s">
        <v>11598</v>
      </c>
      <c r="M825" s="248" t="s">
        <v>17065</v>
      </c>
      <c r="N825" t="s">
        <v>14835</v>
      </c>
    </row>
    <row r="826" spans="1:14" x14ac:dyDescent="0.25">
      <c r="A826" t="s">
        <v>14836</v>
      </c>
      <c r="B826" s="894" t="s">
        <v>14837</v>
      </c>
      <c r="C826" t="s">
        <v>14838</v>
      </c>
      <c r="D826" t="s">
        <v>14839</v>
      </c>
      <c r="F826" t="s">
        <v>14840</v>
      </c>
      <c r="H826" t="s">
        <v>11589</v>
      </c>
      <c r="I826" s="1" t="s">
        <v>9251</v>
      </c>
      <c r="J826" t="s">
        <v>14841</v>
      </c>
      <c r="K826" t="s">
        <v>9252</v>
      </c>
    </row>
    <row r="827" spans="1:14" x14ac:dyDescent="0.25">
      <c r="A827" t="s">
        <v>14842</v>
      </c>
      <c r="B827" s="894" t="s">
        <v>14843</v>
      </c>
      <c r="C827" t="s">
        <v>14844</v>
      </c>
      <c r="E827" t="s">
        <v>14845</v>
      </c>
      <c r="F827" t="s">
        <v>14846</v>
      </c>
      <c r="H827" t="s">
        <v>14847</v>
      </c>
      <c r="I827" s="1" t="s">
        <v>9251</v>
      </c>
      <c r="J827" t="s">
        <v>14848</v>
      </c>
      <c r="K827" t="s">
        <v>9252</v>
      </c>
      <c r="L827" t="s">
        <v>14849</v>
      </c>
    </row>
    <row r="828" spans="1:14" x14ac:dyDescent="0.25">
      <c r="A828" t="s">
        <v>14850</v>
      </c>
      <c r="B828" s="894" t="s">
        <v>14851</v>
      </c>
      <c r="C828" t="s">
        <v>14852</v>
      </c>
      <c r="E828" t="s">
        <v>14853</v>
      </c>
      <c r="F828" t="s">
        <v>14854</v>
      </c>
      <c r="H828" t="s">
        <v>14855</v>
      </c>
      <c r="I828" s="1" t="s">
        <v>9251</v>
      </c>
      <c r="J828" t="s">
        <v>14856</v>
      </c>
      <c r="K828" t="s">
        <v>9252</v>
      </c>
    </row>
    <row r="829" spans="1:14" x14ac:dyDescent="0.25">
      <c r="A829" t="s">
        <v>14857</v>
      </c>
      <c r="B829" s="894" t="s">
        <v>11768</v>
      </c>
      <c r="C829" t="s">
        <v>14858</v>
      </c>
      <c r="D829" t="s">
        <v>14756</v>
      </c>
      <c r="F829" t="s">
        <v>14859</v>
      </c>
      <c r="H829" t="s">
        <v>12778</v>
      </c>
      <c r="I829" s="1" t="s">
        <v>9251</v>
      </c>
      <c r="J829" t="s">
        <v>14860</v>
      </c>
      <c r="K829" t="s">
        <v>9252</v>
      </c>
    </row>
    <row r="830" spans="1:14" x14ac:dyDescent="0.25">
      <c r="A830" t="s">
        <v>14861</v>
      </c>
      <c r="B830" s="894" t="s">
        <v>14862</v>
      </c>
      <c r="C830" t="s">
        <v>14863</v>
      </c>
      <c r="D830" t="s">
        <v>12477</v>
      </c>
      <c r="E830" t="s">
        <v>14864</v>
      </c>
      <c r="F830" t="s">
        <v>14865</v>
      </c>
      <c r="H830" t="s">
        <v>14866</v>
      </c>
      <c r="I830" s="1" t="s">
        <v>9251</v>
      </c>
      <c r="J830" t="s">
        <v>14867</v>
      </c>
      <c r="K830" t="s">
        <v>9252</v>
      </c>
      <c r="L830" t="s">
        <v>13574</v>
      </c>
    </row>
    <row r="831" spans="1:14" x14ac:dyDescent="0.25">
      <c r="A831" t="s">
        <v>14868</v>
      </c>
      <c r="B831" s="894" t="s">
        <v>14869</v>
      </c>
      <c r="I831" s="1" t="s">
        <v>9251</v>
      </c>
      <c r="K831" t="s">
        <v>9252</v>
      </c>
    </row>
    <row r="832" spans="1:14" x14ac:dyDescent="0.25">
      <c r="A832" t="s">
        <v>14870</v>
      </c>
      <c r="B832" s="894" t="s">
        <v>11769</v>
      </c>
      <c r="C832" t="s">
        <v>14871</v>
      </c>
      <c r="D832" t="s">
        <v>12477</v>
      </c>
      <c r="E832" t="s">
        <v>14872</v>
      </c>
      <c r="F832" t="s">
        <v>14873</v>
      </c>
      <c r="H832" t="s">
        <v>11582</v>
      </c>
      <c r="I832" s="1" t="s">
        <v>9251</v>
      </c>
      <c r="J832" t="s">
        <v>14874</v>
      </c>
      <c r="K832" t="s">
        <v>9252</v>
      </c>
      <c r="L832" t="s">
        <v>14875</v>
      </c>
      <c r="M832" s="248" t="s">
        <v>17065</v>
      </c>
      <c r="N832" t="s">
        <v>14876</v>
      </c>
    </row>
    <row r="833" spans="1:15" x14ac:dyDescent="0.25">
      <c r="A833" t="s">
        <v>14877</v>
      </c>
      <c r="B833" s="894" t="s">
        <v>14878</v>
      </c>
      <c r="C833" t="s">
        <v>14879</v>
      </c>
      <c r="D833" t="s">
        <v>12477</v>
      </c>
      <c r="F833" t="s">
        <v>14880</v>
      </c>
      <c r="G833" t="s">
        <v>14881</v>
      </c>
      <c r="H833" t="s">
        <v>12512</v>
      </c>
      <c r="I833" s="1" t="s">
        <v>9251</v>
      </c>
      <c r="J833" t="s">
        <v>14882</v>
      </c>
      <c r="K833" t="s">
        <v>9252</v>
      </c>
      <c r="L833" t="s">
        <v>14875</v>
      </c>
      <c r="N833" t="s">
        <v>14883</v>
      </c>
      <c r="O833" t="s">
        <v>14762</v>
      </c>
    </row>
    <row r="834" spans="1:15" x14ac:dyDescent="0.25">
      <c r="A834" t="s">
        <v>14884</v>
      </c>
      <c r="B834" s="894" t="s">
        <v>14885</v>
      </c>
      <c r="C834" t="s">
        <v>14886</v>
      </c>
      <c r="D834" t="s">
        <v>12477</v>
      </c>
      <c r="F834" t="s">
        <v>14887</v>
      </c>
      <c r="G834" t="s">
        <v>14888</v>
      </c>
      <c r="H834" t="s">
        <v>11584</v>
      </c>
      <c r="I834" s="1" t="s">
        <v>9251</v>
      </c>
      <c r="J834" t="s">
        <v>14889</v>
      </c>
      <c r="K834" t="s">
        <v>9252</v>
      </c>
      <c r="L834" t="s">
        <v>14890</v>
      </c>
      <c r="M834" s="248" t="s">
        <v>17065</v>
      </c>
      <c r="N834" t="s">
        <v>14883</v>
      </c>
    </row>
    <row r="835" spans="1:15" x14ac:dyDescent="0.25">
      <c r="A835" t="s">
        <v>17424</v>
      </c>
      <c r="B835" s="894" t="s">
        <v>11770</v>
      </c>
      <c r="C835" t="s">
        <v>17425</v>
      </c>
      <c r="D835" t="s">
        <v>12477</v>
      </c>
    </row>
    <row r="836" spans="1:15" x14ac:dyDescent="0.25">
      <c r="A836" t="s">
        <v>14893</v>
      </c>
      <c r="B836" s="894" t="s">
        <v>14894</v>
      </c>
      <c r="C836" t="s">
        <v>14895</v>
      </c>
      <c r="D836" t="s">
        <v>12532</v>
      </c>
      <c r="E836" t="s">
        <v>14896</v>
      </c>
      <c r="F836" t="s">
        <v>14897</v>
      </c>
      <c r="H836" t="s">
        <v>11590</v>
      </c>
      <c r="I836" s="1" t="s">
        <v>9251</v>
      </c>
      <c r="J836" t="s">
        <v>14898</v>
      </c>
      <c r="K836" t="s">
        <v>9252</v>
      </c>
      <c r="L836" t="s">
        <v>11598</v>
      </c>
    </row>
    <row r="837" spans="1:15" x14ac:dyDescent="0.25">
      <c r="A837" t="s">
        <v>14899</v>
      </c>
      <c r="B837" s="894" t="s">
        <v>14900</v>
      </c>
      <c r="C837" t="s">
        <v>14901</v>
      </c>
      <c r="D837" t="s">
        <v>14756</v>
      </c>
      <c r="E837" t="s">
        <v>14902</v>
      </c>
      <c r="F837" t="s">
        <v>14903</v>
      </c>
      <c r="H837" t="s">
        <v>11584</v>
      </c>
      <c r="I837" s="1" t="s">
        <v>9251</v>
      </c>
      <c r="J837" t="s">
        <v>14904</v>
      </c>
      <c r="K837" t="s">
        <v>9252</v>
      </c>
      <c r="L837" t="s">
        <v>14782</v>
      </c>
    </row>
    <row r="838" spans="1:15" x14ac:dyDescent="0.25">
      <c r="A838" t="s">
        <v>14905</v>
      </c>
      <c r="B838" s="894" t="s">
        <v>14906</v>
      </c>
      <c r="C838" t="s">
        <v>14907</v>
      </c>
      <c r="F838" t="s">
        <v>14908</v>
      </c>
      <c r="H838" t="s">
        <v>12629</v>
      </c>
      <c r="I838" s="1" t="s">
        <v>9251</v>
      </c>
      <c r="J838" t="s">
        <v>14909</v>
      </c>
      <c r="K838" t="s">
        <v>9252</v>
      </c>
    </row>
    <row r="839" spans="1:15" x14ac:dyDescent="0.25">
      <c r="A839" t="s">
        <v>14910</v>
      </c>
      <c r="B839" s="894" t="s">
        <v>11771</v>
      </c>
      <c r="C839" t="s">
        <v>14911</v>
      </c>
      <c r="D839" t="s">
        <v>12477</v>
      </c>
      <c r="E839" t="s">
        <v>14912</v>
      </c>
      <c r="F839" t="s">
        <v>14913</v>
      </c>
      <c r="H839" t="s">
        <v>11584</v>
      </c>
      <c r="I839" s="1" t="s">
        <v>9251</v>
      </c>
      <c r="J839" t="s">
        <v>14914</v>
      </c>
      <c r="K839" t="s">
        <v>9252</v>
      </c>
      <c r="L839" t="s">
        <v>14915</v>
      </c>
    </row>
    <row r="840" spans="1:15" x14ac:dyDescent="0.25">
      <c r="A840" t="s">
        <v>14916</v>
      </c>
      <c r="B840" s="894" t="s">
        <v>14917</v>
      </c>
      <c r="C840" t="s">
        <v>14918</v>
      </c>
      <c r="D840" t="s">
        <v>12532</v>
      </c>
      <c r="E840" t="s">
        <v>14919</v>
      </c>
      <c r="F840" t="s">
        <v>14920</v>
      </c>
      <c r="H840" t="s">
        <v>11258</v>
      </c>
      <c r="I840" s="1" t="s">
        <v>9251</v>
      </c>
      <c r="J840" t="s">
        <v>14921</v>
      </c>
      <c r="K840" t="s">
        <v>9252</v>
      </c>
    </row>
    <row r="841" spans="1:15" x14ac:dyDescent="0.25">
      <c r="A841" t="s">
        <v>14922</v>
      </c>
      <c r="B841" s="894" t="s">
        <v>14923</v>
      </c>
      <c r="C841" t="s">
        <v>14924</v>
      </c>
      <c r="D841" t="s">
        <v>14786</v>
      </c>
      <c r="F841" t="s">
        <v>14925</v>
      </c>
      <c r="H841" t="s">
        <v>11582</v>
      </c>
      <c r="I841" s="1" t="s">
        <v>9251</v>
      </c>
      <c r="J841" t="s">
        <v>14926</v>
      </c>
      <c r="K841" t="s">
        <v>9252</v>
      </c>
    </row>
    <row r="842" spans="1:15" x14ac:dyDescent="0.25">
      <c r="A842" t="s">
        <v>14927</v>
      </c>
      <c r="B842" s="894" t="s">
        <v>11772</v>
      </c>
      <c r="C842" t="s">
        <v>14928</v>
      </c>
      <c r="E842" t="s">
        <v>14929</v>
      </c>
      <c r="F842" t="s">
        <v>14930</v>
      </c>
      <c r="H842" t="s">
        <v>14931</v>
      </c>
      <c r="I842" s="1" t="s">
        <v>9251</v>
      </c>
      <c r="J842" t="s">
        <v>14932</v>
      </c>
      <c r="K842" t="s">
        <v>9252</v>
      </c>
      <c r="L842" t="s">
        <v>14745</v>
      </c>
    </row>
    <row r="843" spans="1:15" x14ac:dyDescent="0.25">
      <c r="A843" t="s">
        <v>14933</v>
      </c>
      <c r="B843" s="894" t="s">
        <v>14934</v>
      </c>
      <c r="C843" t="s">
        <v>14935</v>
      </c>
      <c r="D843" t="s">
        <v>14756</v>
      </c>
      <c r="E843" t="s">
        <v>14936</v>
      </c>
      <c r="F843" t="s">
        <v>14937</v>
      </c>
      <c r="H843" t="s">
        <v>14938</v>
      </c>
      <c r="I843" s="1" t="s">
        <v>9251</v>
      </c>
      <c r="J843" t="s">
        <v>14939</v>
      </c>
      <c r="K843" t="s">
        <v>9252</v>
      </c>
      <c r="L843" t="s">
        <v>14940</v>
      </c>
    </row>
    <row r="844" spans="1:15" x14ac:dyDescent="0.25">
      <c r="A844" t="s">
        <v>11656</v>
      </c>
      <c r="B844" s="894" t="s">
        <v>11773</v>
      </c>
      <c r="E844" t="s">
        <v>14936</v>
      </c>
      <c r="I844" s="1" t="s">
        <v>9251</v>
      </c>
      <c r="K844" t="s">
        <v>9252</v>
      </c>
      <c r="M844" s="248" t="s">
        <v>17065</v>
      </c>
      <c r="N844" t="s">
        <v>14941</v>
      </c>
    </row>
    <row r="845" spans="1:15" x14ac:dyDescent="0.25">
      <c r="A845" t="s">
        <v>14942</v>
      </c>
      <c r="B845" s="894" t="s">
        <v>14943</v>
      </c>
      <c r="C845" t="s">
        <v>14944</v>
      </c>
      <c r="D845" t="s">
        <v>12477</v>
      </c>
      <c r="E845" t="s">
        <v>14945</v>
      </c>
      <c r="F845" t="s">
        <v>14946</v>
      </c>
      <c r="G845" t="s">
        <v>14947</v>
      </c>
      <c r="H845" t="s">
        <v>11258</v>
      </c>
      <c r="I845" s="1" t="s">
        <v>9251</v>
      </c>
      <c r="J845" t="s">
        <v>14948</v>
      </c>
      <c r="K845" t="s">
        <v>9252</v>
      </c>
      <c r="M845" s="248" t="s">
        <v>17065</v>
      </c>
      <c r="N845" t="s">
        <v>14949</v>
      </c>
    </row>
    <row r="846" spans="1:15" x14ac:dyDescent="0.25">
      <c r="A846" t="s">
        <v>14950</v>
      </c>
      <c r="B846" s="894" t="s">
        <v>11774</v>
      </c>
      <c r="C846" t="s">
        <v>14951</v>
      </c>
      <c r="D846" t="s">
        <v>14750</v>
      </c>
      <c r="E846" t="s">
        <v>14952</v>
      </c>
      <c r="F846" t="s">
        <v>14953</v>
      </c>
      <c r="H846" t="s">
        <v>14954</v>
      </c>
      <c r="I846" s="1" t="s">
        <v>9251</v>
      </c>
      <c r="J846" t="s">
        <v>14955</v>
      </c>
      <c r="K846" t="s">
        <v>9252</v>
      </c>
      <c r="M846" s="248" t="s">
        <v>17065</v>
      </c>
      <c r="N846" t="s">
        <v>14956</v>
      </c>
    </row>
    <row r="847" spans="1:15" x14ac:dyDescent="0.25">
      <c r="A847" t="s">
        <v>14957</v>
      </c>
      <c r="B847" s="894" t="s">
        <v>11775</v>
      </c>
      <c r="C847" t="s">
        <v>14958</v>
      </c>
      <c r="D847" t="s">
        <v>14756</v>
      </c>
      <c r="E847" t="s">
        <v>14959</v>
      </c>
      <c r="F847" t="s">
        <v>14960</v>
      </c>
      <c r="H847" t="s">
        <v>13556</v>
      </c>
      <c r="I847" s="1" t="s">
        <v>9251</v>
      </c>
      <c r="J847" t="s">
        <v>14961</v>
      </c>
      <c r="K847" t="s">
        <v>9252</v>
      </c>
      <c r="L847" t="s">
        <v>14962</v>
      </c>
      <c r="M847" s="248" t="s">
        <v>17075</v>
      </c>
      <c r="N847" t="s">
        <v>14963</v>
      </c>
    </row>
    <row r="848" spans="1:15" x14ac:dyDescent="0.25">
      <c r="A848" t="s">
        <v>14964</v>
      </c>
      <c r="B848" s="894" t="s">
        <v>11776</v>
      </c>
      <c r="C848" t="s">
        <v>14965</v>
      </c>
      <c r="D848" t="s">
        <v>14756</v>
      </c>
      <c r="E848" t="s">
        <v>14966</v>
      </c>
      <c r="F848" t="s">
        <v>14967</v>
      </c>
      <c r="H848" t="s">
        <v>12527</v>
      </c>
      <c r="I848" s="1" t="s">
        <v>9251</v>
      </c>
      <c r="J848" t="s">
        <v>14968</v>
      </c>
      <c r="K848" t="s">
        <v>9252</v>
      </c>
      <c r="L848" t="s">
        <v>14969</v>
      </c>
      <c r="M848" s="248" t="s">
        <v>17065</v>
      </c>
      <c r="N848" t="s">
        <v>14970</v>
      </c>
    </row>
    <row r="849" spans="1:15" x14ac:dyDescent="0.25">
      <c r="A849" t="s">
        <v>14971</v>
      </c>
      <c r="B849" s="894" t="s">
        <v>14972</v>
      </c>
      <c r="C849" t="s">
        <v>14973</v>
      </c>
      <c r="D849" t="s">
        <v>12477</v>
      </c>
      <c r="F849" t="s">
        <v>14974</v>
      </c>
      <c r="H849" t="s">
        <v>12745</v>
      </c>
      <c r="I849" s="1" t="s">
        <v>9251</v>
      </c>
      <c r="J849" t="s">
        <v>14975</v>
      </c>
      <c r="K849" t="s">
        <v>9252</v>
      </c>
      <c r="M849" s="248" t="s">
        <v>17065</v>
      </c>
      <c r="N849" t="s">
        <v>14976</v>
      </c>
    </row>
    <row r="850" spans="1:15" x14ac:dyDescent="0.25">
      <c r="A850" t="s">
        <v>14977</v>
      </c>
      <c r="B850" s="894" t="s">
        <v>11777</v>
      </c>
      <c r="C850" t="s">
        <v>14978</v>
      </c>
      <c r="D850" t="s">
        <v>12477</v>
      </c>
      <c r="E850" t="s">
        <v>14979</v>
      </c>
      <c r="F850" t="s">
        <v>14980</v>
      </c>
      <c r="G850" t="s">
        <v>14981</v>
      </c>
      <c r="H850" t="s">
        <v>11584</v>
      </c>
      <c r="I850" s="1" t="s">
        <v>9251</v>
      </c>
      <c r="J850" t="s">
        <v>14982</v>
      </c>
      <c r="K850" t="s">
        <v>9252</v>
      </c>
      <c r="L850" t="s">
        <v>14782</v>
      </c>
      <c r="M850" s="248" t="s">
        <v>17064</v>
      </c>
      <c r="N850" t="s">
        <v>14983</v>
      </c>
    </row>
    <row r="851" spans="1:15" x14ac:dyDescent="0.25">
      <c r="A851" t="s">
        <v>14984</v>
      </c>
      <c r="B851" s="894" t="s">
        <v>14985</v>
      </c>
      <c r="C851" t="s">
        <v>14986</v>
      </c>
      <c r="D851" t="s">
        <v>12477</v>
      </c>
      <c r="E851" t="s">
        <v>14987</v>
      </c>
      <c r="F851" t="s">
        <v>14988</v>
      </c>
      <c r="H851" t="s">
        <v>11258</v>
      </c>
      <c r="I851" s="1" t="s">
        <v>9251</v>
      </c>
      <c r="J851" t="s">
        <v>14989</v>
      </c>
      <c r="K851" t="s">
        <v>9252</v>
      </c>
      <c r="M851" s="248" t="s">
        <v>17065</v>
      </c>
      <c r="N851" t="s">
        <v>14990</v>
      </c>
    </row>
    <row r="852" spans="1:15" x14ac:dyDescent="0.25">
      <c r="A852" t="s">
        <v>14991</v>
      </c>
      <c r="B852" s="894" t="s">
        <v>14992</v>
      </c>
      <c r="C852" t="s">
        <v>14993</v>
      </c>
      <c r="D852" t="s">
        <v>14813</v>
      </c>
      <c r="F852" t="s">
        <v>14994</v>
      </c>
      <c r="H852" t="s">
        <v>14995</v>
      </c>
      <c r="I852" s="1" t="s">
        <v>9251</v>
      </c>
      <c r="J852" t="s">
        <v>14996</v>
      </c>
      <c r="K852" t="s">
        <v>9252</v>
      </c>
    </row>
    <row r="853" spans="1:15" x14ac:dyDescent="0.25">
      <c r="A853" t="s">
        <v>14997</v>
      </c>
      <c r="B853" s="894" t="s">
        <v>14998</v>
      </c>
      <c r="C853" t="s">
        <v>14999</v>
      </c>
      <c r="D853" t="s">
        <v>12477</v>
      </c>
      <c r="E853" t="s">
        <v>15000</v>
      </c>
      <c r="F853" t="s">
        <v>15001</v>
      </c>
      <c r="H853" t="s">
        <v>11582</v>
      </c>
      <c r="I853" s="1" t="s">
        <v>9251</v>
      </c>
      <c r="J853" t="s">
        <v>15002</v>
      </c>
      <c r="K853" t="s">
        <v>9252</v>
      </c>
    </row>
    <row r="854" spans="1:15" x14ac:dyDescent="0.25">
      <c r="A854" t="s">
        <v>15003</v>
      </c>
      <c r="B854" s="894" t="s">
        <v>15004</v>
      </c>
      <c r="C854" t="s">
        <v>15005</v>
      </c>
      <c r="D854" t="s">
        <v>12477</v>
      </c>
      <c r="E854" t="s">
        <v>15006</v>
      </c>
      <c r="F854" t="s">
        <v>15007</v>
      </c>
      <c r="H854" t="s">
        <v>14768</v>
      </c>
      <c r="I854" s="1" t="s">
        <v>9251</v>
      </c>
      <c r="J854" t="s">
        <v>15008</v>
      </c>
      <c r="K854" t="s">
        <v>9252</v>
      </c>
      <c r="L854" t="s">
        <v>14875</v>
      </c>
      <c r="M854" s="248" t="s">
        <v>17065</v>
      </c>
      <c r="N854" t="s">
        <v>14876</v>
      </c>
    </row>
    <row r="855" spans="1:15" x14ac:dyDescent="0.25">
      <c r="A855" t="s">
        <v>15009</v>
      </c>
      <c r="B855" s="894" t="s">
        <v>15010</v>
      </c>
      <c r="C855" t="s">
        <v>15011</v>
      </c>
      <c r="E855" t="s">
        <v>15012</v>
      </c>
      <c r="F855" t="s">
        <v>15013</v>
      </c>
      <c r="H855" t="s">
        <v>11589</v>
      </c>
      <c r="I855" s="1" t="s">
        <v>9251</v>
      </c>
      <c r="J855" t="s">
        <v>15014</v>
      </c>
      <c r="K855" t="s">
        <v>9252</v>
      </c>
    </row>
    <row r="856" spans="1:15" x14ac:dyDescent="0.25">
      <c r="A856" t="s">
        <v>15015</v>
      </c>
      <c r="B856" s="894" t="s">
        <v>11778</v>
      </c>
      <c r="C856" t="s">
        <v>15016</v>
      </c>
      <c r="D856" t="s">
        <v>12477</v>
      </c>
      <c r="E856" t="s">
        <v>15017</v>
      </c>
      <c r="F856" t="s">
        <v>15018</v>
      </c>
      <c r="H856" t="s">
        <v>14728</v>
      </c>
      <c r="I856" s="1" t="s">
        <v>9251</v>
      </c>
      <c r="J856" t="s">
        <v>15019</v>
      </c>
      <c r="K856" t="s">
        <v>9252</v>
      </c>
      <c r="L856" t="s">
        <v>15020</v>
      </c>
      <c r="M856" s="248" t="s">
        <v>17068</v>
      </c>
      <c r="N856" t="s">
        <v>14876</v>
      </c>
    </row>
    <row r="857" spans="1:15" x14ac:dyDescent="0.25">
      <c r="A857" t="s">
        <v>11657</v>
      </c>
      <c r="B857" s="894" t="s">
        <v>11779</v>
      </c>
      <c r="C857" t="s">
        <v>15021</v>
      </c>
      <c r="D857" t="s">
        <v>12477</v>
      </c>
      <c r="E857" t="s">
        <v>15022</v>
      </c>
      <c r="F857" t="s">
        <v>15023</v>
      </c>
      <c r="H857" t="s">
        <v>11589</v>
      </c>
      <c r="I857" s="1" t="s">
        <v>9251</v>
      </c>
      <c r="J857" t="s">
        <v>15024</v>
      </c>
      <c r="K857" t="s">
        <v>9252</v>
      </c>
      <c r="L857" t="s">
        <v>15025</v>
      </c>
    </row>
    <row r="858" spans="1:15" x14ac:dyDescent="0.25">
      <c r="A858" t="s">
        <v>15026</v>
      </c>
      <c r="B858" s="894" t="s">
        <v>11780</v>
      </c>
      <c r="C858" t="s">
        <v>15027</v>
      </c>
      <c r="D858" t="s">
        <v>12477</v>
      </c>
      <c r="E858" t="s">
        <v>15028</v>
      </c>
      <c r="F858" t="s">
        <v>15029</v>
      </c>
      <c r="H858" t="s">
        <v>11258</v>
      </c>
      <c r="I858" s="1" t="s">
        <v>9251</v>
      </c>
      <c r="J858" t="s">
        <v>15030</v>
      </c>
      <c r="K858" t="s">
        <v>9252</v>
      </c>
      <c r="M858" s="248" t="s">
        <v>17068</v>
      </c>
      <c r="N858" t="s">
        <v>15031</v>
      </c>
      <c r="O858" t="s">
        <v>15032</v>
      </c>
    </row>
    <row r="859" spans="1:15" x14ac:dyDescent="0.25">
      <c r="A859" t="s">
        <v>15033</v>
      </c>
      <c r="B859" s="894" t="s">
        <v>15034</v>
      </c>
      <c r="C859" t="s">
        <v>15035</v>
      </c>
      <c r="D859" t="s">
        <v>12477</v>
      </c>
      <c r="E859" t="s">
        <v>15036</v>
      </c>
      <c r="F859" t="s">
        <v>15037</v>
      </c>
      <c r="H859" t="s">
        <v>11584</v>
      </c>
      <c r="I859" s="1" t="s">
        <v>9251</v>
      </c>
      <c r="J859" t="s">
        <v>15038</v>
      </c>
      <c r="K859" t="s">
        <v>9252</v>
      </c>
      <c r="L859" t="s">
        <v>15039</v>
      </c>
      <c r="M859" s="248" t="s">
        <v>17065</v>
      </c>
      <c r="N859" t="s">
        <v>15040</v>
      </c>
    </row>
    <row r="860" spans="1:15" x14ac:dyDescent="0.25">
      <c r="A860" t="s">
        <v>15041</v>
      </c>
      <c r="B860" s="894" t="s">
        <v>15042</v>
      </c>
      <c r="C860" t="s">
        <v>15043</v>
      </c>
      <c r="D860" t="s">
        <v>12477</v>
      </c>
      <c r="E860" t="s">
        <v>15044</v>
      </c>
      <c r="F860" t="s">
        <v>15045</v>
      </c>
      <c r="H860" t="s">
        <v>14938</v>
      </c>
      <c r="I860" s="1" t="s">
        <v>9251</v>
      </c>
      <c r="J860" t="s">
        <v>15046</v>
      </c>
      <c r="K860" t="s">
        <v>9252</v>
      </c>
      <c r="L860" t="s">
        <v>14875</v>
      </c>
      <c r="M860" s="248" t="s">
        <v>17065</v>
      </c>
    </row>
    <row r="861" spans="1:15" x14ac:dyDescent="0.25">
      <c r="A861" t="s">
        <v>15047</v>
      </c>
      <c r="B861" s="894" t="s">
        <v>15048</v>
      </c>
      <c r="C861" t="s">
        <v>15049</v>
      </c>
      <c r="D861" t="s">
        <v>12477</v>
      </c>
      <c r="E861" t="s">
        <v>15050</v>
      </c>
      <c r="F861" t="s">
        <v>15051</v>
      </c>
      <c r="H861" t="s">
        <v>11591</v>
      </c>
      <c r="I861" s="1" t="s">
        <v>9251</v>
      </c>
      <c r="J861" t="s">
        <v>15052</v>
      </c>
      <c r="K861" t="s">
        <v>9252</v>
      </c>
      <c r="L861" t="s">
        <v>15053</v>
      </c>
      <c r="M861" s="248" t="s">
        <v>17066</v>
      </c>
      <c r="N861" t="s">
        <v>15054</v>
      </c>
    </row>
    <row r="862" spans="1:15" x14ac:dyDescent="0.25">
      <c r="A862" t="s">
        <v>15055</v>
      </c>
      <c r="B862" s="894" t="s">
        <v>15056</v>
      </c>
      <c r="C862" t="s">
        <v>15057</v>
      </c>
      <c r="D862" t="s">
        <v>12477</v>
      </c>
      <c r="E862" t="s">
        <v>15058</v>
      </c>
      <c r="F862" t="s">
        <v>15059</v>
      </c>
      <c r="H862" t="s">
        <v>12686</v>
      </c>
      <c r="I862" s="1" t="s">
        <v>9251</v>
      </c>
      <c r="J862" t="s">
        <v>15060</v>
      </c>
      <c r="K862" t="s">
        <v>9252</v>
      </c>
    </row>
    <row r="863" spans="1:15" x14ac:dyDescent="0.25">
      <c r="A863" t="s">
        <v>15061</v>
      </c>
      <c r="B863" s="894" t="s">
        <v>15062</v>
      </c>
      <c r="C863" t="s">
        <v>15063</v>
      </c>
      <c r="D863" t="s">
        <v>12477</v>
      </c>
      <c r="E863" t="s">
        <v>15064</v>
      </c>
      <c r="F863" t="s">
        <v>15065</v>
      </c>
      <c r="H863" t="s">
        <v>11584</v>
      </c>
      <c r="I863" s="1" t="s">
        <v>9251</v>
      </c>
      <c r="J863" t="s">
        <v>15066</v>
      </c>
      <c r="K863" t="s">
        <v>9252</v>
      </c>
      <c r="M863" s="248" t="s">
        <v>17063</v>
      </c>
      <c r="N863" t="s">
        <v>15067</v>
      </c>
    </row>
    <row r="864" spans="1:15" x14ac:dyDescent="0.25">
      <c r="A864" t="s">
        <v>15068</v>
      </c>
      <c r="B864" s="894" t="s">
        <v>15069</v>
      </c>
      <c r="C864" t="s">
        <v>15070</v>
      </c>
      <c r="D864" t="s">
        <v>12477</v>
      </c>
      <c r="E864" t="s">
        <v>15071</v>
      </c>
      <c r="F864" t="s">
        <v>15072</v>
      </c>
      <c r="H864" t="s">
        <v>15073</v>
      </c>
      <c r="I864" s="1" t="s">
        <v>9251</v>
      </c>
      <c r="J864" t="s">
        <v>15074</v>
      </c>
      <c r="K864" t="s">
        <v>9252</v>
      </c>
    </row>
    <row r="865" spans="1:14" x14ac:dyDescent="0.25">
      <c r="A865" t="s">
        <v>15075</v>
      </c>
      <c r="B865" s="894" t="s">
        <v>11781</v>
      </c>
      <c r="C865" t="s">
        <v>15076</v>
      </c>
      <c r="F865" t="s">
        <v>15077</v>
      </c>
      <c r="G865" t="s">
        <v>15078</v>
      </c>
      <c r="H865" t="s">
        <v>11589</v>
      </c>
      <c r="I865" s="1" t="s">
        <v>9251</v>
      </c>
      <c r="J865" t="s">
        <v>15079</v>
      </c>
      <c r="K865" t="s">
        <v>9252</v>
      </c>
    </row>
    <row r="866" spans="1:14" x14ac:dyDescent="0.25">
      <c r="A866" t="s">
        <v>15080</v>
      </c>
      <c r="B866" s="894" t="s">
        <v>11782</v>
      </c>
      <c r="C866" t="s">
        <v>15081</v>
      </c>
      <c r="D866" t="s">
        <v>14839</v>
      </c>
      <c r="E866" t="s">
        <v>15082</v>
      </c>
      <c r="F866" t="s">
        <v>15083</v>
      </c>
      <c r="H866" t="s">
        <v>11258</v>
      </c>
      <c r="I866" s="1" t="s">
        <v>9251</v>
      </c>
      <c r="J866" t="s">
        <v>15084</v>
      </c>
      <c r="K866" t="s">
        <v>9252</v>
      </c>
      <c r="L866" t="s">
        <v>15053</v>
      </c>
      <c r="M866" s="248" t="s">
        <v>17075</v>
      </c>
      <c r="N866" t="s">
        <v>15085</v>
      </c>
    </row>
    <row r="867" spans="1:14" x14ac:dyDescent="0.25">
      <c r="A867" t="s">
        <v>14883</v>
      </c>
      <c r="B867" s="894" t="s">
        <v>15086</v>
      </c>
      <c r="C867" t="s">
        <v>15087</v>
      </c>
      <c r="E867" t="s">
        <v>15088</v>
      </c>
      <c r="F867" t="s">
        <v>15089</v>
      </c>
      <c r="H867" t="s">
        <v>15090</v>
      </c>
      <c r="I867" s="1" t="s">
        <v>9251</v>
      </c>
      <c r="J867" t="s">
        <v>15091</v>
      </c>
      <c r="K867" t="s">
        <v>9252</v>
      </c>
    </row>
    <row r="868" spans="1:14" x14ac:dyDescent="0.25">
      <c r="A868" t="s">
        <v>15092</v>
      </c>
      <c r="B868" s="894" t="s">
        <v>11783</v>
      </c>
      <c r="C868" t="s">
        <v>15093</v>
      </c>
      <c r="D868" t="s">
        <v>12477</v>
      </c>
      <c r="F868" t="s">
        <v>15094</v>
      </c>
      <c r="H868" t="s">
        <v>13437</v>
      </c>
      <c r="I868" s="1" t="s">
        <v>9251</v>
      </c>
      <c r="J868" t="s">
        <v>15095</v>
      </c>
      <c r="K868" t="s">
        <v>9252</v>
      </c>
    </row>
    <row r="869" spans="1:14" x14ac:dyDescent="0.25">
      <c r="A869" t="s">
        <v>15096</v>
      </c>
      <c r="B869" s="894" t="s">
        <v>15097</v>
      </c>
      <c r="C869" t="s">
        <v>15098</v>
      </c>
      <c r="D869" t="s">
        <v>12477</v>
      </c>
      <c r="F869" t="s">
        <v>15099</v>
      </c>
      <c r="H869" t="s">
        <v>15100</v>
      </c>
      <c r="I869" s="1" t="s">
        <v>9251</v>
      </c>
      <c r="J869" t="s">
        <v>14892</v>
      </c>
      <c r="K869" t="s">
        <v>9252</v>
      </c>
      <c r="M869" s="248" t="s">
        <v>17071</v>
      </c>
      <c r="N869" t="s">
        <v>15101</v>
      </c>
    </row>
    <row r="870" spans="1:14" x14ac:dyDescent="0.25">
      <c r="A870" t="s">
        <v>15102</v>
      </c>
      <c r="B870" s="894" t="s">
        <v>15103</v>
      </c>
      <c r="C870" t="s">
        <v>15104</v>
      </c>
      <c r="D870" t="s">
        <v>12477</v>
      </c>
      <c r="E870" t="s">
        <v>15105</v>
      </c>
      <c r="F870" t="s">
        <v>15106</v>
      </c>
      <c r="H870" t="s">
        <v>11582</v>
      </c>
      <c r="I870" s="1" t="s">
        <v>9251</v>
      </c>
      <c r="J870" t="s">
        <v>15107</v>
      </c>
      <c r="K870" t="s">
        <v>9252</v>
      </c>
      <c r="L870" t="s">
        <v>15108</v>
      </c>
    </row>
    <row r="871" spans="1:14" x14ac:dyDescent="0.25">
      <c r="A871" t="s">
        <v>15109</v>
      </c>
      <c r="B871" s="894" t="s">
        <v>11784</v>
      </c>
      <c r="C871" t="s">
        <v>15110</v>
      </c>
      <c r="D871" t="s">
        <v>12477</v>
      </c>
      <c r="E871" t="s">
        <v>15111</v>
      </c>
      <c r="F871" t="s">
        <v>15112</v>
      </c>
      <c r="H871" t="s">
        <v>11590</v>
      </c>
      <c r="I871" s="1" t="s">
        <v>9251</v>
      </c>
      <c r="J871" t="s">
        <v>15113</v>
      </c>
      <c r="K871" t="s">
        <v>9252</v>
      </c>
      <c r="L871" t="s">
        <v>15114</v>
      </c>
      <c r="M871" s="248" t="s">
        <v>17066</v>
      </c>
      <c r="N871" t="s">
        <v>14983</v>
      </c>
    </row>
    <row r="872" spans="1:14" x14ac:dyDescent="0.25">
      <c r="A872" t="s">
        <v>15115</v>
      </c>
      <c r="B872" s="894" t="s">
        <v>15116</v>
      </c>
      <c r="C872" t="s">
        <v>13408</v>
      </c>
      <c r="D872" t="s">
        <v>12477</v>
      </c>
      <c r="E872" t="s">
        <v>15117</v>
      </c>
      <c r="F872" t="s">
        <v>15118</v>
      </c>
      <c r="H872" t="s">
        <v>15119</v>
      </c>
      <c r="I872" s="1" t="s">
        <v>9251</v>
      </c>
      <c r="J872" t="s">
        <v>15120</v>
      </c>
      <c r="K872" t="s">
        <v>9252</v>
      </c>
    </row>
    <row r="873" spans="1:14" x14ac:dyDescent="0.25">
      <c r="A873" t="s">
        <v>15121</v>
      </c>
      <c r="B873" s="894" t="s">
        <v>11785</v>
      </c>
      <c r="C873" t="s">
        <v>15122</v>
      </c>
      <c r="D873" t="s">
        <v>12477</v>
      </c>
      <c r="F873" t="s">
        <v>15123</v>
      </c>
      <c r="H873" t="s">
        <v>12629</v>
      </c>
      <c r="I873" s="1" t="s">
        <v>9251</v>
      </c>
      <c r="J873" t="s">
        <v>15124</v>
      </c>
      <c r="K873" t="s">
        <v>9252</v>
      </c>
    </row>
    <row r="874" spans="1:14" x14ac:dyDescent="0.25">
      <c r="A874" t="s">
        <v>15125</v>
      </c>
      <c r="B874" s="894" t="s">
        <v>15126</v>
      </c>
      <c r="C874" t="s">
        <v>15127</v>
      </c>
      <c r="D874" t="s">
        <v>12477</v>
      </c>
      <c r="E874" t="s">
        <v>15128</v>
      </c>
      <c r="F874" t="s">
        <v>15129</v>
      </c>
      <c r="H874" t="s">
        <v>14825</v>
      </c>
      <c r="I874" s="1" t="s">
        <v>9251</v>
      </c>
      <c r="J874" t="s">
        <v>14826</v>
      </c>
      <c r="K874" t="s">
        <v>9252</v>
      </c>
      <c r="L874" t="s">
        <v>11597</v>
      </c>
    </row>
    <row r="875" spans="1:14" x14ac:dyDescent="0.25">
      <c r="A875" t="s">
        <v>15130</v>
      </c>
      <c r="B875" s="894" t="s">
        <v>11786</v>
      </c>
      <c r="C875" t="s">
        <v>15131</v>
      </c>
      <c r="D875" t="s">
        <v>12477</v>
      </c>
      <c r="F875" t="s">
        <v>15132</v>
      </c>
      <c r="H875" t="s">
        <v>11589</v>
      </c>
      <c r="I875" s="1" t="s">
        <v>9251</v>
      </c>
      <c r="J875" t="s">
        <v>15133</v>
      </c>
      <c r="K875" t="s">
        <v>9252</v>
      </c>
    </row>
    <row r="876" spans="1:14" x14ac:dyDescent="0.25">
      <c r="A876" t="s">
        <v>15134</v>
      </c>
      <c r="B876" s="894" t="s">
        <v>11787</v>
      </c>
      <c r="C876" t="s">
        <v>15135</v>
      </c>
      <c r="D876" t="s">
        <v>12477</v>
      </c>
      <c r="E876" t="s">
        <v>15136</v>
      </c>
      <c r="F876" t="s">
        <v>15137</v>
      </c>
      <c r="H876" t="s">
        <v>11258</v>
      </c>
      <c r="I876" s="1" t="s">
        <v>9251</v>
      </c>
      <c r="J876" t="s">
        <v>15138</v>
      </c>
      <c r="K876" t="s">
        <v>9252</v>
      </c>
      <c r="L876" t="s">
        <v>12814</v>
      </c>
    </row>
    <row r="877" spans="1:14" x14ac:dyDescent="0.25">
      <c r="A877" t="s">
        <v>15139</v>
      </c>
      <c r="B877" s="894" t="s">
        <v>15140</v>
      </c>
      <c r="C877" t="s">
        <v>15141</v>
      </c>
      <c r="I877" s="1" t="s">
        <v>9251</v>
      </c>
      <c r="K877" t="s">
        <v>9252</v>
      </c>
    </row>
    <row r="878" spans="1:14" x14ac:dyDescent="0.25">
      <c r="A878" t="s">
        <v>15142</v>
      </c>
      <c r="B878" s="894" t="s">
        <v>15143</v>
      </c>
      <c r="C878" t="s">
        <v>15144</v>
      </c>
      <c r="D878" t="s">
        <v>15145</v>
      </c>
      <c r="E878" t="s">
        <v>15146</v>
      </c>
      <c r="F878" t="s">
        <v>15147</v>
      </c>
      <c r="H878" t="s">
        <v>11582</v>
      </c>
      <c r="I878" s="1" t="s">
        <v>9251</v>
      </c>
      <c r="J878" t="s">
        <v>15148</v>
      </c>
      <c r="K878" t="s">
        <v>9252</v>
      </c>
      <c r="L878" t="s">
        <v>15149</v>
      </c>
      <c r="M878" s="248" t="s">
        <v>17067</v>
      </c>
      <c r="N878" t="s">
        <v>15150</v>
      </c>
    </row>
    <row r="879" spans="1:14" x14ac:dyDescent="0.25">
      <c r="A879" t="s">
        <v>15151</v>
      </c>
      <c r="B879" s="894" t="s">
        <v>11788</v>
      </c>
      <c r="C879" t="s">
        <v>15152</v>
      </c>
      <c r="E879" t="s">
        <v>15153</v>
      </c>
      <c r="F879" t="s">
        <v>15154</v>
      </c>
      <c r="H879" t="s">
        <v>11584</v>
      </c>
      <c r="I879" s="1" t="s">
        <v>9251</v>
      </c>
      <c r="J879" t="s">
        <v>15155</v>
      </c>
      <c r="K879" t="s">
        <v>9252</v>
      </c>
      <c r="L879" t="s">
        <v>15156</v>
      </c>
      <c r="M879" s="248" t="s">
        <v>17066</v>
      </c>
      <c r="N879" t="s">
        <v>15157</v>
      </c>
    </row>
    <row r="880" spans="1:14" x14ac:dyDescent="0.25">
      <c r="A880" t="s">
        <v>15158</v>
      </c>
      <c r="B880" s="894" t="s">
        <v>11789</v>
      </c>
      <c r="C880" t="s">
        <v>15159</v>
      </c>
      <c r="D880" t="s">
        <v>12477</v>
      </c>
      <c r="E880" t="s">
        <v>15160</v>
      </c>
      <c r="F880" t="s">
        <v>15161</v>
      </c>
      <c r="G880" t="s">
        <v>15162</v>
      </c>
      <c r="H880" t="s">
        <v>15163</v>
      </c>
      <c r="I880" s="1" t="s">
        <v>9251</v>
      </c>
      <c r="J880" t="s">
        <v>15164</v>
      </c>
      <c r="K880" t="s">
        <v>9252</v>
      </c>
      <c r="M880" s="248" t="s">
        <v>17066</v>
      </c>
    </row>
    <row r="881" spans="1:14" x14ac:dyDescent="0.25">
      <c r="A881" t="s">
        <v>15165</v>
      </c>
      <c r="B881" s="894" t="s">
        <v>11790</v>
      </c>
      <c r="C881" t="s">
        <v>15166</v>
      </c>
      <c r="D881" t="s">
        <v>12477</v>
      </c>
      <c r="E881" t="s">
        <v>15167</v>
      </c>
      <c r="F881" t="s">
        <v>15168</v>
      </c>
      <c r="H881" t="s">
        <v>15119</v>
      </c>
      <c r="I881" s="1" t="s">
        <v>9251</v>
      </c>
      <c r="J881" t="s">
        <v>15120</v>
      </c>
      <c r="K881" t="s">
        <v>9252</v>
      </c>
      <c r="L881" t="s">
        <v>15169</v>
      </c>
    </row>
    <row r="882" spans="1:14" x14ac:dyDescent="0.25">
      <c r="A882" t="s">
        <v>15170</v>
      </c>
      <c r="B882" s="894" t="s">
        <v>15171</v>
      </c>
      <c r="C882" t="s">
        <v>15172</v>
      </c>
      <c r="D882" t="s">
        <v>12477</v>
      </c>
      <c r="E882" t="s">
        <v>15173</v>
      </c>
      <c r="F882" t="s">
        <v>15174</v>
      </c>
      <c r="H882" t="s">
        <v>11589</v>
      </c>
      <c r="I882" s="1" t="s">
        <v>9251</v>
      </c>
      <c r="J882" t="s">
        <v>15175</v>
      </c>
      <c r="K882" t="s">
        <v>9252</v>
      </c>
      <c r="L882" t="s">
        <v>15176</v>
      </c>
    </row>
    <row r="883" spans="1:14" x14ac:dyDescent="0.25">
      <c r="A883" t="s">
        <v>15177</v>
      </c>
      <c r="B883" s="894" t="s">
        <v>11791</v>
      </c>
      <c r="C883" t="s">
        <v>15178</v>
      </c>
      <c r="D883" t="s">
        <v>12477</v>
      </c>
      <c r="E883" t="s">
        <v>15179</v>
      </c>
      <c r="F883" t="s">
        <v>15180</v>
      </c>
      <c r="H883" t="s">
        <v>11590</v>
      </c>
      <c r="I883" s="1" t="s">
        <v>9251</v>
      </c>
      <c r="J883" t="s">
        <v>15181</v>
      </c>
      <c r="K883" t="s">
        <v>9252</v>
      </c>
      <c r="L883" t="s">
        <v>15182</v>
      </c>
    </row>
    <row r="884" spans="1:14" x14ac:dyDescent="0.25">
      <c r="A884" t="s">
        <v>11658</v>
      </c>
      <c r="B884" s="894" t="s">
        <v>11792</v>
      </c>
      <c r="I884" s="1" t="s">
        <v>9251</v>
      </c>
      <c r="K884" t="s">
        <v>9252</v>
      </c>
    </row>
    <row r="885" spans="1:14" x14ac:dyDescent="0.25">
      <c r="A885" t="s">
        <v>15183</v>
      </c>
      <c r="B885" s="894" t="s">
        <v>15184</v>
      </c>
      <c r="C885" t="s">
        <v>15185</v>
      </c>
      <c r="D885" t="s">
        <v>12532</v>
      </c>
      <c r="E885" t="s">
        <v>15186</v>
      </c>
      <c r="F885" t="s">
        <v>15187</v>
      </c>
      <c r="H885" t="s">
        <v>15163</v>
      </c>
      <c r="I885" s="1" t="s">
        <v>9251</v>
      </c>
      <c r="J885" t="s">
        <v>15188</v>
      </c>
      <c r="K885" t="s">
        <v>9252</v>
      </c>
    </row>
    <row r="886" spans="1:14" x14ac:dyDescent="0.25">
      <c r="A886" t="s">
        <v>15189</v>
      </c>
      <c r="B886" s="894" t="s">
        <v>15190</v>
      </c>
      <c r="C886" t="s">
        <v>15191</v>
      </c>
      <c r="D886" t="s">
        <v>12532</v>
      </c>
      <c r="F886" t="s">
        <v>15192</v>
      </c>
      <c r="G886" t="s">
        <v>15193</v>
      </c>
      <c r="H886" t="s">
        <v>15194</v>
      </c>
      <c r="I886" s="1" t="s">
        <v>9251</v>
      </c>
      <c r="J886" t="s">
        <v>15195</v>
      </c>
      <c r="K886" t="s">
        <v>9252</v>
      </c>
    </row>
    <row r="887" spans="1:14" x14ac:dyDescent="0.25">
      <c r="A887" t="s">
        <v>15196</v>
      </c>
      <c r="B887" s="894" t="s">
        <v>11793</v>
      </c>
      <c r="C887" t="s">
        <v>15197</v>
      </c>
      <c r="D887" t="s">
        <v>12477</v>
      </c>
      <c r="E887" t="s">
        <v>15198</v>
      </c>
      <c r="F887" t="s">
        <v>15199</v>
      </c>
      <c r="H887" t="s">
        <v>14780</v>
      </c>
      <c r="I887" s="1" t="s">
        <v>9251</v>
      </c>
      <c r="J887" t="s">
        <v>14781</v>
      </c>
      <c r="K887" t="s">
        <v>9252</v>
      </c>
      <c r="L887" t="s">
        <v>14915</v>
      </c>
      <c r="M887" s="248" t="s">
        <v>17070</v>
      </c>
      <c r="N887" t="s">
        <v>15200</v>
      </c>
    </row>
    <row r="888" spans="1:14" x14ac:dyDescent="0.25">
      <c r="A888" t="s">
        <v>15201</v>
      </c>
      <c r="B888" s="894" t="s">
        <v>11794</v>
      </c>
      <c r="C888" t="s">
        <v>15202</v>
      </c>
      <c r="D888" t="s">
        <v>12477</v>
      </c>
      <c r="F888" t="s">
        <v>15203</v>
      </c>
      <c r="H888" t="s">
        <v>11258</v>
      </c>
      <c r="I888" s="1" t="s">
        <v>9251</v>
      </c>
      <c r="J888" t="s">
        <v>15204</v>
      </c>
      <c r="K888" t="s">
        <v>9252</v>
      </c>
      <c r="L888" t="s">
        <v>14890</v>
      </c>
      <c r="M888" s="248" t="s">
        <v>17074</v>
      </c>
    </row>
    <row r="889" spans="1:14" x14ac:dyDescent="0.25">
      <c r="A889" t="s">
        <v>11659</v>
      </c>
      <c r="B889" s="894" t="s">
        <v>11795</v>
      </c>
      <c r="C889" t="s">
        <v>15205</v>
      </c>
      <c r="D889" t="s">
        <v>12477</v>
      </c>
      <c r="F889" t="s">
        <v>15206</v>
      </c>
      <c r="H889" t="s">
        <v>15207</v>
      </c>
      <c r="I889" s="1" t="s">
        <v>9251</v>
      </c>
      <c r="J889" t="s">
        <v>15208</v>
      </c>
      <c r="K889" t="s">
        <v>9252</v>
      </c>
    </row>
    <row r="890" spans="1:14" x14ac:dyDescent="0.25">
      <c r="A890" t="s">
        <v>11660</v>
      </c>
      <c r="B890" s="894" t="s">
        <v>11796</v>
      </c>
      <c r="I890" s="1" t="s">
        <v>9251</v>
      </c>
      <c r="K890" t="s">
        <v>9252</v>
      </c>
      <c r="M890" s="248" t="s">
        <v>17069</v>
      </c>
      <c r="N890" t="s">
        <v>15209</v>
      </c>
    </row>
    <row r="891" spans="1:14" x14ac:dyDescent="0.25">
      <c r="A891" t="s">
        <v>15210</v>
      </c>
      <c r="B891" s="894" t="s">
        <v>15211</v>
      </c>
      <c r="E891" t="s">
        <v>15212</v>
      </c>
      <c r="I891" s="1" t="s">
        <v>9251</v>
      </c>
      <c r="K891" t="s">
        <v>9252</v>
      </c>
    </row>
    <row r="892" spans="1:14" x14ac:dyDescent="0.25">
      <c r="A892" t="s">
        <v>15213</v>
      </c>
      <c r="B892" s="894" t="s">
        <v>11797</v>
      </c>
      <c r="C892" t="s">
        <v>15214</v>
      </c>
      <c r="D892" t="s">
        <v>14786</v>
      </c>
      <c r="E892" t="s">
        <v>15215</v>
      </c>
      <c r="F892" t="s">
        <v>15216</v>
      </c>
      <c r="G892" t="s">
        <v>15217</v>
      </c>
      <c r="H892" t="s">
        <v>11589</v>
      </c>
      <c r="I892" s="1" t="s">
        <v>9251</v>
      </c>
      <c r="J892" t="s">
        <v>15218</v>
      </c>
      <c r="K892" t="s">
        <v>9252</v>
      </c>
      <c r="L892" t="s">
        <v>15219</v>
      </c>
    </row>
    <row r="893" spans="1:14" x14ac:dyDescent="0.25">
      <c r="A893" t="s">
        <v>15220</v>
      </c>
      <c r="B893" s="894" t="s">
        <v>11798</v>
      </c>
      <c r="C893" t="s">
        <v>15221</v>
      </c>
      <c r="D893" t="s">
        <v>12477</v>
      </c>
      <c r="E893" t="s">
        <v>15222</v>
      </c>
      <c r="F893" t="s">
        <v>15223</v>
      </c>
      <c r="H893" t="s">
        <v>15224</v>
      </c>
      <c r="I893" s="1" t="s">
        <v>9251</v>
      </c>
      <c r="J893" t="s">
        <v>15225</v>
      </c>
      <c r="K893" t="s">
        <v>9252</v>
      </c>
      <c r="L893" t="s">
        <v>15226</v>
      </c>
      <c r="M893" s="248" t="s">
        <v>17069</v>
      </c>
      <c r="N893" t="s">
        <v>15227</v>
      </c>
    </row>
    <row r="894" spans="1:14" x14ac:dyDescent="0.25">
      <c r="A894" t="s">
        <v>15228</v>
      </c>
      <c r="B894" s="894" t="s">
        <v>11799</v>
      </c>
      <c r="C894" t="s">
        <v>15229</v>
      </c>
      <c r="D894" t="s">
        <v>14813</v>
      </c>
      <c r="E894" t="s">
        <v>15230</v>
      </c>
      <c r="F894" t="s">
        <v>15231</v>
      </c>
      <c r="H894" t="s">
        <v>11589</v>
      </c>
      <c r="I894" s="1" t="s">
        <v>9251</v>
      </c>
      <c r="J894" t="s">
        <v>15232</v>
      </c>
      <c r="K894" t="s">
        <v>9252</v>
      </c>
    </row>
    <row r="895" spans="1:14" x14ac:dyDescent="0.25">
      <c r="A895" t="s">
        <v>15233</v>
      </c>
      <c r="B895" s="894" t="s">
        <v>11800</v>
      </c>
      <c r="C895" t="s">
        <v>15234</v>
      </c>
      <c r="D895" t="s">
        <v>12477</v>
      </c>
      <c r="F895" t="s">
        <v>15235</v>
      </c>
      <c r="H895" t="s">
        <v>13556</v>
      </c>
      <c r="I895" s="1" t="s">
        <v>9251</v>
      </c>
      <c r="J895" t="s">
        <v>15236</v>
      </c>
      <c r="K895" t="s">
        <v>9252</v>
      </c>
      <c r="M895" s="248" t="s">
        <v>17070</v>
      </c>
      <c r="N895" t="s">
        <v>15237</v>
      </c>
    </row>
    <row r="896" spans="1:14" x14ac:dyDescent="0.25">
      <c r="A896" t="s">
        <v>11661</v>
      </c>
      <c r="B896" s="894" t="s">
        <v>11801</v>
      </c>
      <c r="C896" t="s">
        <v>15238</v>
      </c>
      <c r="D896" t="s">
        <v>12477</v>
      </c>
      <c r="E896" t="s">
        <v>15239</v>
      </c>
      <c r="F896" t="s">
        <v>15240</v>
      </c>
      <c r="H896" t="s">
        <v>11258</v>
      </c>
      <c r="I896" s="1" t="s">
        <v>9251</v>
      </c>
      <c r="J896" t="s">
        <v>15241</v>
      </c>
      <c r="K896" t="s">
        <v>9252</v>
      </c>
    </row>
    <row r="897" spans="1:13" x14ac:dyDescent="0.25">
      <c r="A897" t="s">
        <v>15242</v>
      </c>
      <c r="B897" s="894" t="s">
        <v>11802</v>
      </c>
      <c r="C897" t="s">
        <v>15243</v>
      </c>
      <c r="D897" t="s">
        <v>12477</v>
      </c>
      <c r="E897" t="s">
        <v>15244</v>
      </c>
      <c r="F897" t="s">
        <v>15245</v>
      </c>
      <c r="G897" t="s">
        <v>15246</v>
      </c>
      <c r="H897" t="s">
        <v>11258</v>
      </c>
      <c r="I897" s="1" t="s">
        <v>9251</v>
      </c>
      <c r="J897" t="s">
        <v>15247</v>
      </c>
      <c r="K897" t="s">
        <v>9252</v>
      </c>
    </row>
    <row r="898" spans="1:13" x14ac:dyDescent="0.25">
      <c r="A898" t="s">
        <v>15248</v>
      </c>
      <c r="B898" s="894" t="s">
        <v>11803</v>
      </c>
      <c r="C898" t="s">
        <v>15249</v>
      </c>
      <c r="D898" t="s">
        <v>12477</v>
      </c>
      <c r="F898" t="s">
        <v>15250</v>
      </c>
      <c r="H898" t="s">
        <v>12629</v>
      </c>
      <c r="I898" s="1" t="s">
        <v>9251</v>
      </c>
      <c r="J898" t="s">
        <v>15251</v>
      </c>
      <c r="K898" t="s">
        <v>9252</v>
      </c>
    </row>
    <row r="899" spans="1:13" x14ac:dyDescent="0.25">
      <c r="A899" t="s">
        <v>11662</v>
      </c>
      <c r="B899" s="894" t="s">
        <v>11804</v>
      </c>
      <c r="I899" s="1" t="s">
        <v>9251</v>
      </c>
      <c r="K899" t="s">
        <v>9252</v>
      </c>
    </row>
    <row r="900" spans="1:13" x14ac:dyDescent="0.25">
      <c r="A900" t="s">
        <v>11663</v>
      </c>
      <c r="B900" s="894" t="s">
        <v>11805</v>
      </c>
      <c r="F900" t="s">
        <v>15252</v>
      </c>
      <c r="H900" t="s">
        <v>11258</v>
      </c>
      <c r="I900" s="1" t="s">
        <v>9251</v>
      </c>
      <c r="J900" t="s">
        <v>15253</v>
      </c>
      <c r="K900" t="s">
        <v>9252</v>
      </c>
      <c r="M900" s="248" t="s">
        <v>17075</v>
      </c>
    </row>
    <row r="901" spans="1:13" x14ac:dyDescent="0.25">
      <c r="A901" t="s">
        <v>15254</v>
      </c>
      <c r="B901" s="894" t="s">
        <v>15255</v>
      </c>
      <c r="C901" t="s">
        <v>15256</v>
      </c>
      <c r="F901" t="s">
        <v>15257</v>
      </c>
      <c r="H901" t="s">
        <v>15258</v>
      </c>
      <c r="I901" s="1" t="s">
        <v>9251</v>
      </c>
      <c r="J901" t="s">
        <v>15259</v>
      </c>
      <c r="K901" t="s">
        <v>9252</v>
      </c>
    </row>
    <row r="902" spans="1:13" x14ac:dyDescent="0.25">
      <c r="A902" t="s">
        <v>15260</v>
      </c>
      <c r="B902" s="894" t="s">
        <v>15261</v>
      </c>
      <c r="C902" t="s">
        <v>15262</v>
      </c>
      <c r="E902" t="s">
        <v>15263</v>
      </c>
      <c r="F902" t="s">
        <v>15264</v>
      </c>
      <c r="H902" t="s">
        <v>15265</v>
      </c>
      <c r="I902" s="1" t="s">
        <v>9251</v>
      </c>
      <c r="J902" t="s">
        <v>15266</v>
      </c>
      <c r="K902" t="s">
        <v>9252</v>
      </c>
    </row>
    <row r="903" spans="1:13" x14ac:dyDescent="0.25">
      <c r="A903" t="s">
        <v>15267</v>
      </c>
      <c r="B903" s="894" t="s">
        <v>15268</v>
      </c>
      <c r="C903" t="s">
        <v>15267</v>
      </c>
      <c r="E903" t="s">
        <v>15269</v>
      </c>
      <c r="F903" t="s">
        <v>15270</v>
      </c>
      <c r="H903" t="s">
        <v>12519</v>
      </c>
      <c r="I903" s="1" t="s">
        <v>9251</v>
      </c>
      <c r="J903" t="s">
        <v>15271</v>
      </c>
      <c r="K903" t="s">
        <v>9252</v>
      </c>
    </row>
    <row r="904" spans="1:13" x14ac:dyDescent="0.25">
      <c r="A904" t="s">
        <v>15272</v>
      </c>
      <c r="B904" s="894" t="s">
        <v>15273</v>
      </c>
      <c r="C904" t="s">
        <v>15272</v>
      </c>
      <c r="E904" t="s">
        <v>15274</v>
      </c>
      <c r="F904" t="s">
        <v>15275</v>
      </c>
      <c r="H904" t="s">
        <v>15276</v>
      </c>
      <c r="I904" s="1" t="s">
        <v>9251</v>
      </c>
      <c r="J904" t="s">
        <v>15277</v>
      </c>
      <c r="K904" t="s">
        <v>9252</v>
      </c>
    </row>
    <row r="905" spans="1:13" x14ac:dyDescent="0.25">
      <c r="A905" t="s">
        <v>15278</v>
      </c>
      <c r="B905" s="894" t="s">
        <v>15279</v>
      </c>
      <c r="C905" t="s">
        <v>15280</v>
      </c>
      <c r="E905" t="s">
        <v>15281</v>
      </c>
      <c r="F905" t="s">
        <v>15282</v>
      </c>
      <c r="H905" t="s">
        <v>14866</v>
      </c>
      <c r="I905" s="1" t="s">
        <v>9251</v>
      </c>
      <c r="J905" t="s">
        <v>15283</v>
      </c>
      <c r="K905" t="s">
        <v>9252</v>
      </c>
      <c r="L905" t="s">
        <v>15284</v>
      </c>
    </row>
    <row r="906" spans="1:13" x14ac:dyDescent="0.25">
      <c r="A906" t="s">
        <v>15285</v>
      </c>
      <c r="B906" s="894" t="s">
        <v>15286</v>
      </c>
      <c r="C906" t="s">
        <v>15285</v>
      </c>
      <c r="E906" t="s">
        <v>15287</v>
      </c>
      <c r="F906" t="s">
        <v>15288</v>
      </c>
      <c r="H906" t="s">
        <v>12629</v>
      </c>
      <c r="I906" s="1" t="s">
        <v>9251</v>
      </c>
      <c r="J906" t="s">
        <v>15289</v>
      </c>
      <c r="K906" t="s">
        <v>9252</v>
      </c>
    </row>
    <row r="907" spans="1:13" x14ac:dyDescent="0.25">
      <c r="A907" t="s">
        <v>15290</v>
      </c>
      <c r="B907" s="894" t="s">
        <v>15291</v>
      </c>
      <c r="C907" t="s">
        <v>15290</v>
      </c>
      <c r="E907" t="s">
        <v>15292</v>
      </c>
      <c r="F907" t="s">
        <v>15293</v>
      </c>
      <c r="G907" t="s">
        <v>15294</v>
      </c>
      <c r="H907" t="s">
        <v>15295</v>
      </c>
      <c r="I907" s="1" t="s">
        <v>9251</v>
      </c>
      <c r="J907" t="s">
        <v>12482</v>
      </c>
      <c r="K907" t="s">
        <v>9252</v>
      </c>
    </row>
    <row r="908" spans="1:13" x14ac:dyDescent="0.25">
      <c r="A908" t="s">
        <v>15296</v>
      </c>
      <c r="B908" s="894" t="s">
        <v>15297</v>
      </c>
      <c r="C908" t="s">
        <v>15296</v>
      </c>
      <c r="E908" t="s">
        <v>15298</v>
      </c>
      <c r="F908" t="s">
        <v>15299</v>
      </c>
      <c r="H908" t="s">
        <v>11258</v>
      </c>
      <c r="I908" s="1" t="s">
        <v>9251</v>
      </c>
      <c r="J908" t="s">
        <v>15300</v>
      </c>
      <c r="K908" t="s">
        <v>9252</v>
      </c>
    </row>
    <row r="909" spans="1:13" x14ac:dyDescent="0.25">
      <c r="A909" t="s">
        <v>15301</v>
      </c>
      <c r="B909" s="894" t="s">
        <v>15302</v>
      </c>
      <c r="C909" t="s">
        <v>15301</v>
      </c>
      <c r="E909" t="s">
        <v>15303</v>
      </c>
      <c r="F909" t="s">
        <v>15304</v>
      </c>
      <c r="H909" t="s">
        <v>11588</v>
      </c>
      <c r="I909" s="1" t="s">
        <v>9251</v>
      </c>
      <c r="J909" t="s">
        <v>15305</v>
      </c>
      <c r="K909" t="s">
        <v>9252</v>
      </c>
    </row>
    <row r="910" spans="1:13" x14ac:dyDescent="0.25">
      <c r="A910" t="s">
        <v>15306</v>
      </c>
      <c r="B910" s="894" t="s">
        <v>15307</v>
      </c>
      <c r="C910" t="s">
        <v>15308</v>
      </c>
      <c r="E910" t="s">
        <v>15309</v>
      </c>
      <c r="F910" t="s">
        <v>15310</v>
      </c>
      <c r="H910" t="s">
        <v>13232</v>
      </c>
      <c r="I910" s="1" t="s">
        <v>9251</v>
      </c>
      <c r="J910" t="s">
        <v>15311</v>
      </c>
      <c r="K910" t="s">
        <v>9252</v>
      </c>
    </row>
    <row r="911" spans="1:13" x14ac:dyDescent="0.25">
      <c r="A911" t="s">
        <v>15312</v>
      </c>
      <c r="B911" s="894" t="s">
        <v>15313</v>
      </c>
      <c r="C911" t="s">
        <v>15312</v>
      </c>
      <c r="E911" t="s">
        <v>15314</v>
      </c>
      <c r="F911" t="s">
        <v>15315</v>
      </c>
      <c r="H911" t="s">
        <v>14833</v>
      </c>
      <c r="I911" s="1" t="s">
        <v>9251</v>
      </c>
      <c r="J911" t="s">
        <v>15316</v>
      </c>
      <c r="K911" t="s">
        <v>9252</v>
      </c>
    </row>
    <row r="912" spans="1:13" x14ac:dyDescent="0.25">
      <c r="A912" t="s">
        <v>15317</v>
      </c>
      <c r="B912" s="894" t="s">
        <v>15318</v>
      </c>
      <c r="C912" t="s">
        <v>15317</v>
      </c>
      <c r="E912" t="s">
        <v>15319</v>
      </c>
      <c r="F912" t="s">
        <v>15320</v>
      </c>
      <c r="H912" t="s">
        <v>13232</v>
      </c>
      <c r="I912" s="1" t="s">
        <v>9251</v>
      </c>
      <c r="J912" t="s">
        <v>15321</v>
      </c>
      <c r="K912" t="s">
        <v>9252</v>
      </c>
    </row>
    <row r="913" spans="1:15" x14ac:dyDescent="0.25">
      <c r="A913" t="s">
        <v>15322</v>
      </c>
      <c r="B913" s="894" t="s">
        <v>15323</v>
      </c>
      <c r="C913" t="s">
        <v>15322</v>
      </c>
      <c r="E913" t="s">
        <v>15324</v>
      </c>
      <c r="F913" t="s">
        <v>15325</v>
      </c>
      <c r="H913" t="s">
        <v>12603</v>
      </c>
      <c r="I913" s="1" t="s">
        <v>9251</v>
      </c>
      <c r="J913" t="s">
        <v>13025</v>
      </c>
      <c r="K913" t="s">
        <v>9252</v>
      </c>
    </row>
    <row r="914" spans="1:15" x14ac:dyDescent="0.25">
      <c r="A914" t="s">
        <v>15326</v>
      </c>
      <c r="B914" s="894" t="s">
        <v>15327</v>
      </c>
      <c r="C914" t="s">
        <v>15326</v>
      </c>
      <c r="E914" t="s">
        <v>15328</v>
      </c>
      <c r="F914" t="s">
        <v>15329</v>
      </c>
      <c r="H914" t="s">
        <v>12629</v>
      </c>
      <c r="I914" s="1" t="s">
        <v>9251</v>
      </c>
      <c r="J914" t="s">
        <v>15330</v>
      </c>
      <c r="K914" t="s">
        <v>9252</v>
      </c>
      <c r="L914" t="s">
        <v>15331</v>
      </c>
    </row>
    <row r="915" spans="1:15" x14ac:dyDescent="0.25">
      <c r="A915" t="s">
        <v>15332</v>
      </c>
      <c r="B915" s="894" t="s">
        <v>15333</v>
      </c>
      <c r="C915" t="s">
        <v>15334</v>
      </c>
      <c r="E915" t="s">
        <v>15335</v>
      </c>
      <c r="F915" t="s">
        <v>15336</v>
      </c>
      <c r="G915" t="s">
        <v>15337</v>
      </c>
      <c r="H915" t="s">
        <v>12629</v>
      </c>
      <c r="I915" s="1" t="s">
        <v>9251</v>
      </c>
      <c r="J915" t="s">
        <v>15338</v>
      </c>
      <c r="K915" t="s">
        <v>9252</v>
      </c>
    </row>
    <row r="916" spans="1:15" x14ac:dyDescent="0.25">
      <c r="A916" t="s">
        <v>15339</v>
      </c>
      <c r="B916" s="894" t="s">
        <v>15340</v>
      </c>
      <c r="C916" t="s">
        <v>15341</v>
      </c>
      <c r="F916" t="s">
        <v>15342</v>
      </c>
      <c r="G916" t="s">
        <v>15343</v>
      </c>
      <c r="H916" t="s">
        <v>15344</v>
      </c>
      <c r="I916" s="1" t="s">
        <v>9251</v>
      </c>
      <c r="J916" t="s">
        <v>15345</v>
      </c>
      <c r="K916" t="s">
        <v>9252</v>
      </c>
    </row>
    <row r="917" spans="1:15" x14ac:dyDescent="0.25">
      <c r="A917" t="s">
        <v>12491</v>
      </c>
      <c r="B917" s="894" t="s">
        <v>15346</v>
      </c>
      <c r="C917" t="s">
        <v>12491</v>
      </c>
      <c r="E917" t="s">
        <v>12492</v>
      </c>
      <c r="I917" s="1" t="s">
        <v>9251</v>
      </c>
      <c r="K917" t="s">
        <v>9252</v>
      </c>
      <c r="O917" t="s">
        <v>14737</v>
      </c>
    </row>
    <row r="918" spans="1:15" x14ac:dyDescent="0.25">
      <c r="A918" t="s">
        <v>15347</v>
      </c>
      <c r="B918" s="894" t="s">
        <v>15348</v>
      </c>
      <c r="C918" t="s">
        <v>15347</v>
      </c>
      <c r="E918" t="s">
        <v>15349</v>
      </c>
      <c r="I918" s="1" t="s">
        <v>9251</v>
      </c>
      <c r="K918" t="s">
        <v>9252</v>
      </c>
    </row>
    <row r="919" spans="1:15" x14ac:dyDescent="0.25">
      <c r="A919" t="s">
        <v>15350</v>
      </c>
      <c r="B919" s="894" t="s">
        <v>15351</v>
      </c>
      <c r="C919" t="s">
        <v>15352</v>
      </c>
      <c r="E919" t="s">
        <v>15353</v>
      </c>
      <c r="F919" t="s">
        <v>15354</v>
      </c>
      <c r="H919" t="s">
        <v>11589</v>
      </c>
      <c r="I919" s="1" t="s">
        <v>9251</v>
      </c>
      <c r="J919" t="s">
        <v>15355</v>
      </c>
      <c r="K919" t="s">
        <v>9252</v>
      </c>
      <c r="L919" t="s">
        <v>15356</v>
      </c>
    </row>
    <row r="920" spans="1:15" x14ac:dyDescent="0.25">
      <c r="A920" t="s">
        <v>15357</v>
      </c>
      <c r="B920" s="894" t="s">
        <v>15358</v>
      </c>
      <c r="C920" t="s">
        <v>15357</v>
      </c>
      <c r="E920" t="s">
        <v>15359</v>
      </c>
      <c r="I920" s="1" t="s">
        <v>9251</v>
      </c>
      <c r="K920" t="s">
        <v>9252</v>
      </c>
    </row>
    <row r="921" spans="1:15" x14ac:dyDescent="0.25">
      <c r="A921" t="s">
        <v>15360</v>
      </c>
      <c r="B921" s="894" t="s">
        <v>15361</v>
      </c>
      <c r="C921" t="s">
        <v>15360</v>
      </c>
      <c r="E921" t="s">
        <v>15362</v>
      </c>
      <c r="I921" s="1" t="s">
        <v>9251</v>
      </c>
      <c r="K921" t="s">
        <v>9252</v>
      </c>
    </row>
    <row r="922" spans="1:15" x14ac:dyDescent="0.25">
      <c r="A922" t="s">
        <v>15363</v>
      </c>
      <c r="B922" s="894" t="s">
        <v>11806</v>
      </c>
      <c r="C922" t="s">
        <v>15364</v>
      </c>
      <c r="E922" t="s">
        <v>15365</v>
      </c>
      <c r="F922" t="s">
        <v>15366</v>
      </c>
      <c r="H922" t="s">
        <v>11587</v>
      </c>
      <c r="I922" s="1" t="s">
        <v>9251</v>
      </c>
      <c r="J922" t="s">
        <v>15367</v>
      </c>
      <c r="K922" t="s">
        <v>9252</v>
      </c>
      <c r="L922" t="s">
        <v>15368</v>
      </c>
    </row>
    <row r="923" spans="1:15" x14ac:dyDescent="0.25">
      <c r="A923" t="s">
        <v>15369</v>
      </c>
      <c r="B923" s="894" t="s">
        <v>15370</v>
      </c>
      <c r="C923" t="s">
        <v>15369</v>
      </c>
      <c r="I923" s="1" t="s">
        <v>9251</v>
      </c>
      <c r="K923" t="s">
        <v>9252</v>
      </c>
    </row>
    <row r="924" spans="1:15" x14ac:dyDescent="0.25">
      <c r="A924" t="s">
        <v>15371</v>
      </c>
      <c r="B924" s="894" t="s">
        <v>15372</v>
      </c>
      <c r="C924" t="s">
        <v>15371</v>
      </c>
      <c r="I924" s="1" t="s">
        <v>9251</v>
      </c>
      <c r="K924" t="s">
        <v>9252</v>
      </c>
    </row>
    <row r="925" spans="1:15" x14ac:dyDescent="0.25">
      <c r="A925" t="s">
        <v>15373</v>
      </c>
      <c r="B925" s="894" t="s">
        <v>15374</v>
      </c>
      <c r="C925" t="s">
        <v>15373</v>
      </c>
      <c r="E925" t="s">
        <v>15375</v>
      </c>
      <c r="I925" s="1" t="s">
        <v>9251</v>
      </c>
      <c r="K925" t="s">
        <v>9252</v>
      </c>
    </row>
    <row r="926" spans="1:15" x14ac:dyDescent="0.25">
      <c r="A926" t="s">
        <v>15376</v>
      </c>
      <c r="B926" s="894" t="s">
        <v>15377</v>
      </c>
      <c r="C926" t="s">
        <v>15376</v>
      </c>
      <c r="E926" t="s">
        <v>15378</v>
      </c>
      <c r="I926" s="1" t="s">
        <v>9251</v>
      </c>
      <c r="K926" t="s">
        <v>9252</v>
      </c>
    </row>
    <row r="927" spans="1:15" x14ac:dyDescent="0.25">
      <c r="A927" t="s">
        <v>15379</v>
      </c>
      <c r="B927" s="894" t="s">
        <v>15380</v>
      </c>
      <c r="C927" t="s">
        <v>15379</v>
      </c>
      <c r="E927" t="s">
        <v>15381</v>
      </c>
      <c r="F927" t="s">
        <v>15382</v>
      </c>
      <c r="H927" t="s">
        <v>11584</v>
      </c>
      <c r="I927" s="1" t="s">
        <v>9251</v>
      </c>
      <c r="J927" t="s">
        <v>15383</v>
      </c>
      <c r="K927" t="s">
        <v>9252</v>
      </c>
    </row>
    <row r="928" spans="1:15" x14ac:dyDescent="0.25">
      <c r="A928" t="s">
        <v>15384</v>
      </c>
      <c r="B928" s="894" t="s">
        <v>15385</v>
      </c>
      <c r="C928" t="s">
        <v>15386</v>
      </c>
      <c r="E928" t="s">
        <v>15387</v>
      </c>
      <c r="F928" t="s">
        <v>15388</v>
      </c>
      <c r="H928" t="s">
        <v>15389</v>
      </c>
      <c r="I928" s="1" t="s">
        <v>15390</v>
      </c>
      <c r="J928" t="s">
        <v>15391</v>
      </c>
      <c r="K928" t="s">
        <v>9252</v>
      </c>
    </row>
    <row r="929" spans="1:15" x14ac:dyDescent="0.25">
      <c r="A929" t="s">
        <v>15392</v>
      </c>
      <c r="B929" s="894" t="s">
        <v>15393</v>
      </c>
      <c r="C929" t="s">
        <v>15392</v>
      </c>
      <c r="F929" t="s">
        <v>15394</v>
      </c>
      <c r="H929" t="s">
        <v>11591</v>
      </c>
      <c r="I929" s="1" t="s">
        <v>9251</v>
      </c>
      <c r="J929" t="s">
        <v>13604</v>
      </c>
      <c r="K929" t="s">
        <v>9252</v>
      </c>
    </row>
    <row r="930" spans="1:15" x14ac:dyDescent="0.25">
      <c r="A930" t="s">
        <v>15395</v>
      </c>
      <c r="B930" s="894" t="s">
        <v>15396</v>
      </c>
      <c r="C930" t="s">
        <v>15395</v>
      </c>
      <c r="F930" t="s">
        <v>15397</v>
      </c>
      <c r="H930" t="s">
        <v>15398</v>
      </c>
      <c r="I930" s="1" t="s">
        <v>9251</v>
      </c>
      <c r="J930" t="s">
        <v>15399</v>
      </c>
      <c r="K930" t="s">
        <v>9252</v>
      </c>
      <c r="L930" t="s">
        <v>15400</v>
      </c>
    </row>
    <row r="931" spans="1:15" x14ac:dyDescent="0.25">
      <c r="A931" t="s">
        <v>15401</v>
      </c>
      <c r="B931" s="894" t="s">
        <v>15402</v>
      </c>
      <c r="C931" t="s">
        <v>15403</v>
      </c>
      <c r="E931" t="s">
        <v>15404</v>
      </c>
      <c r="F931" t="s">
        <v>15405</v>
      </c>
      <c r="H931" t="s">
        <v>15406</v>
      </c>
      <c r="I931" s="1" t="s">
        <v>9251</v>
      </c>
      <c r="J931" t="s">
        <v>15407</v>
      </c>
      <c r="K931" t="s">
        <v>9252</v>
      </c>
    </row>
    <row r="932" spans="1:15" x14ac:dyDescent="0.25">
      <c r="A932" t="s">
        <v>15408</v>
      </c>
      <c r="B932" s="894" t="s">
        <v>15409</v>
      </c>
      <c r="C932" t="s">
        <v>15410</v>
      </c>
      <c r="E932" t="s">
        <v>15411</v>
      </c>
      <c r="F932" t="s">
        <v>15412</v>
      </c>
      <c r="H932" t="s">
        <v>11258</v>
      </c>
      <c r="I932" s="1" t="s">
        <v>9251</v>
      </c>
      <c r="J932" t="s">
        <v>15413</v>
      </c>
      <c r="K932" t="s">
        <v>9252</v>
      </c>
    </row>
    <row r="933" spans="1:15" x14ac:dyDescent="0.25">
      <c r="A933" t="s">
        <v>15414</v>
      </c>
      <c r="B933" s="894" t="s">
        <v>15415</v>
      </c>
      <c r="C933" t="s">
        <v>15414</v>
      </c>
      <c r="E933" t="s">
        <v>15416</v>
      </c>
      <c r="F933" t="s">
        <v>15417</v>
      </c>
      <c r="H933" t="s">
        <v>15418</v>
      </c>
      <c r="I933" s="1" t="s">
        <v>9251</v>
      </c>
      <c r="J933" t="s">
        <v>15419</v>
      </c>
      <c r="K933" t="s">
        <v>9252</v>
      </c>
      <c r="L933" t="s">
        <v>15420</v>
      </c>
    </row>
    <row r="934" spans="1:15" x14ac:dyDescent="0.25">
      <c r="A934" t="s">
        <v>15421</v>
      </c>
      <c r="B934" s="894" t="s">
        <v>15422</v>
      </c>
      <c r="C934" t="s">
        <v>15421</v>
      </c>
      <c r="F934" t="s">
        <v>15423</v>
      </c>
      <c r="H934" t="s">
        <v>11590</v>
      </c>
      <c r="I934" s="1" t="s">
        <v>9251</v>
      </c>
      <c r="J934" t="s">
        <v>15424</v>
      </c>
      <c r="K934" t="s">
        <v>9252</v>
      </c>
    </row>
    <row r="935" spans="1:15" x14ac:dyDescent="0.25">
      <c r="A935" t="s">
        <v>15425</v>
      </c>
      <c r="B935" s="894" t="s">
        <v>15426</v>
      </c>
      <c r="C935" t="s">
        <v>15427</v>
      </c>
      <c r="E935" t="s">
        <v>15428</v>
      </c>
      <c r="F935" t="s">
        <v>15429</v>
      </c>
      <c r="H935" t="s">
        <v>15430</v>
      </c>
      <c r="J935" t="s">
        <v>15431</v>
      </c>
      <c r="K935" t="s">
        <v>11664</v>
      </c>
    </row>
    <row r="936" spans="1:15" x14ac:dyDescent="0.25">
      <c r="A936" t="s">
        <v>15432</v>
      </c>
      <c r="B936" s="894" t="s">
        <v>15433</v>
      </c>
      <c r="C936" t="s">
        <v>15434</v>
      </c>
      <c r="E936" t="s">
        <v>15435</v>
      </c>
      <c r="F936" t="s">
        <v>15436</v>
      </c>
      <c r="H936" t="s">
        <v>11589</v>
      </c>
      <c r="I936" s="1" t="s">
        <v>9251</v>
      </c>
      <c r="J936" t="s">
        <v>15437</v>
      </c>
      <c r="K936" t="s">
        <v>9252</v>
      </c>
    </row>
    <row r="937" spans="1:15" x14ac:dyDescent="0.25">
      <c r="A937" t="s">
        <v>15438</v>
      </c>
      <c r="B937" s="894" t="s">
        <v>15439</v>
      </c>
      <c r="C937" t="s">
        <v>15440</v>
      </c>
      <c r="E937" t="s">
        <v>15441</v>
      </c>
      <c r="F937" t="s">
        <v>15442</v>
      </c>
      <c r="H937" t="s">
        <v>11590</v>
      </c>
      <c r="I937" s="1" t="s">
        <v>9251</v>
      </c>
      <c r="J937" t="s">
        <v>15443</v>
      </c>
      <c r="K937" t="s">
        <v>9252</v>
      </c>
    </row>
    <row r="938" spans="1:15" x14ac:dyDescent="0.25">
      <c r="A938" t="s">
        <v>15444</v>
      </c>
      <c r="B938" s="894" t="s">
        <v>15445</v>
      </c>
      <c r="C938" t="s">
        <v>15446</v>
      </c>
      <c r="F938" t="s">
        <v>15447</v>
      </c>
      <c r="H938" t="s">
        <v>15295</v>
      </c>
      <c r="I938" s="1" t="s">
        <v>9251</v>
      </c>
      <c r="J938" t="s">
        <v>15448</v>
      </c>
      <c r="K938" t="s">
        <v>9252</v>
      </c>
    </row>
    <row r="939" spans="1:15" x14ac:dyDescent="0.25">
      <c r="A939" t="s">
        <v>15449</v>
      </c>
      <c r="B939" s="894" t="s">
        <v>15450</v>
      </c>
      <c r="C939" t="s">
        <v>15451</v>
      </c>
      <c r="E939" t="s">
        <v>15452</v>
      </c>
      <c r="F939" t="s">
        <v>15453</v>
      </c>
      <c r="H939" t="s">
        <v>11591</v>
      </c>
      <c r="I939" s="1" t="s">
        <v>9251</v>
      </c>
      <c r="J939" t="s">
        <v>15454</v>
      </c>
      <c r="K939" t="s">
        <v>9252</v>
      </c>
      <c r="L939" t="s">
        <v>15455</v>
      </c>
    </row>
    <row r="940" spans="1:15" x14ac:dyDescent="0.25">
      <c r="A940" t="s">
        <v>15456</v>
      </c>
      <c r="B940" s="894" t="s">
        <v>15457</v>
      </c>
      <c r="C940" t="s">
        <v>15456</v>
      </c>
      <c r="E940" t="s">
        <v>15458</v>
      </c>
      <c r="F940" t="s">
        <v>15459</v>
      </c>
      <c r="H940" t="s">
        <v>11584</v>
      </c>
      <c r="I940" s="1" t="s">
        <v>9251</v>
      </c>
      <c r="J940" t="s">
        <v>15460</v>
      </c>
      <c r="K940" t="s">
        <v>9252</v>
      </c>
    </row>
    <row r="941" spans="1:15" x14ac:dyDescent="0.25">
      <c r="A941" t="s">
        <v>15461</v>
      </c>
      <c r="B941" s="894" t="s">
        <v>15462</v>
      </c>
      <c r="C941" t="s">
        <v>15461</v>
      </c>
      <c r="E941" t="s">
        <v>15463</v>
      </c>
      <c r="F941" t="s">
        <v>15464</v>
      </c>
      <c r="H941" t="s">
        <v>11582</v>
      </c>
      <c r="I941" s="1" t="s">
        <v>9251</v>
      </c>
      <c r="J941" t="s">
        <v>15465</v>
      </c>
      <c r="K941" t="s">
        <v>9252</v>
      </c>
    </row>
    <row r="942" spans="1:15" x14ac:dyDescent="0.25">
      <c r="A942" t="s">
        <v>15466</v>
      </c>
      <c r="B942" s="894" t="s">
        <v>15467</v>
      </c>
      <c r="C942" t="s">
        <v>15466</v>
      </c>
      <c r="E942" t="s">
        <v>15468</v>
      </c>
      <c r="F942" t="s">
        <v>15469</v>
      </c>
      <c r="H942" t="s">
        <v>15470</v>
      </c>
      <c r="I942" s="1" t="s">
        <v>9251</v>
      </c>
      <c r="J942" t="s">
        <v>15471</v>
      </c>
      <c r="K942" t="s">
        <v>9252</v>
      </c>
      <c r="L942" t="s">
        <v>12853</v>
      </c>
      <c r="N942" t="s">
        <v>15472</v>
      </c>
      <c r="O942" t="s">
        <v>14737</v>
      </c>
    </row>
    <row r="943" spans="1:15" x14ac:dyDescent="0.25">
      <c r="A943" t="s">
        <v>15473</v>
      </c>
      <c r="B943" s="894" t="s">
        <v>15474</v>
      </c>
      <c r="C943" t="s">
        <v>15473</v>
      </c>
      <c r="E943" t="s">
        <v>15475</v>
      </c>
      <c r="F943" t="s">
        <v>15476</v>
      </c>
      <c r="G943" t="s">
        <v>15477</v>
      </c>
      <c r="H943" t="s">
        <v>11589</v>
      </c>
      <c r="I943" s="1" t="s">
        <v>9251</v>
      </c>
      <c r="J943" t="s">
        <v>15478</v>
      </c>
      <c r="K943" t="s">
        <v>9252</v>
      </c>
    </row>
    <row r="944" spans="1:15" x14ac:dyDescent="0.25">
      <c r="A944" t="s">
        <v>15479</v>
      </c>
      <c r="B944" s="894" t="s">
        <v>15480</v>
      </c>
      <c r="C944" t="s">
        <v>15481</v>
      </c>
      <c r="F944" t="s">
        <v>15482</v>
      </c>
      <c r="H944" t="s">
        <v>15483</v>
      </c>
      <c r="I944" s="1" t="s">
        <v>9251</v>
      </c>
      <c r="J944" t="s">
        <v>15484</v>
      </c>
      <c r="K944" t="s">
        <v>9252</v>
      </c>
    </row>
    <row r="945" spans="1:12" x14ac:dyDescent="0.25">
      <c r="A945" t="s">
        <v>15485</v>
      </c>
      <c r="B945" s="894" t="s">
        <v>15486</v>
      </c>
      <c r="C945" t="s">
        <v>15487</v>
      </c>
      <c r="F945" t="s">
        <v>15488</v>
      </c>
      <c r="H945" t="s">
        <v>12603</v>
      </c>
      <c r="I945" s="1" t="s">
        <v>9251</v>
      </c>
      <c r="J945" t="s">
        <v>15489</v>
      </c>
      <c r="K945" t="s">
        <v>9252</v>
      </c>
    </row>
    <row r="946" spans="1:12" x14ac:dyDescent="0.25">
      <c r="A946" t="s">
        <v>15490</v>
      </c>
      <c r="B946" s="894" t="s">
        <v>15491</v>
      </c>
      <c r="C946" t="s">
        <v>15490</v>
      </c>
      <c r="F946" t="s">
        <v>15492</v>
      </c>
      <c r="H946" t="s">
        <v>12661</v>
      </c>
      <c r="I946" s="1" t="s">
        <v>9251</v>
      </c>
      <c r="J946" t="s">
        <v>15493</v>
      </c>
      <c r="K946" t="s">
        <v>9252</v>
      </c>
    </row>
    <row r="947" spans="1:12" x14ac:dyDescent="0.25">
      <c r="A947" t="s">
        <v>15494</v>
      </c>
      <c r="B947" s="894" t="s">
        <v>15495</v>
      </c>
      <c r="C947" t="s">
        <v>15494</v>
      </c>
      <c r="F947" t="s">
        <v>15496</v>
      </c>
      <c r="H947" t="s">
        <v>11589</v>
      </c>
      <c r="I947" s="1" t="s">
        <v>9251</v>
      </c>
      <c r="J947" t="s">
        <v>15497</v>
      </c>
      <c r="K947" t="s">
        <v>9252</v>
      </c>
    </row>
    <row r="948" spans="1:12" x14ac:dyDescent="0.25">
      <c r="A948" t="s">
        <v>15498</v>
      </c>
      <c r="B948" s="894" t="s">
        <v>15499</v>
      </c>
      <c r="C948" t="s">
        <v>15500</v>
      </c>
      <c r="E948" t="s">
        <v>15501</v>
      </c>
      <c r="F948" t="s">
        <v>15502</v>
      </c>
      <c r="H948" t="s">
        <v>11591</v>
      </c>
      <c r="I948" s="1" t="s">
        <v>9251</v>
      </c>
      <c r="J948" t="s">
        <v>15503</v>
      </c>
      <c r="K948" t="s">
        <v>9252</v>
      </c>
    </row>
    <row r="949" spans="1:12" x14ac:dyDescent="0.25">
      <c r="A949" t="s">
        <v>15504</v>
      </c>
      <c r="B949" s="894" t="s">
        <v>15505</v>
      </c>
      <c r="C949" t="s">
        <v>15504</v>
      </c>
      <c r="E949" t="s">
        <v>15506</v>
      </c>
      <c r="F949" t="s">
        <v>15507</v>
      </c>
      <c r="H949" t="s">
        <v>11586</v>
      </c>
      <c r="I949" s="1" t="s">
        <v>9251</v>
      </c>
      <c r="J949" t="s">
        <v>15508</v>
      </c>
      <c r="K949" t="s">
        <v>9252</v>
      </c>
    </row>
    <row r="950" spans="1:12" x14ac:dyDescent="0.25">
      <c r="A950" t="s">
        <v>15509</v>
      </c>
      <c r="B950" s="894" t="s">
        <v>15510</v>
      </c>
      <c r="C950" t="s">
        <v>15509</v>
      </c>
      <c r="F950" t="s">
        <v>15511</v>
      </c>
      <c r="H950" t="s">
        <v>11258</v>
      </c>
      <c r="I950" s="1" t="s">
        <v>9251</v>
      </c>
      <c r="J950" t="s">
        <v>15512</v>
      </c>
      <c r="K950" t="s">
        <v>9252</v>
      </c>
    </row>
    <row r="951" spans="1:12" x14ac:dyDescent="0.25">
      <c r="A951" t="s">
        <v>15513</v>
      </c>
      <c r="B951" s="894" t="s">
        <v>15514</v>
      </c>
      <c r="C951" t="s">
        <v>15513</v>
      </c>
      <c r="F951" t="s">
        <v>15515</v>
      </c>
      <c r="H951" t="s">
        <v>15516</v>
      </c>
      <c r="I951" s="1" t="s">
        <v>9251</v>
      </c>
      <c r="J951" t="s">
        <v>15517</v>
      </c>
      <c r="K951" t="s">
        <v>9252</v>
      </c>
    </row>
    <row r="952" spans="1:12" x14ac:dyDescent="0.25">
      <c r="A952" t="s">
        <v>15518</v>
      </c>
      <c r="B952" s="894" t="s">
        <v>15519</v>
      </c>
      <c r="C952" t="s">
        <v>15518</v>
      </c>
      <c r="F952" t="s">
        <v>15520</v>
      </c>
      <c r="H952" t="s">
        <v>12686</v>
      </c>
      <c r="I952" s="1" t="s">
        <v>9251</v>
      </c>
      <c r="J952" t="s">
        <v>15521</v>
      </c>
      <c r="K952" t="s">
        <v>9252</v>
      </c>
    </row>
    <row r="953" spans="1:12" x14ac:dyDescent="0.25">
      <c r="A953" t="s">
        <v>15522</v>
      </c>
      <c r="B953" s="894" t="s">
        <v>15523</v>
      </c>
      <c r="C953" t="s">
        <v>15522</v>
      </c>
      <c r="I953" s="1" t="s">
        <v>9251</v>
      </c>
      <c r="K953" t="s">
        <v>9252</v>
      </c>
    </row>
    <row r="954" spans="1:12" x14ac:dyDescent="0.25">
      <c r="A954" t="s">
        <v>15524</v>
      </c>
      <c r="B954" s="894" t="s">
        <v>15525</v>
      </c>
      <c r="C954" t="s">
        <v>15524</v>
      </c>
      <c r="E954" t="s">
        <v>15526</v>
      </c>
      <c r="F954" t="s">
        <v>15527</v>
      </c>
      <c r="H954" t="s">
        <v>11582</v>
      </c>
      <c r="I954" s="1" t="s">
        <v>9251</v>
      </c>
      <c r="J954" t="s">
        <v>15528</v>
      </c>
      <c r="K954" t="s">
        <v>9252</v>
      </c>
    </row>
    <row r="955" spans="1:12" x14ac:dyDescent="0.25">
      <c r="A955" t="s">
        <v>15529</v>
      </c>
      <c r="B955" s="894" t="s">
        <v>15530</v>
      </c>
      <c r="C955" t="s">
        <v>15529</v>
      </c>
      <c r="F955" t="s">
        <v>15531</v>
      </c>
      <c r="H955" t="s">
        <v>11589</v>
      </c>
      <c r="I955" s="1" t="s">
        <v>9251</v>
      </c>
      <c r="J955" t="s">
        <v>15532</v>
      </c>
      <c r="K955" t="s">
        <v>9252</v>
      </c>
    </row>
    <row r="956" spans="1:12" x14ac:dyDescent="0.25">
      <c r="A956" t="s">
        <v>15533</v>
      </c>
      <c r="B956" s="894" t="s">
        <v>15534</v>
      </c>
      <c r="C956" t="s">
        <v>15533</v>
      </c>
      <c r="F956" t="s">
        <v>15535</v>
      </c>
      <c r="H956" t="s">
        <v>12686</v>
      </c>
      <c r="I956" s="1" t="s">
        <v>9251</v>
      </c>
      <c r="J956" t="s">
        <v>15060</v>
      </c>
      <c r="K956" t="s">
        <v>9252</v>
      </c>
    </row>
    <row r="957" spans="1:12" x14ac:dyDescent="0.25">
      <c r="A957" t="s">
        <v>15536</v>
      </c>
      <c r="B957" s="894" t="s">
        <v>15537</v>
      </c>
      <c r="C957" t="s">
        <v>15536</v>
      </c>
      <c r="E957" t="s">
        <v>15538</v>
      </c>
      <c r="I957" s="1" t="s">
        <v>9251</v>
      </c>
      <c r="K957" t="s">
        <v>9252</v>
      </c>
      <c r="L957" t="s">
        <v>15539</v>
      </c>
    </row>
    <row r="958" spans="1:12" x14ac:dyDescent="0.25">
      <c r="A958" t="s">
        <v>15540</v>
      </c>
      <c r="B958" s="894" t="s">
        <v>15541</v>
      </c>
      <c r="C958" t="s">
        <v>15542</v>
      </c>
      <c r="F958" t="s">
        <v>15543</v>
      </c>
      <c r="H958" t="s">
        <v>11591</v>
      </c>
      <c r="I958" s="1" t="s">
        <v>9251</v>
      </c>
      <c r="J958" t="s">
        <v>15544</v>
      </c>
      <c r="K958" t="s">
        <v>9252</v>
      </c>
    </row>
    <row r="959" spans="1:12" x14ac:dyDescent="0.25">
      <c r="A959" t="s">
        <v>15545</v>
      </c>
      <c r="B959" s="894" t="s">
        <v>15546</v>
      </c>
      <c r="C959" t="s">
        <v>15547</v>
      </c>
      <c r="E959" t="s">
        <v>15548</v>
      </c>
      <c r="I959" s="1" t="s">
        <v>9251</v>
      </c>
      <c r="K959" t="s">
        <v>9252</v>
      </c>
    </row>
    <row r="960" spans="1:12" x14ac:dyDescent="0.25">
      <c r="A960" t="s">
        <v>15549</v>
      </c>
      <c r="B960" s="894" t="s">
        <v>15550</v>
      </c>
      <c r="C960" t="s">
        <v>15549</v>
      </c>
      <c r="E960" t="s">
        <v>15551</v>
      </c>
      <c r="F960" t="s">
        <v>15552</v>
      </c>
      <c r="H960" t="s">
        <v>11591</v>
      </c>
      <c r="I960" s="1" t="s">
        <v>9251</v>
      </c>
      <c r="J960" t="s">
        <v>15553</v>
      </c>
      <c r="K960" t="s">
        <v>9252</v>
      </c>
    </row>
    <row r="961" spans="1:12" x14ac:dyDescent="0.25">
      <c r="A961" t="s">
        <v>15554</v>
      </c>
      <c r="B961" s="894" t="s">
        <v>15555</v>
      </c>
      <c r="C961" t="s">
        <v>15556</v>
      </c>
      <c r="E961" t="s">
        <v>15557</v>
      </c>
      <c r="F961" t="s">
        <v>15558</v>
      </c>
      <c r="H961" t="s">
        <v>12661</v>
      </c>
      <c r="I961" s="1" t="s">
        <v>9251</v>
      </c>
      <c r="J961" t="s">
        <v>15559</v>
      </c>
      <c r="K961" t="s">
        <v>9252</v>
      </c>
    </row>
    <row r="962" spans="1:12" x14ac:dyDescent="0.25">
      <c r="A962" t="s">
        <v>15560</v>
      </c>
      <c r="B962" s="894" t="s">
        <v>15561</v>
      </c>
      <c r="C962" t="s">
        <v>15560</v>
      </c>
      <c r="F962" t="s">
        <v>15562</v>
      </c>
      <c r="H962" t="s">
        <v>11589</v>
      </c>
      <c r="I962" s="1" t="s">
        <v>9251</v>
      </c>
      <c r="J962" t="s">
        <v>15563</v>
      </c>
      <c r="K962" t="s">
        <v>9252</v>
      </c>
    </row>
    <row r="963" spans="1:12" x14ac:dyDescent="0.25">
      <c r="A963" t="s">
        <v>15564</v>
      </c>
      <c r="B963" s="894" t="s">
        <v>15565</v>
      </c>
      <c r="C963" t="s">
        <v>15566</v>
      </c>
      <c r="I963" s="1" t="s">
        <v>9251</v>
      </c>
      <c r="K963" t="s">
        <v>9252</v>
      </c>
    </row>
    <row r="964" spans="1:12" x14ac:dyDescent="0.25">
      <c r="A964" t="s">
        <v>15567</v>
      </c>
      <c r="B964" s="894" t="s">
        <v>15568</v>
      </c>
      <c r="C964" t="s">
        <v>15569</v>
      </c>
      <c r="E964" t="s">
        <v>15570</v>
      </c>
      <c r="F964" t="s">
        <v>15571</v>
      </c>
      <c r="G964" t="s">
        <v>15572</v>
      </c>
      <c r="H964" t="s">
        <v>11258</v>
      </c>
      <c r="I964" s="1" t="s">
        <v>9251</v>
      </c>
      <c r="J964" t="s">
        <v>15573</v>
      </c>
      <c r="K964" t="s">
        <v>9252</v>
      </c>
    </row>
    <row r="965" spans="1:12" x14ac:dyDescent="0.25">
      <c r="A965" t="s">
        <v>15574</v>
      </c>
      <c r="B965" s="894" t="s">
        <v>15575</v>
      </c>
      <c r="C965" t="s">
        <v>15574</v>
      </c>
      <c r="E965" t="s">
        <v>15576</v>
      </c>
      <c r="F965" t="s">
        <v>15577</v>
      </c>
      <c r="G965" t="s">
        <v>15578</v>
      </c>
      <c r="H965" t="s">
        <v>11589</v>
      </c>
      <c r="I965" s="1" t="s">
        <v>9251</v>
      </c>
      <c r="J965" t="s">
        <v>15579</v>
      </c>
      <c r="K965" t="s">
        <v>9252</v>
      </c>
    </row>
    <row r="966" spans="1:12" x14ac:dyDescent="0.25">
      <c r="A966" t="s">
        <v>15580</v>
      </c>
      <c r="B966" s="894" t="s">
        <v>15581</v>
      </c>
      <c r="C966" t="s">
        <v>15580</v>
      </c>
      <c r="E966" t="s">
        <v>15582</v>
      </c>
      <c r="F966" t="s">
        <v>15583</v>
      </c>
      <c r="H966" t="s">
        <v>11584</v>
      </c>
      <c r="I966" s="1" t="s">
        <v>9251</v>
      </c>
      <c r="J966" t="s">
        <v>15584</v>
      </c>
      <c r="K966" t="s">
        <v>9252</v>
      </c>
    </row>
    <row r="967" spans="1:12" x14ac:dyDescent="0.25">
      <c r="A967" t="s">
        <v>15585</v>
      </c>
      <c r="B967" s="894" t="s">
        <v>15586</v>
      </c>
      <c r="C967" t="s">
        <v>15585</v>
      </c>
      <c r="E967" t="s">
        <v>15587</v>
      </c>
      <c r="F967" t="s">
        <v>15588</v>
      </c>
      <c r="H967" t="s">
        <v>11258</v>
      </c>
      <c r="I967" s="1" t="s">
        <v>9251</v>
      </c>
      <c r="J967" t="s">
        <v>11593</v>
      </c>
      <c r="K967" t="s">
        <v>9252</v>
      </c>
    </row>
    <row r="968" spans="1:12" x14ac:dyDescent="0.25">
      <c r="A968" t="s">
        <v>15589</v>
      </c>
      <c r="B968" s="894" t="s">
        <v>15590</v>
      </c>
      <c r="C968" t="s">
        <v>15589</v>
      </c>
      <c r="F968" t="s">
        <v>15591</v>
      </c>
      <c r="H968" t="s">
        <v>15592</v>
      </c>
      <c r="I968" s="1" t="s">
        <v>9251</v>
      </c>
      <c r="J968" t="s">
        <v>15593</v>
      </c>
      <c r="K968" t="s">
        <v>9252</v>
      </c>
      <c r="L968" t="s">
        <v>15594</v>
      </c>
    </row>
    <row r="969" spans="1:12" x14ac:dyDescent="0.25">
      <c r="A969" t="s">
        <v>15595</v>
      </c>
      <c r="B969" s="894" t="s">
        <v>15596</v>
      </c>
      <c r="C969" t="s">
        <v>15597</v>
      </c>
      <c r="E969" t="s">
        <v>15598</v>
      </c>
      <c r="F969" t="s">
        <v>15599</v>
      </c>
      <c r="H969" t="s">
        <v>11591</v>
      </c>
      <c r="I969" s="1" t="s">
        <v>9251</v>
      </c>
      <c r="J969" t="s">
        <v>15600</v>
      </c>
      <c r="K969" t="s">
        <v>9252</v>
      </c>
    </row>
    <row r="970" spans="1:12" x14ac:dyDescent="0.25">
      <c r="A970" t="s">
        <v>15601</v>
      </c>
      <c r="B970" s="894" t="s">
        <v>15602</v>
      </c>
      <c r="C970" t="s">
        <v>15601</v>
      </c>
      <c r="F970" t="s">
        <v>15603</v>
      </c>
      <c r="G970" t="s">
        <v>15604</v>
      </c>
      <c r="H970" t="s">
        <v>11258</v>
      </c>
      <c r="I970" s="1" t="s">
        <v>9251</v>
      </c>
      <c r="J970" t="s">
        <v>15605</v>
      </c>
      <c r="K970" t="s">
        <v>9252</v>
      </c>
      <c r="L970" t="s">
        <v>15606</v>
      </c>
    </row>
    <row r="971" spans="1:12" x14ac:dyDescent="0.25">
      <c r="A971" t="s">
        <v>15607</v>
      </c>
      <c r="B971" s="894" t="s">
        <v>15608</v>
      </c>
      <c r="C971" t="s">
        <v>15607</v>
      </c>
      <c r="I971" s="1" t="s">
        <v>9251</v>
      </c>
      <c r="K971" t="s">
        <v>9252</v>
      </c>
    </row>
    <row r="972" spans="1:12" x14ac:dyDescent="0.25">
      <c r="A972" t="s">
        <v>15609</v>
      </c>
      <c r="B972" s="894" t="s">
        <v>15610</v>
      </c>
      <c r="C972" t="s">
        <v>15609</v>
      </c>
      <c r="E972" t="s">
        <v>15611</v>
      </c>
      <c r="F972" t="s">
        <v>15612</v>
      </c>
      <c r="H972" t="s">
        <v>11584</v>
      </c>
      <c r="I972" s="1" t="s">
        <v>9251</v>
      </c>
      <c r="J972" t="s">
        <v>15613</v>
      </c>
      <c r="K972" t="s">
        <v>9252</v>
      </c>
      <c r="L972" t="s">
        <v>15614</v>
      </c>
    </row>
    <row r="973" spans="1:12" x14ac:dyDescent="0.25">
      <c r="A973" t="s">
        <v>15615</v>
      </c>
      <c r="B973" s="894" t="s">
        <v>15616</v>
      </c>
      <c r="C973" t="s">
        <v>15617</v>
      </c>
      <c r="F973" t="s">
        <v>15618</v>
      </c>
      <c r="H973" t="s">
        <v>11258</v>
      </c>
      <c r="I973" s="1" t="s">
        <v>9251</v>
      </c>
      <c r="J973" t="s">
        <v>15619</v>
      </c>
      <c r="K973" t="s">
        <v>9252</v>
      </c>
    </row>
    <row r="974" spans="1:12" x14ac:dyDescent="0.25">
      <c r="A974" t="s">
        <v>15620</v>
      </c>
      <c r="B974" s="894" t="s">
        <v>15621</v>
      </c>
      <c r="C974" t="s">
        <v>15622</v>
      </c>
      <c r="F974" t="s">
        <v>15623</v>
      </c>
      <c r="H974" t="s">
        <v>15624</v>
      </c>
      <c r="I974" s="1" t="s">
        <v>9251</v>
      </c>
      <c r="J974" t="s">
        <v>15625</v>
      </c>
      <c r="K974" t="s">
        <v>9252</v>
      </c>
    </row>
    <row r="975" spans="1:12" x14ac:dyDescent="0.25">
      <c r="A975" t="s">
        <v>15626</v>
      </c>
      <c r="B975" s="894" t="s">
        <v>15627</v>
      </c>
      <c r="C975" t="s">
        <v>15628</v>
      </c>
      <c r="E975" t="s">
        <v>15629</v>
      </c>
      <c r="F975" t="s">
        <v>15630</v>
      </c>
      <c r="H975" t="s">
        <v>13232</v>
      </c>
      <c r="I975" s="1" t="s">
        <v>9251</v>
      </c>
      <c r="J975" t="s">
        <v>15631</v>
      </c>
      <c r="K975" t="s">
        <v>9252</v>
      </c>
      <c r="L975" t="s">
        <v>15632</v>
      </c>
    </row>
    <row r="976" spans="1:12" x14ac:dyDescent="0.25">
      <c r="A976" t="s">
        <v>15633</v>
      </c>
      <c r="B976" s="894" t="s">
        <v>15634</v>
      </c>
      <c r="C976" t="s">
        <v>15633</v>
      </c>
      <c r="F976" t="s">
        <v>15635</v>
      </c>
      <c r="H976" t="s">
        <v>15295</v>
      </c>
      <c r="I976" s="1" t="s">
        <v>9251</v>
      </c>
      <c r="J976" t="s">
        <v>15636</v>
      </c>
      <c r="K976" t="s">
        <v>9252</v>
      </c>
    </row>
    <row r="977" spans="1:12" x14ac:dyDescent="0.25">
      <c r="A977" t="s">
        <v>15637</v>
      </c>
      <c r="B977" s="894" t="s">
        <v>15638</v>
      </c>
      <c r="C977" t="s">
        <v>15637</v>
      </c>
      <c r="E977" t="s">
        <v>15639</v>
      </c>
      <c r="F977" t="s">
        <v>15640</v>
      </c>
      <c r="H977" t="s">
        <v>15641</v>
      </c>
      <c r="I977" s="1" t="s">
        <v>9251</v>
      </c>
      <c r="J977" t="s">
        <v>15642</v>
      </c>
      <c r="K977" t="s">
        <v>9252</v>
      </c>
    </row>
    <row r="978" spans="1:12" x14ac:dyDescent="0.25">
      <c r="A978" t="s">
        <v>15643</v>
      </c>
      <c r="B978" s="894" t="s">
        <v>15644</v>
      </c>
      <c r="C978" t="s">
        <v>15643</v>
      </c>
      <c r="F978" t="s">
        <v>15645</v>
      </c>
      <c r="H978" t="s">
        <v>11589</v>
      </c>
      <c r="I978" s="1" t="s">
        <v>9251</v>
      </c>
      <c r="J978" t="s">
        <v>15646</v>
      </c>
      <c r="K978" t="s">
        <v>9252</v>
      </c>
    </row>
    <row r="979" spans="1:12" x14ac:dyDescent="0.25">
      <c r="A979" t="s">
        <v>15647</v>
      </c>
      <c r="B979" s="894" t="s">
        <v>15648</v>
      </c>
      <c r="C979" t="s">
        <v>15647</v>
      </c>
      <c r="I979" s="1" t="s">
        <v>9251</v>
      </c>
      <c r="K979" t="s">
        <v>9252</v>
      </c>
    </row>
    <row r="980" spans="1:12" x14ac:dyDescent="0.25">
      <c r="A980" t="s">
        <v>15649</v>
      </c>
      <c r="B980" s="894" t="s">
        <v>15650</v>
      </c>
      <c r="C980" t="s">
        <v>15651</v>
      </c>
      <c r="E980" t="s">
        <v>15652</v>
      </c>
      <c r="F980" t="s">
        <v>15653</v>
      </c>
      <c r="H980" t="s">
        <v>15654</v>
      </c>
      <c r="I980" s="1" t="s">
        <v>9251</v>
      </c>
      <c r="J980" t="s">
        <v>15655</v>
      </c>
      <c r="K980" t="s">
        <v>9252</v>
      </c>
    </row>
    <row r="981" spans="1:12" x14ac:dyDescent="0.25">
      <c r="A981" t="s">
        <v>15656</v>
      </c>
      <c r="B981" s="894" t="s">
        <v>15657</v>
      </c>
      <c r="C981" t="s">
        <v>15656</v>
      </c>
      <c r="F981" t="s">
        <v>15658</v>
      </c>
      <c r="H981" t="s">
        <v>11589</v>
      </c>
      <c r="I981" s="1" t="s">
        <v>9251</v>
      </c>
      <c r="J981" t="s">
        <v>15659</v>
      </c>
      <c r="K981" t="s">
        <v>9252</v>
      </c>
    </row>
    <row r="982" spans="1:12" x14ac:dyDescent="0.25">
      <c r="A982" t="s">
        <v>15660</v>
      </c>
      <c r="B982" s="894" t="s">
        <v>15661</v>
      </c>
      <c r="C982" t="s">
        <v>15662</v>
      </c>
      <c r="F982" t="s">
        <v>15663</v>
      </c>
      <c r="H982" t="s">
        <v>12519</v>
      </c>
      <c r="I982" s="1" t="s">
        <v>9251</v>
      </c>
      <c r="J982" t="s">
        <v>15664</v>
      </c>
      <c r="K982" t="s">
        <v>9252</v>
      </c>
    </row>
    <row r="983" spans="1:12" x14ac:dyDescent="0.25">
      <c r="A983" t="s">
        <v>15665</v>
      </c>
      <c r="B983" s="894" t="s">
        <v>15666</v>
      </c>
      <c r="C983" t="s">
        <v>15665</v>
      </c>
      <c r="F983" t="s">
        <v>15667</v>
      </c>
      <c r="H983" t="s">
        <v>11258</v>
      </c>
      <c r="I983" s="1" t="s">
        <v>9251</v>
      </c>
      <c r="J983" t="s">
        <v>13025</v>
      </c>
      <c r="K983" t="s">
        <v>9252</v>
      </c>
      <c r="L983" t="s">
        <v>15668</v>
      </c>
    </row>
    <row r="984" spans="1:12" x14ac:dyDescent="0.25">
      <c r="A984" t="s">
        <v>15669</v>
      </c>
      <c r="B984" s="894" t="s">
        <v>15670</v>
      </c>
      <c r="C984" t="s">
        <v>15669</v>
      </c>
      <c r="E984" t="s">
        <v>15671</v>
      </c>
      <c r="F984" t="s">
        <v>15672</v>
      </c>
      <c r="H984" t="s">
        <v>15258</v>
      </c>
      <c r="I984" s="1" t="s">
        <v>9251</v>
      </c>
      <c r="J984" t="s">
        <v>15673</v>
      </c>
      <c r="K984" t="s">
        <v>9252</v>
      </c>
    </row>
    <row r="985" spans="1:12" x14ac:dyDescent="0.25">
      <c r="A985" t="s">
        <v>15674</v>
      </c>
      <c r="B985" s="894" t="s">
        <v>15675</v>
      </c>
      <c r="C985" t="s">
        <v>15674</v>
      </c>
      <c r="F985" t="s">
        <v>15676</v>
      </c>
      <c r="H985" t="s">
        <v>11258</v>
      </c>
      <c r="I985" s="1" t="s">
        <v>9251</v>
      </c>
      <c r="J985" t="s">
        <v>15677</v>
      </c>
      <c r="K985" t="s">
        <v>9252</v>
      </c>
    </row>
    <row r="986" spans="1:12" x14ac:dyDescent="0.25">
      <c r="A986" t="s">
        <v>15678</v>
      </c>
      <c r="B986" s="894" t="s">
        <v>15679</v>
      </c>
      <c r="C986" t="s">
        <v>15678</v>
      </c>
      <c r="I986" s="1" t="s">
        <v>9251</v>
      </c>
      <c r="K986" t="s">
        <v>9252</v>
      </c>
    </row>
    <row r="987" spans="1:12" x14ac:dyDescent="0.25">
      <c r="A987" t="s">
        <v>15680</v>
      </c>
      <c r="B987" s="894" t="s">
        <v>15681</v>
      </c>
      <c r="C987" t="s">
        <v>15680</v>
      </c>
      <c r="E987" t="s">
        <v>15682</v>
      </c>
      <c r="F987" t="s">
        <v>15683</v>
      </c>
      <c r="H987" t="s">
        <v>11589</v>
      </c>
      <c r="I987" s="1" t="s">
        <v>9251</v>
      </c>
      <c r="J987" t="s">
        <v>15684</v>
      </c>
      <c r="K987" t="s">
        <v>9252</v>
      </c>
      <c r="L987" t="s">
        <v>15685</v>
      </c>
    </row>
    <row r="988" spans="1:12" x14ac:dyDescent="0.25">
      <c r="A988" t="s">
        <v>15686</v>
      </c>
      <c r="B988" s="894" t="s">
        <v>15687</v>
      </c>
      <c r="C988" t="s">
        <v>15686</v>
      </c>
      <c r="E988" t="s">
        <v>15688</v>
      </c>
      <c r="F988" t="s">
        <v>15689</v>
      </c>
      <c r="G988" t="s">
        <v>14981</v>
      </c>
      <c r="H988" t="s">
        <v>11582</v>
      </c>
      <c r="I988" s="1" t="s">
        <v>9251</v>
      </c>
      <c r="J988" t="s">
        <v>15690</v>
      </c>
      <c r="K988" t="s">
        <v>9252</v>
      </c>
    </row>
    <row r="989" spans="1:12" x14ac:dyDescent="0.25">
      <c r="A989" t="s">
        <v>15691</v>
      </c>
      <c r="B989" s="894" t="s">
        <v>15692</v>
      </c>
      <c r="C989" t="s">
        <v>15691</v>
      </c>
      <c r="I989" s="1" t="s">
        <v>9251</v>
      </c>
      <c r="K989" t="s">
        <v>9252</v>
      </c>
    </row>
    <row r="990" spans="1:12" x14ac:dyDescent="0.25">
      <c r="A990" t="s">
        <v>15693</v>
      </c>
      <c r="B990" s="894" t="s">
        <v>15694</v>
      </c>
      <c r="C990" t="s">
        <v>15693</v>
      </c>
      <c r="F990" t="s">
        <v>15695</v>
      </c>
      <c r="G990" t="s">
        <v>15572</v>
      </c>
      <c r="H990" t="s">
        <v>11589</v>
      </c>
      <c r="I990" s="1" t="s">
        <v>9251</v>
      </c>
      <c r="J990" t="s">
        <v>15696</v>
      </c>
      <c r="K990" t="s">
        <v>9252</v>
      </c>
    </row>
    <row r="991" spans="1:12" x14ac:dyDescent="0.25">
      <c r="A991" t="s">
        <v>15697</v>
      </c>
      <c r="B991" s="894" t="s">
        <v>15698</v>
      </c>
      <c r="C991" t="s">
        <v>15697</v>
      </c>
      <c r="E991" t="s">
        <v>15699</v>
      </c>
      <c r="F991" t="s">
        <v>15700</v>
      </c>
      <c r="H991" t="s">
        <v>12603</v>
      </c>
      <c r="I991" s="1" t="s">
        <v>9251</v>
      </c>
      <c r="J991" t="s">
        <v>15701</v>
      </c>
      <c r="K991" t="s">
        <v>9252</v>
      </c>
    </row>
    <row r="992" spans="1:12" x14ac:dyDescent="0.25">
      <c r="A992" t="s">
        <v>15702</v>
      </c>
      <c r="B992" s="894" t="s">
        <v>15703</v>
      </c>
      <c r="C992" t="s">
        <v>15702</v>
      </c>
      <c r="E992" t="s">
        <v>15704</v>
      </c>
      <c r="F992" t="s">
        <v>15705</v>
      </c>
      <c r="H992" t="s">
        <v>11589</v>
      </c>
      <c r="I992" s="1" t="s">
        <v>9251</v>
      </c>
      <c r="J992" t="s">
        <v>15706</v>
      </c>
      <c r="K992" t="s">
        <v>9252</v>
      </c>
    </row>
    <row r="993" spans="1:14" x14ac:dyDescent="0.25">
      <c r="A993" t="s">
        <v>15707</v>
      </c>
      <c r="B993" s="894" t="s">
        <v>15708</v>
      </c>
      <c r="C993" t="s">
        <v>15707</v>
      </c>
      <c r="F993" t="s">
        <v>15709</v>
      </c>
      <c r="H993" t="s">
        <v>12473</v>
      </c>
      <c r="I993" s="1" t="s">
        <v>9251</v>
      </c>
      <c r="J993" t="s">
        <v>15710</v>
      </c>
      <c r="K993" t="s">
        <v>9252</v>
      </c>
      <c r="L993" t="s">
        <v>12474</v>
      </c>
    </row>
    <row r="994" spans="1:14" x14ac:dyDescent="0.25">
      <c r="A994" t="s">
        <v>15711</v>
      </c>
      <c r="B994" s="894" t="s">
        <v>15712</v>
      </c>
      <c r="C994" t="s">
        <v>15711</v>
      </c>
      <c r="I994" s="1" t="s">
        <v>9251</v>
      </c>
      <c r="K994" t="s">
        <v>9252</v>
      </c>
    </row>
    <row r="995" spans="1:14" x14ac:dyDescent="0.25">
      <c r="A995" t="s">
        <v>15713</v>
      </c>
      <c r="B995" s="894" t="s">
        <v>15714</v>
      </c>
      <c r="C995" t="s">
        <v>15715</v>
      </c>
      <c r="F995" t="s">
        <v>15716</v>
      </c>
      <c r="H995" t="s">
        <v>14866</v>
      </c>
      <c r="I995" s="1" t="s">
        <v>9251</v>
      </c>
      <c r="J995" t="s">
        <v>15717</v>
      </c>
      <c r="K995" t="s">
        <v>9252</v>
      </c>
      <c r="L995" t="s">
        <v>15718</v>
      </c>
    </row>
    <row r="996" spans="1:14" x14ac:dyDescent="0.25">
      <c r="A996" t="s">
        <v>15719</v>
      </c>
      <c r="B996" s="894" t="s">
        <v>15720</v>
      </c>
      <c r="C996" t="s">
        <v>15719</v>
      </c>
      <c r="F996" t="s">
        <v>15721</v>
      </c>
      <c r="H996" t="s">
        <v>15722</v>
      </c>
      <c r="I996" s="1" t="s">
        <v>9251</v>
      </c>
      <c r="J996" t="s">
        <v>15723</v>
      </c>
      <c r="K996" t="s">
        <v>9252</v>
      </c>
    </row>
    <row r="997" spans="1:14" x14ac:dyDescent="0.25">
      <c r="A997" t="s">
        <v>15724</v>
      </c>
      <c r="B997" s="894" t="s">
        <v>15725</v>
      </c>
      <c r="C997" t="s">
        <v>15724</v>
      </c>
      <c r="E997" t="s">
        <v>15726</v>
      </c>
      <c r="F997" t="s">
        <v>15727</v>
      </c>
      <c r="H997" t="s">
        <v>11591</v>
      </c>
      <c r="I997" s="1" t="s">
        <v>9251</v>
      </c>
      <c r="J997" t="s">
        <v>15728</v>
      </c>
      <c r="K997" t="s">
        <v>9252</v>
      </c>
    </row>
    <row r="998" spans="1:14" x14ac:dyDescent="0.25">
      <c r="A998" t="s">
        <v>15729</v>
      </c>
      <c r="B998" s="894" t="s">
        <v>15730</v>
      </c>
      <c r="C998" t="s">
        <v>15731</v>
      </c>
      <c r="E998" t="s">
        <v>15732</v>
      </c>
      <c r="F998" t="s">
        <v>15733</v>
      </c>
      <c r="H998" t="s">
        <v>15163</v>
      </c>
      <c r="I998" s="1" t="s">
        <v>9251</v>
      </c>
      <c r="J998" t="s">
        <v>15734</v>
      </c>
      <c r="K998" t="s">
        <v>9252</v>
      </c>
    </row>
    <row r="999" spans="1:14" x14ac:dyDescent="0.25">
      <c r="A999" t="s">
        <v>15735</v>
      </c>
      <c r="B999" s="894" t="s">
        <v>15736</v>
      </c>
      <c r="C999" t="s">
        <v>15735</v>
      </c>
      <c r="E999" t="s">
        <v>15737</v>
      </c>
      <c r="F999" t="s">
        <v>15738</v>
      </c>
      <c r="H999" t="s">
        <v>12527</v>
      </c>
      <c r="I999" s="1" t="s">
        <v>9251</v>
      </c>
      <c r="J999" t="s">
        <v>15739</v>
      </c>
      <c r="K999" t="s">
        <v>9252</v>
      </c>
      <c r="L999" t="s">
        <v>15740</v>
      </c>
    </row>
    <row r="1000" spans="1:14" x14ac:dyDescent="0.25">
      <c r="A1000" t="s">
        <v>15741</v>
      </c>
      <c r="B1000" s="894" t="s">
        <v>15742</v>
      </c>
      <c r="C1000" t="s">
        <v>15743</v>
      </c>
      <c r="E1000" t="s">
        <v>15744</v>
      </c>
      <c r="F1000" t="s">
        <v>15745</v>
      </c>
      <c r="H1000" t="s">
        <v>11258</v>
      </c>
      <c r="I1000" s="1" t="s">
        <v>9251</v>
      </c>
      <c r="J1000" t="s">
        <v>15746</v>
      </c>
      <c r="K1000" t="s">
        <v>9252</v>
      </c>
    </row>
    <row r="1001" spans="1:14" x14ac:dyDescent="0.25">
      <c r="A1001" t="s">
        <v>15747</v>
      </c>
      <c r="B1001" s="894" t="s">
        <v>15748</v>
      </c>
      <c r="C1001" t="s">
        <v>15749</v>
      </c>
      <c r="E1001" t="s">
        <v>15750</v>
      </c>
      <c r="I1001" s="1" t="s">
        <v>9251</v>
      </c>
      <c r="K1001" t="s">
        <v>9252</v>
      </c>
      <c r="L1001" t="s">
        <v>11665</v>
      </c>
      <c r="M1001" s="248" t="s">
        <v>17065</v>
      </c>
      <c r="N1001" t="s">
        <v>15751</v>
      </c>
    </row>
    <row r="1002" spans="1:14" x14ac:dyDescent="0.25">
      <c r="A1002" t="s">
        <v>15752</v>
      </c>
      <c r="B1002" s="894" t="s">
        <v>15753</v>
      </c>
      <c r="C1002" t="s">
        <v>15752</v>
      </c>
      <c r="E1002" t="s">
        <v>15754</v>
      </c>
      <c r="F1002" t="s">
        <v>15755</v>
      </c>
      <c r="G1002" t="s">
        <v>15756</v>
      </c>
      <c r="H1002" t="s">
        <v>12686</v>
      </c>
      <c r="I1002" s="1" t="s">
        <v>9251</v>
      </c>
      <c r="J1002" t="s">
        <v>15757</v>
      </c>
      <c r="K1002" t="s">
        <v>9252</v>
      </c>
    </row>
    <row r="1003" spans="1:14" x14ac:dyDescent="0.25">
      <c r="A1003" t="s">
        <v>15758</v>
      </c>
      <c r="B1003" s="894" t="s">
        <v>15759</v>
      </c>
      <c r="C1003" t="s">
        <v>15758</v>
      </c>
      <c r="E1003" t="s">
        <v>15760</v>
      </c>
    </row>
    <row r="1004" spans="1:14" x14ac:dyDescent="0.25">
      <c r="A1004" t="s">
        <v>15761</v>
      </c>
      <c r="B1004" s="894" t="s">
        <v>15762</v>
      </c>
      <c r="C1004" t="s">
        <v>15761</v>
      </c>
      <c r="F1004" t="s">
        <v>15763</v>
      </c>
      <c r="H1004" t="s">
        <v>15764</v>
      </c>
      <c r="I1004" s="1" t="s">
        <v>9251</v>
      </c>
      <c r="J1004" t="s">
        <v>15765</v>
      </c>
      <c r="K1004" t="s">
        <v>9252</v>
      </c>
    </row>
    <row r="1005" spans="1:14" x14ac:dyDescent="0.25">
      <c r="A1005" t="s">
        <v>15766</v>
      </c>
      <c r="B1005" s="894" t="s">
        <v>15767</v>
      </c>
      <c r="C1005" t="s">
        <v>15766</v>
      </c>
      <c r="F1005" t="s">
        <v>15768</v>
      </c>
      <c r="H1005" t="s">
        <v>11258</v>
      </c>
      <c r="I1005" s="1" t="s">
        <v>9251</v>
      </c>
      <c r="J1005" t="s">
        <v>15769</v>
      </c>
      <c r="K1005" t="s">
        <v>9252</v>
      </c>
    </row>
    <row r="1006" spans="1:14" x14ac:dyDescent="0.25">
      <c r="A1006" t="s">
        <v>15770</v>
      </c>
      <c r="B1006" s="894" t="s">
        <v>15771</v>
      </c>
      <c r="C1006" t="s">
        <v>15770</v>
      </c>
      <c r="E1006" t="s">
        <v>15772</v>
      </c>
      <c r="F1006" t="s">
        <v>15773</v>
      </c>
      <c r="H1006" t="s">
        <v>11258</v>
      </c>
      <c r="I1006" s="1" t="s">
        <v>9251</v>
      </c>
      <c r="J1006" t="s">
        <v>15774</v>
      </c>
      <c r="K1006" t="s">
        <v>9252</v>
      </c>
      <c r="L1006" t="s">
        <v>12702</v>
      </c>
    </row>
    <row r="1007" spans="1:14" x14ac:dyDescent="0.25">
      <c r="A1007" t="s">
        <v>15775</v>
      </c>
      <c r="B1007" s="894" t="s">
        <v>15776</v>
      </c>
      <c r="C1007" t="s">
        <v>15775</v>
      </c>
      <c r="E1007" t="s">
        <v>15777</v>
      </c>
      <c r="F1007" t="s">
        <v>15778</v>
      </c>
      <c r="H1007" t="s">
        <v>15779</v>
      </c>
      <c r="I1007" s="1" t="s">
        <v>9251</v>
      </c>
      <c r="J1007" t="s">
        <v>15780</v>
      </c>
      <c r="K1007" t="s">
        <v>9252</v>
      </c>
    </row>
    <row r="1008" spans="1:14" x14ac:dyDescent="0.25">
      <c r="A1008" t="s">
        <v>15781</v>
      </c>
      <c r="B1008" s="894" t="s">
        <v>15782</v>
      </c>
      <c r="C1008" t="s">
        <v>15781</v>
      </c>
      <c r="E1008" t="s">
        <v>15783</v>
      </c>
      <c r="F1008" t="s">
        <v>15784</v>
      </c>
      <c r="H1008" t="s">
        <v>13232</v>
      </c>
      <c r="I1008" s="1" t="s">
        <v>9251</v>
      </c>
      <c r="J1008" t="s">
        <v>15785</v>
      </c>
      <c r="K1008" t="s">
        <v>9252</v>
      </c>
    </row>
    <row r="1009" spans="1:12" x14ac:dyDescent="0.25">
      <c r="A1009" t="s">
        <v>15786</v>
      </c>
      <c r="B1009" s="894" t="s">
        <v>15787</v>
      </c>
      <c r="C1009" t="s">
        <v>15788</v>
      </c>
      <c r="F1009" t="s">
        <v>15789</v>
      </c>
      <c r="H1009" t="s">
        <v>11584</v>
      </c>
      <c r="I1009" s="1" t="s">
        <v>9251</v>
      </c>
      <c r="J1009" t="s">
        <v>15790</v>
      </c>
      <c r="K1009" t="s">
        <v>9252</v>
      </c>
    </row>
    <row r="1010" spans="1:12" x14ac:dyDescent="0.25">
      <c r="A1010" t="s">
        <v>15791</v>
      </c>
      <c r="B1010" s="894" t="s">
        <v>15792</v>
      </c>
      <c r="C1010" t="s">
        <v>15791</v>
      </c>
      <c r="E1010" t="s">
        <v>15793</v>
      </c>
      <c r="F1010" t="s">
        <v>15794</v>
      </c>
      <c r="H1010" t="s">
        <v>13151</v>
      </c>
      <c r="I1010" s="1" t="s">
        <v>9251</v>
      </c>
      <c r="J1010" t="s">
        <v>15795</v>
      </c>
      <c r="K1010" t="s">
        <v>9252</v>
      </c>
      <c r="L1010" t="s">
        <v>11665</v>
      </c>
    </row>
    <row r="1011" spans="1:12" x14ac:dyDescent="0.25">
      <c r="A1011" t="s">
        <v>15796</v>
      </c>
      <c r="B1011" s="894" t="s">
        <v>15797</v>
      </c>
      <c r="C1011" t="s">
        <v>15796</v>
      </c>
      <c r="F1011" t="s">
        <v>15798</v>
      </c>
      <c r="H1011" t="s">
        <v>12686</v>
      </c>
      <c r="I1011" s="1" t="s">
        <v>9251</v>
      </c>
      <c r="J1011" t="s">
        <v>15799</v>
      </c>
      <c r="K1011" t="s">
        <v>9252</v>
      </c>
    </row>
    <row r="1012" spans="1:12" x14ac:dyDescent="0.25">
      <c r="A1012" t="s">
        <v>15800</v>
      </c>
      <c r="B1012" s="894" t="s">
        <v>15801</v>
      </c>
      <c r="C1012" t="s">
        <v>15800</v>
      </c>
      <c r="F1012" t="s">
        <v>15802</v>
      </c>
      <c r="H1012" t="s">
        <v>11591</v>
      </c>
      <c r="I1012" s="1" t="s">
        <v>9251</v>
      </c>
      <c r="J1012" t="s">
        <v>15803</v>
      </c>
      <c r="K1012" t="s">
        <v>9252</v>
      </c>
    </row>
    <row r="1013" spans="1:12" x14ac:dyDescent="0.25">
      <c r="A1013" t="s">
        <v>15804</v>
      </c>
      <c r="B1013" s="894" t="s">
        <v>15805</v>
      </c>
      <c r="C1013" t="s">
        <v>15804</v>
      </c>
      <c r="F1013" t="s">
        <v>15806</v>
      </c>
      <c r="G1013" t="s">
        <v>15807</v>
      </c>
      <c r="H1013" t="s">
        <v>15808</v>
      </c>
      <c r="I1013" s="1" t="s">
        <v>9251</v>
      </c>
      <c r="J1013" t="s">
        <v>15809</v>
      </c>
      <c r="K1013" t="s">
        <v>9252</v>
      </c>
      <c r="L1013" t="s">
        <v>12474</v>
      </c>
    </row>
    <row r="1014" spans="1:12" x14ac:dyDescent="0.25">
      <c r="A1014" t="s">
        <v>15810</v>
      </c>
      <c r="B1014" s="894" t="s">
        <v>15811</v>
      </c>
      <c r="C1014" t="s">
        <v>15810</v>
      </c>
      <c r="E1014" t="s">
        <v>15812</v>
      </c>
      <c r="F1014" t="s">
        <v>15813</v>
      </c>
      <c r="H1014" t="s">
        <v>15814</v>
      </c>
      <c r="I1014" s="1" t="s">
        <v>9251</v>
      </c>
      <c r="J1014" t="s">
        <v>15815</v>
      </c>
      <c r="K1014" t="s">
        <v>9252</v>
      </c>
    </row>
    <row r="1015" spans="1:12" x14ac:dyDescent="0.25">
      <c r="A1015" t="s">
        <v>15816</v>
      </c>
      <c r="B1015" s="894" t="s">
        <v>15817</v>
      </c>
      <c r="C1015" t="s">
        <v>15818</v>
      </c>
      <c r="F1015" t="s">
        <v>15819</v>
      </c>
      <c r="H1015" t="s">
        <v>14847</v>
      </c>
      <c r="I1015" s="1" t="s">
        <v>9251</v>
      </c>
      <c r="J1015" t="s">
        <v>15820</v>
      </c>
      <c r="K1015" t="s">
        <v>9252</v>
      </c>
    </row>
    <row r="1016" spans="1:12" x14ac:dyDescent="0.25">
      <c r="A1016" t="s">
        <v>15821</v>
      </c>
      <c r="B1016" s="894" t="s">
        <v>15822</v>
      </c>
      <c r="C1016" t="s">
        <v>15821</v>
      </c>
      <c r="E1016" t="s">
        <v>15823</v>
      </c>
    </row>
    <row r="1017" spans="1:12" x14ac:dyDescent="0.25">
      <c r="A1017" t="s">
        <v>15824</v>
      </c>
      <c r="B1017" s="894" t="s">
        <v>15825</v>
      </c>
      <c r="C1017" t="s">
        <v>15824</v>
      </c>
      <c r="E1017" t="s">
        <v>15826</v>
      </c>
      <c r="F1017" t="s">
        <v>15827</v>
      </c>
      <c r="G1017" t="s">
        <v>15828</v>
      </c>
      <c r="H1017" t="s">
        <v>15829</v>
      </c>
      <c r="I1017" s="1" t="s">
        <v>9251</v>
      </c>
      <c r="J1017" t="s">
        <v>15830</v>
      </c>
      <c r="K1017" t="s">
        <v>9252</v>
      </c>
      <c r="L1017" t="s">
        <v>13019</v>
      </c>
    </row>
    <row r="1018" spans="1:12" x14ac:dyDescent="0.25">
      <c r="A1018" t="s">
        <v>15831</v>
      </c>
      <c r="B1018" s="894" t="s">
        <v>15832</v>
      </c>
      <c r="C1018" t="s">
        <v>15833</v>
      </c>
      <c r="F1018" t="s">
        <v>15834</v>
      </c>
      <c r="H1018" t="s">
        <v>15835</v>
      </c>
      <c r="I1018" s="1" t="s">
        <v>9251</v>
      </c>
      <c r="J1018" t="s">
        <v>15836</v>
      </c>
      <c r="K1018" t="s">
        <v>9252</v>
      </c>
    </row>
    <row r="1019" spans="1:12" x14ac:dyDescent="0.25">
      <c r="A1019" t="s">
        <v>15837</v>
      </c>
      <c r="B1019" s="894" t="s">
        <v>15838</v>
      </c>
      <c r="C1019" t="s">
        <v>15837</v>
      </c>
      <c r="E1019" t="s">
        <v>15839</v>
      </c>
      <c r="F1019" t="s">
        <v>15840</v>
      </c>
      <c r="H1019" t="s">
        <v>15841</v>
      </c>
      <c r="I1019" s="1" t="s">
        <v>9251</v>
      </c>
      <c r="J1019" t="s">
        <v>15842</v>
      </c>
      <c r="K1019" t="s">
        <v>9252</v>
      </c>
    </row>
    <row r="1020" spans="1:12" x14ac:dyDescent="0.25">
      <c r="A1020" t="s">
        <v>15843</v>
      </c>
      <c r="B1020" s="894" t="s">
        <v>15844</v>
      </c>
      <c r="C1020" t="s">
        <v>15843</v>
      </c>
      <c r="E1020" t="s">
        <v>15845</v>
      </c>
      <c r="F1020" t="s">
        <v>15846</v>
      </c>
      <c r="H1020" t="s">
        <v>11584</v>
      </c>
      <c r="I1020" s="1" t="s">
        <v>9251</v>
      </c>
      <c r="J1020" t="s">
        <v>15847</v>
      </c>
      <c r="K1020" t="s">
        <v>9252</v>
      </c>
    </row>
    <row r="1021" spans="1:12" x14ac:dyDescent="0.25">
      <c r="A1021" t="s">
        <v>15848</v>
      </c>
      <c r="B1021" s="894" t="s">
        <v>15849</v>
      </c>
      <c r="C1021" t="s">
        <v>15848</v>
      </c>
      <c r="E1021" t="s">
        <v>15850</v>
      </c>
      <c r="F1021" t="s">
        <v>15851</v>
      </c>
      <c r="H1021" t="s">
        <v>15119</v>
      </c>
      <c r="I1021" s="1" t="s">
        <v>9251</v>
      </c>
      <c r="J1021" t="s">
        <v>15120</v>
      </c>
      <c r="K1021" t="s">
        <v>9252</v>
      </c>
    </row>
    <row r="1022" spans="1:12" x14ac:dyDescent="0.25">
      <c r="A1022" t="s">
        <v>15852</v>
      </c>
      <c r="B1022" s="894" t="s">
        <v>15853</v>
      </c>
      <c r="C1022" t="s">
        <v>15852</v>
      </c>
      <c r="F1022" t="s">
        <v>15854</v>
      </c>
      <c r="H1022" t="s">
        <v>11258</v>
      </c>
      <c r="I1022" s="1" t="s">
        <v>9251</v>
      </c>
      <c r="J1022" t="s">
        <v>15855</v>
      </c>
      <c r="K1022" t="s">
        <v>9252</v>
      </c>
      <c r="L1022" t="s">
        <v>15856</v>
      </c>
    </row>
    <row r="1023" spans="1:12" x14ac:dyDescent="0.25">
      <c r="A1023" t="s">
        <v>15857</v>
      </c>
      <c r="B1023" s="894" t="s">
        <v>15858</v>
      </c>
      <c r="C1023" t="s">
        <v>15859</v>
      </c>
      <c r="F1023" t="s">
        <v>15860</v>
      </c>
      <c r="H1023" t="s">
        <v>11258</v>
      </c>
      <c r="I1023" s="1" t="s">
        <v>9251</v>
      </c>
      <c r="J1023" t="s">
        <v>15861</v>
      </c>
      <c r="K1023" t="s">
        <v>9252</v>
      </c>
    </row>
    <row r="1024" spans="1:12" x14ac:dyDescent="0.25">
      <c r="A1024" t="s">
        <v>15862</v>
      </c>
      <c r="B1024" s="894" t="s">
        <v>15863</v>
      </c>
    </row>
    <row r="1025" spans="1:15" x14ac:dyDescent="0.25">
      <c r="A1025" t="s">
        <v>15864</v>
      </c>
      <c r="B1025" s="894" t="s">
        <v>15865</v>
      </c>
      <c r="C1025" t="s">
        <v>15866</v>
      </c>
      <c r="E1025" t="s">
        <v>15867</v>
      </c>
      <c r="F1025" t="s">
        <v>15868</v>
      </c>
      <c r="H1025" t="s">
        <v>11584</v>
      </c>
      <c r="I1025" s="1" t="s">
        <v>9251</v>
      </c>
      <c r="J1025" t="s">
        <v>15869</v>
      </c>
      <c r="K1025" t="s">
        <v>9252</v>
      </c>
    </row>
    <row r="1026" spans="1:15" x14ac:dyDescent="0.25">
      <c r="A1026" t="s">
        <v>15870</v>
      </c>
      <c r="B1026" s="894" t="s">
        <v>15871</v>
      </c>
      <c r="C1026" t="s">
        <v>15870</v>
      </c>
      <c r="E1026" t="s">
        <v>15872</v>
      </c>
      <c r="F1026" t="s">
        <v>15873</v>
      </c>
      <c r="H1026" t="s">
        <v>14768</v>
      </c>
      <c r="I1026" s="1" t="s">
        <v>9251</v>
      </c>
      <c r="J1026" t="s">
        <v>15874</v>
      </c>
      <c r="K1026" t="s">
        <v>9252</v>
      </c>
    </row>
    <row r="1027" spans="1:15" x14ac:dyDescent="0.25">
      <c r="A1027" t="s">
        <v>15875</v>
      </c>
      <c r="B1027" s="894" t="s">
        <v>15876</v>
      </c>
      <c r="C1027" t="s">
        <v>15875</v>
      </c>
      <c r="F1027" t="s">
        <v>15877</v>
      </c>
      <c r="G1027" t="s">
        <v>15878</v>
      </c>
      <c r="H1027" t="s">
        <v>13437</v>
      </c>
      <c r="I1027" s="1" t="s">
        <v>9251</v>
      </c>
      <c r="J1027" t="s">
        <v>15879</v>
      </c>
      <c r="K1027" t="s">
        <v>9252</v>
      </c>
    </row>
    <row r="1028" spans="1:15" x14ac:dyDescent="0.25">
      <c r="A1028" t="s">
        <v>15880</v>
      </c>
      <c r="B1028" s="894" t="s">
        <v>15881</v>
      </c>
      <c r="C1028" t="s">
        <v>15880</v>
      </c>
      <c r="F1028" t="s">
        <v>15882</v>
      </c>
      <c r="H1028" t="s">
        <v>12778</v>
      </c>
      <c r="I1028" s="1" t="s">
        <v>9251</v>
      </c>
      <c r="J1028" t="s">
        <v>15883</v>
      </c>
      <c r="K1028" t="s">
        <v>9252</v>
      </c>
      <c r="L1028" t="s">
        <v>15884</v>
      </c>
    </row>
    <row r="1029" spans="1:15" x14ac:dyDescent="0.25">
      <c r="A1029" t="s">
        <v>15885</v>
      </c>
      <c r="B1029" s="894" t="s">
        <v>15886</v>
      </c>
      <c r="C1029" t="s">
        <v>15885</v>
      </c>
      <c r="E1029" t="s">
        <v>15887</v>
      </c>
      <c r="F1029" t="s">
        <v>15888</v>
      </c>
      <c r="G1029" t="s">
        <v>15889</v>
      </c>
      <c r="H1029" t="s">
        <v>11258</v>
      </c>
      <c r="I1029" s="1" t="s">
        <v>9251</v>
      </c>
      <c r="J1029" t="s">
        <v>15890</v>
      </c>
      <c r="K1029" t="s">
        <v>9252</v>
      </c>
    </row>
    <row r="1030" spans="1:15" x14ac:dyDescent="0.25">
      <c r="A1030" t="s">
        <v>15891</v>
      </c>
      <c r="B1030" s="894" t="s">
        <v>15892</v>
      </c>
      <c r="C1030" t="s">
        <v>15891</v>
      </c>
      <c r="E1030" t="s">
        <v>15893</v>
      </c>
      <c r="F1030" t="s">
        <v>15894</v>
      </c>
      <c r="H1030" t="s">
        <v>12686</v>
      </c>
      <c r="I1030" s="1" t="s">
        <v>9251</v>
      </c>
      <c r="J1030" t="s">
        <v>15060</v>
      </c>
      <c r="K1030" t="s">
        <v>9252</v>
      </c>
    </row>
    <row r="1031" spans="1:15" x14ac:dyDescent="0.25">
      <c r="A1031" t="s">
        <v>15895</v>
      </c>
      <c r="B1031" s="894" t="s">
        <v>15896</v>
      </c>
      <c r="C1031" t="s">
        <v>15897</v>
      </c>
      <c r="F1031" t="s">
        <v>15898</v>
      </c>
      <c r="H1031" t="s">
        <v>11590</v>
      </c>
      <c r="I1031" s="1" t="s">
        <v>9251</v>
      </c>
      <c r="J1031" t="s">
        <v>15899</v>
      </c>
      <c r="K1031" t="s">
        <v>9252</v>
      </c>
    </row>
    <row r="1032" spans="1:15" x14ac:dyDescent="0.25">
      <c r="A1032" t="s">
        <v>13116</v>
      </c>
      <c r="B1032" s="894" t="s">
        <v>15900</v>
      </c>
      <c r="C1032" t="s">
        <v>13116</v>
      </c>
      <c r="F1032" t="s">
        <v>15901</v>
      </c>
      <c r="H1032" t="s">
        <v>11258</v>
      </c>
      <c r="I1032" s="1" t="s">
        <v>9251</v>
      </c>
      <c r="J1032" t="s">
        <v>15902</v>
      </c>
      <c r="K1032" t="s">
        <v>9252</v>
      </c>
    </row>
    <row r="1033" spans="1:15" x14ac:dyDescent="0.25">
      <c r="A1033" t="s">
        <v>15903</v>
      </c>
      <c r="B1033" s="894" t="s">
        <v>15904</v>
      </c>
      <c r="C1033" t="s">
        <v>15905</v>
      </c>
      <c r="E1033" t="s">
        <v>15906</v>
      </c>
      <c r="F1033" t="s">
        <v>15907</v>
      </c>
      <c r="H1033" t="s">
        <v>12527</v>
      </c>
      <c r="I1033" s="1" t="s">
        <v>9251</v>
      </c>
      <c r="J1033" t="s">
        <v>15908</v>
      </c>
      <c r="K1033" t="s">
        <v>9252</v>
      </c>
      <c r="L1033" t="s">
        <v>12853</v>
      </c>
      <c r="M1033" s="248" t="s">
        <v>17065</v>
      </c>
      <c r="N1033" t="s">
        <v>12853</v>
      </c>
      <c r="O1033" t="s">
        <v>14737</v>
      </c>
    </row>
    <row r="1034" spans="1:15" x14ac:dyDescent="0.25">
      <c r="A1034" t="s">
        <v>15909</v>
      </c>
      <c r="B1034" s="894" t="s">
        <v>15910</v>
      </c>
      <c r="C1034" t="s">
        <v>15909</v>
      </c>
      <c r="E1034" t="s">
        <v>15911</v>
      </c>
      <c r="F1034" t="s">
        <v>15912</v>
      </c>
      <c r="H1034" t="s">
        <v>11591</v>
      </c>
      <c r="I1034" s="1" t="s">
        <v>9251</v>
      </c>
      <c r="J1034" t="s">
        <v>15913</v>
      </c>
      <c r="K1034" t="s">
        <v>9252</v>
      </c>
    </row>
    <row r="1035" spans="1:15" x14ac:dyDescent="0.25">
      <c r="A1035" t="s">
        <v>15914</v>
      </c>
      <c r="B1035" s="894" t="s">
        <v>15915</v>
      </c>
      <c r="C1035" t="s">
        <v>15914</v>
      </c>
      <c r="E1035" t="s">
        <v>15916</v>
      </c>
      <c r="F1035" t="s">
        <v>15917</v>
      </c>
      <c r="G1035" t="s">
        <v>14981</v>
      </c>
      <c r="H1035" t="s">
        <v>15918</v>
      </c>
      <c r="I1035" s="1" t="s">
        <v>9251</v>
      </c>
      <c r="J1035" t="s">
        <v>15919</v>
      </c>
      <c r="K1035" t="s">
        <v>9252</v>
      </c>
    </row>
    <row r="1036" spans="1:15" x14ac:dyDescent="0.25">
      <c r="A1036" t="s">
        <v>15920</v>
      </c>
      <c r="B1036" s="894" t="s">
        <v>15921</v>
      </c>
      <c r="C1036" t="s">
        <v>15922</v>
      </c>
      <c r="E1036" t="s">
        <v>15923</v>
      </c>
      <c r="F1036" t="s">
        <v>15924</v>
      </c>
      <c r="H1036" t="s">
        <v>11582</v>
      </c>
      <c r="I1036" s="1" t="s">
        <v>9251</v>
      </c>
      <c r="J1036" t="s">
        <v>15925</v>
      </c>
      <c r="K1036" t="s">
        <v>9252</v>
      </c>
    </row>
    <row r="1037" spans="1:15" x14ac:dyDescent="0.25">
      <c r="A1037" t="s">
        <v>15926</v>
      </c>
      <c r="B1037" s="894" t="s">
        <v>15927</v>
      </c>
    </row>
    <row r="1038" spans="1:15" x14ac:dyDescent="0.25">
      <c r="A1038" t="s">
        <v>15928</v>
      </c>
      <c r="B1038" s="894" t="s">
        <v>15929</v>
      </c>
      <c r="C1038" t="s">
        <v>15928</v>
      </c>
      <c r="E1038" t="s">
        <v>15930</v>
      </c>
      <c r="F1038" t="s">
        <v>15931</v>
      </c>
      <c r="H1038" t="s">
        <v>11590</v>
      </c>
      <c r="I1038" s="1" t="s">
        <v>9251</v>
      </c>
      <c r="J1038" t="s">
        <v>15932</v>
      </c>
      <c r="K1038" t="s">
        <v>9252</v>
      </c>
    </row>
    <row r="1039" spans="1:15" x14ac:dyDescent="0.25">
      <c r="A1039" t="s">
        <v>15933</v>
      </c>
      <c r="B1039" s="894" t="s">
        <v>15934</v>
      </c>
      <c r="C1039" t="s">
        <v>15933</v>
      </c>
      <c r="F1039" t="s">
        <v>15935</v>
      </c>
      <c r="H1039" t="s">
        <v>11590</v>
      </c>
      <c r="I1039" s="1" t="s">
        <v>9251</v>
      </c>
      <c r="J1039" t="s">
        <v>15936</v>
      </c>
      <c r="K1039" t="s">
        <v>9252</v>
      </c>
    </row>
    <row r="1040" spans="1:15" x14ac:dyDescent="0.25">
      <c r="A1040" t="s">
        <v>15937</v>
      </c>
      <c r="B1040" s="894" t="s">
        <v>15938</v>
      </c>
      <c r="C1040" t="s">
        <v>15939</v>
      </c>
      <c r="F1040" t="s">
        <v>15940</v>
      </c>
      <c r="H1040" t="s">
        <v>12686</v>
      </c>
      <c r="I1040" s="1" t="s">
        <v>9251</v>
      </c>
      <c r="J1040" t="s">
        <v>15941</v>
      </c>
      <c r="K1040" t="s">
        <v>9252</v>
      </c>
    </row>
    <row r="1041" spans="1:12" x14ac:dyDescent="0.25">
      <c r="A1041" t="s">
        <v>15942</v>
      </c>
      <c r="B1041" s="894" t="s">
        <v>15943</v>
      </c>
      <c r="E1041" t="s">
        <v>15944</v>
      </c>
    </row>
    <row r="1042" spans="1:12" x14ac:dyDescent="0.25">
      <c r="A1042" t="s">
        <v>15945</v>
      </c>
      <c r="B1042" s="894" t="s">
        <v>15946</v>
      </c>
      <c r="C1042" t="s">
        <v>15945</v>
      </c>
      <c r="E1042" t="s">
        <v>15947</v>
      </c>
      <c r="F1042" t="s">
        <v>15948</v>
      </c>
      <c r="H1042" t="s">
        <v>15949</v>
      </c>
      <c r="I1042" s="1" t="s">
        <v>9251</v>
      </c>
      <c r="J1042" t="s">
        <v>15950</v>
      </c>
      <c r="K1042" t="s">
        <v>9252</v>
      </c>
    </row>
    <row r="1043" spans="1:12" x14ac:dyDescent="0.25">
      <c r="A1043" t="s">
        <v>15951</v>
      </c>
      <c r="B1043" s="894" t="s">
        <v>15952</v>
      </c>
      <c r="C1043" t="s">
        <v>15953</v>
      </c>
      <c r="E1043" t="s">
        <v>15954</v>
      </c>
      <c r="F1043" t="s">
        <v>15955</v>
      </c>
      <c r="H1043" t="s">
        <v>11584</v>
      </c>
      <c r="I1043" s="1" t="s">
        <v>9251</v>
      </c>
      <c r="J1043" t="s">
        <v>15847</v>
      </c>
      <c r="K1043" t="s">
        <v>9252</v>
      </c>
    </row>
    <row r="1044" spans="1:12" x14ac:dyDescent="0.25">
      <c r="A1044" t="s">
        <v>15956</v>
      </c>
      <c r="B1044" s="894" t="s">
        <v>15957</v>
      </c>
      <c r="C1044" t="s">
        <v>15956</v>
      </c>
      <c r="E1044" t="s">
        <v>15958</v>
      </c>
      <c r="L1044" t="s">
        <v>12991</v>
      </c>
    </row>
    <row r="1045" spans="1:12" x14ac:dyDescent="0.25">
      <c r="A1045" t="s">
        <v>15959</v>
      </c>
      <c r="B1045" s="894" t="s">
        <v>15960</v>
      </c>
      <c r="C1045" t="s">
        <v>15961</v>
      </c>
      <c r="E1045" t="s">
        <v>15962</v>
      </c>
      <c r="F1045" t="s">
        <v>15963</v>
      </c>
      <c r="H1045" t="s">
        <v>15964</v>
      </c>
      <c r="I1045" s="1" t="s">
        <v>9251</v>
      </c>
      <c r="J1045" t="s">
        <v>15965</v>
      </c>
      <c r="K1045" t="s">
        <v>9252</v>
      </c>
      <c r="L1045" t="s">
        <v>15966</v>
      </c>
    </row>
    <row r="1046" spans="1:12" x14ac:dyDescent="0.25">
      <c r="A1046" t="s">
        <v>15967</v>
      </c>
      <c r="B1046" s="894" t="s">
        <v>15968</v>
      </c>
      <c r="C1046" t="s">
        <v>15967</v>
      </c>
      <c r="E1046" t="s">
        <v>15969</v>
      </c>
      <c r="F1046" t="s">
        <v>15970</v>
      </c>
      <c r="H1046" t="s">
        <v>11258</v>
      </c>
      <c r="I1046" s="1" t="s">
        <v>9251</v>
      </c>
      <c r="J1046" t="s">
        <v>15971</v>
      </c>
      <c r="K1046" t="s">
        <v>9252</v>
      </c>
      <c r="L1046" t="s">
        <v>15972</v>
      </c>
    </row>
    <row r="1047" spans="1:12" x14ac:dyDescent="0.25">
      <c r="A1047" t="s">
        <v>15973</v>
      </c>
      <c r="B1047" s="894" t="s">
        <v>15974</v>
      </c>
      <c r="C1047" t="s">
        <v>15973</v>
      </c>
      <c r="E1047" t="s">
        <v>15975</v>
      </c>
      <c r="F1047" t="s">
        <v>15976</v>
      </c>
      <c r="H1047" t="s">
        <v>15977</v>
      </c>
      <c r="I1047" s="1" t="s">
        <v>9251</v>
      </c>
      <c r="J1047" t="s">
        <v>15978</v>
      </c>
      <c r="K1047" t="s">
        <v>9252</v>
      </c>
    </row>
    <row r="1048" spans="1:12" x14ac:dyDescent="0.25">
      <c r="A1048" t="s">
        <v>15979</v>
      </c>
      <c r="B1048" s="894" t="s">
        <v>15980</v>
      </c>
      <c r="C1048" t="s">
        <v>15981</v>
      </c>
      <c r="E1048" t="s">
        <v>15688</v>
      </c>
      <c r="F1048" t="s">
        <v>15982</v>
      </c>
      <c r="G1048" t="s">
        <v>14981</v>
      </c>
      <c r="H1048" t="s">
        <v>12661</v>
      </c>
      <c r="I1048" s="1" t="s">
        <v>9251</v>
      </c>
      <c r="J1048" t="s">
        <v>15983</v>
      </c>
      <c r="K1048" t="s">
        <v>9252</v>
      </c>
      <c r="L1048" t="s">
        <v>15984</v>
      </c>
    </row>
    <row r="1049" spans="1:12" x14ac:dyDescent="0.25">
      <c r="A1049" t="s">
        <v>15985</v>
      </c>
      <c r="B1049" s="894" t="s">
        <v>15986</v>
      </c>
      <c r="C1049" t="s">
        <v>15987</v>
      </c>
      <c r="E1049" t="s">
        <v>15988</v>
      </c>
      <c r="F1049" t="s">
        <v>15989</v>
      </c>
      <c r="H1049" t="s">
        <v>15990</v>
      </c>
      <c r="I1049" s="1" t="s">
        <v>9251</v>
      </c>
      <c r="J1049" t="s">
        <v>14892</v>
      </c>
      <c r="K1049" t="s">
        <v>9252</v>
      </c>
    </row>
    <row r="1050" spans="1:12" x14ac:dyDescent="0.25">
      <c r="A1050" t="s">
        <v>15991</v>
      </c>
      <c r="B1050" s="894" t="s">
        <v>15992</v>
      </c>
      <c r="C1050" t="s">
        <v>15993</v>
      </c>
      <c r="E1050" t="s">
        <v>15994</v>
      </c>
      <c r="F1050" t="s">
        <v>15995</v>
      </c>
      <c r="H1050" t="s">
        <v>15996</v>
      </c>
      <c r="I1050" s="1" t="s">
        <v>9251</v>
      </c>
      <c r="J1050" t="s">
        <v>15997</v>
      </c>
      <c r="K1050" t="s">
        <v>9252</v>
      </c>
      <c r="L1050" t="s">
        <v>14962</v>
      </c>
    </row>
    <row r="1051" spans="1:12" x14ac:dyDescent="0.25">
      <c r="A1051" t="s">
        <v>15998</v>
      </c>
      <c r="B1051" s="894" t="s">
        <v>15999</v>
      </c>
      <c r="C1051" t="s">
        <v>16000</v>
      </c>
      <c r="E1051" t="s">
        <v>16001</v>
      </c>
      <c r="F1051" t="s">
        <v>13289</v>
      </c>
      <c r="H1051" t="s">
        <v>11258</v>
      </c>
      <c r="I1051" s="1" t="s">
        <v>9251</v>
      </c>
      <c r="J1051" t="s">
        <v>13290</v>
      </c>
      <c r="K1051" t="s">
        <v>9252</v>
      </c>
    </row>
    <row r="1052" spans="1:12" x14ac:dyDescent="0.25">
      <c r="A1052" t="s">
        <v>16002</v>
      </c>
      <c r="B1052" s="894" t="s">
        <v>16003</v>
      </c>
      <c r="C1052" t="s">
        <v>16002</v>
      </c>
      <c r="F1052" t="s">
        <v>16004</v>
      </c>
      <c r="H1052" t="s">
        <v>14866</v>
      </c>
      <c r="I1052" s="1" t="s">
        <v>9251</v>
      </c>
      <c r="J1052" t="s">
        <v>16005</v>
      </c>
      <c r="K1052" t="s">
        <v>9252</v>
      </c>
    </row>
    <row r="1053" spans="1:12" x14ac:dyDescent="0.25">
      <c r="A1053" t="s">
        <v>16006</v>
      </c>
      <c r="B1053" s="894" t="s">
        <v>16007</v>
      </c>
      <c r="C1053" t="s">
        <v>16006</v>
      </c>
      <c r="F1053" t="s">
        <v>16008</v>
      </c>
      <c r="H1053" t="s">
        <v>12603</v>
      </c>
      <c r="I1053" s="1" t="s">
        <v>9251</v>
      </c>
      <c r="J1053" t="s">
        <v>16009</v>
      </c>
      <c r="K1053" t="s">
        <v>9252</v>
      </c>
    </row>
    <row r="1054" spans="1:12" x14ac:dyDescent="0.25">
      <c r="A1054" t="s">
        <v>16010</v>
      </c>
      <c r="B1054" s="894" t="s">
        <v>16011</v>
      </c>
      <c r="C1054" t="s">
        <v>16010</v>
      </c>
      <c r="E1054" t="s">
        <v>16012</v>
      </c>
      <c r="F1054" t="s">
        <v>16013</v>
      </c>
      <c r="H1054" t="s">
        <v>12661</v>
      </c>
      <c r="I1054" s="1" t="s">
        <v>9251</v>
      </c>
      <c r="J1054" t="s">
        <v>15559</v>
      </c>
      <c r="K1054" t="s">
        <v>9252</v>
      </c>
      <c r="L1054" t="s">
        <v>16014</v>
      </c>
    </row>
    <row r="1055" spans="1:12" x14ac:dyDescent="0.25">
      <c r="A1055" t="s">
        <v>16015</v>
      </c>
      <c r="B1055" s="894" t="s">
        <v>16016</v>
      </c>
      <c r="C1055" t="s">
        <v>16017</v>
      </c>
      <c r="F1055" t="s">
        <v>16018</v>
      </c>
      <c r="H1055" t="s">
        <v>16019</v>
      </c>
      <c r="I1055" s="1" t="s">
        <v>9251</v>
      </c>
      <c r="J1055" t="s">
        <v>16020</v>
      </c>
      <c r="K1055" t="s">
        <v>9252</v>
      </c>
    </row>
    <row r="1056" spans="1:12" x14ac:dyDescent="0.25">
      <c r="A1056" t="s">
        <v>16021</v>
      </c>
      <c r="B1056" s="894" t="s">
        <v>16022</v>
      </c>
      <c r="C1056" t="s">
        <v>16021</v>
      </c>
      <c r="F1056" t="s">
        <v>16023</v>
      </c>
      <c r="G1056" t="s">
        <v>16024</v>
      </c>
      <c r="H1056" t="s">
        <v>11589</v>
      </c>
      <c r="I1056" s="1" t="s">
        <v>9251</v>
      </c>
      <c r="J1056" t="s">
        <v>16025</v>
      </c>
      <c r="K1056" t="s">
        <v>9252</v>
      </c>
    </row>
    <row r="1057" spans="1:12" x14ac:dyDescent="0.25">
      <c r="A1057" t="s">
        <v>16026</v>
      </c>
      <c r="B1057" s="894" t="s">
        <v>16027</v>
      </c>
      <c r="C1057" t="s">
        <v>16026</v>
      </c>
      <c r="E1057" t="s">
        <v>16028</v>
      </c>
      <c r="F1057" t="s">
        <v>16029</v>
      </c>
      <c r="H1057" t="s">
        <v>11584</v>
      </c>
      <c r="I1057" s="1" t="s">
        <v>9251</v>
      </c>
      <c r="J1057" t="s">
        <v>16030</v>
      </c>
      <c r="K1057" t="s">
        <v>9252</v>
      </c>
    </row>
    <row r="1058" spans="1:12" x14ac:dyDescent="0.25">
      <c r="A1058" t="s">
        <v>16031</v>
      </c>
      <c r="B1058" s="894" t="s">
        <v>16032</v>
      </c>
      <c r="C1058" t="s">
        <v>16031</v>
      </c>
      <c r="F1058" t="s">
        <v>16033</v>
      </c>
      <c r="H1058" t="s">
        <v>16034</v>
      </c>
      <c r="I1058" s="1" t="s">
        <v>9251</v>
      </c>
      <c r="J1058" t="s">
        <v>15413</v>
      </c>
      <c r="K1058" t="s">
        <v>9252</v>
      </c>
    </row>
    <row r="1059" spans="1:12" x14ac:dyDescent="0.25">
      <c r="A1059" t="s">
        <v>16035</v>
      </c>
      <c r="B1059" s="894" t="s">
        <v>16036</v>
      </c>
      <c r="C1059" t="s">
        <v>16035</v>
      </c>
      <c r="F1059" t="s">
        <v>16037</v>
      </c>
      <c r="H1059" t="s">
        <v>14866</v>
      </c>
      <c r="I1059" s="1" t="s">
        <v>9251</v>
      </c>
      <c r="J1059" t="s">
        <v>16038</v>
      </c>
      <c r="K1059" t="s">
        <v>9252</v>
      </c>
    </row>
    <row r="1060" spans="1:12" x14ac:dyDescent="0.25">
      <c r="A1060" t="s">
        <v>16039</v>
      </c>
      <c r="B1060" s="894" t="s">
        <v>16040</v>
      </c>
      <c r="C1060" t="s">
        <v>16041</v>
      </c>
      <c r="F1060" t="s">
        <v>16042</v>
      </c>
      <c r="H1060" t="s">
        <v>11582</v>
      </c>
      <c r="I1060" s="1" t="s">
        <v>9251</v>
      </c>
      <c r="J1060" t="s">
        <v>16043</v>
      </c>
      <c r="K1060" t="s">
        <v>9252</v>
      </c>
    </row>
    <row r="1061" spans="1:12" x14ac:dyDescent="0.25">
      <c r="A1061" t="s">
        <v>16044</v>
      </c>
      <c r="B1061" s="894" t="s">
        <v>16045</v>
      </c>
      <c r="C1061" t="s">
        <v>16046</v>
      </c>
      <c r="F1061" t="s">
        <v>16047</v>
      </c>
      <c r="H1061" t="s">
        <v>16019</v>
      </c>
      <c r="I1061" s="1" t="s">
        <v>9251</v>
      </c>
      <c r="J1061" t="s">
        <v>16048</v>
      </c>
      <c r="K1061" t="s">
        <v>9252</v>
      </c>
    </row>
    <row r="1062" spans="1:12" x14ac:dyDescent="0.25">
      <c r="A1062" t="s">
        <v>16049</v>
      </c>
      <c r="B1062" s="894" t="s">
        <v>16050</v>
      </c>
      <c r="C1062" t="s">
        <v>16051</v>
      </c>
      <c r="F1062" t="s">
        <v>16052</v>
      </c>
      <c r="G1062" t="s">
        <v>15828</v>
      </c>
      <c r="H1062" t="s">
        <v>11258</v>
      </c>
      <c r="I1062" s="1" t="s">
        <v>9251</v>
      </c>
      <c r="J1062" t="s">
        <v>13573</v>
      </c>
      <c r="K1062" t="s">
        <v>9252</v>
      </c>
    </row>
    <row r="1063" spans="1:12" x14ac:dyDescent="0.25">
      <c r="A1063" t="s">
        <v>16053</v>
      </c>
      <c r="B1063" s="894" t="s">
        <v>16054</v>
      </c>
      <c r="C1063" t="s">
        <v>16053</v>
      </c>
      <c r="F1063" t="s">
        <v>16055</v>
      </c>
      <c r="H1063" t="s">
        <v>11258</v>
      </c>
      <c r="I1063" s="1" t="s">
        <v>9251</v>
      </c>
      <c r="J1063" t="s">
        <v>16056</v>
      </c>
      <c r="K1063" t="s">
        <v>9252</v>
      </c>
    </row>
    <row r="1064" spans="1:12" x14ac:dyDescent="0.25">
      <c r="A1064" t="s">
        <v>16057</v>
      </c>
      <c r="B1064" s="894" t="s">
        <v>16058</v>
      </c>
      <c r="C1064" t="s">
        <v>16059</v>
      </c>
      <c r="F1064" t="s">
        <v>16060</v>
      </c>
      <c r="H1064" t="s">
        <v>16061</v>
      </c>
      <c r="I1064" s="1" t="s">
        <v>9251</v>
      </c>
      <c r="J1064" t="s">
        <v>16062</v>
      </c>
      <c r="K1064" t="s">
        <v>9252</v>
      </c>
    </row>
    <row r="1065" spans="1:12" x14ac:dyDescent="0.25">
      <c r="A1065" t="s">
        <v>16063</v>
      </c>
      <c r="B1065" s="894" t="s">
        <v>16064</v>
      </c>
      <c r="C1065" t="s">
        <v>16063</v>
      </c>
      <c r="E1065" t="s">
        <v>16065</v>
      </c>
      <c r="F1065" t="s">
        <v>16066</v>
      </c>
      <c r="H1065" t="s">
        <v>11588</v>
      </c>
      <c r="I1065" s="1" t="s">
        <v>9251</v>
      </c>
      <c r="J1065" t="s">
        <v>16067</v>
      </c>
      <c r="K1065" t="s">
        <v>9252</v>
      </c>
    </row>
    <row r="1066" spans="1:12" x14ac:dyDescent="0.25">
      <c r="A1066" t="s">
        <v>16068</v>
      </c>
      <c r="B1066" s="894" t="s">
        <v>16069</v>
      </c>
      <c r="C1066" t="s">
        <v>16068</v>
      </c>
      <c r="F1066" t="s">
        <v>16070</v>
      </c>
      <c r="H1066" t="s">
        <v>11589</v>
      </c>
      <c r="I1066" s="1" t="s">
        <v>9251</v>
      </c>
      <c r="J1066" t="s">
        <v>16071</v>
      </c>
      <c r="K1066" t="s">
        <v>9252</v>
      </c>
    </row>
    <row r="1067" spans="1:12" x14ac:dyDescent="0.25">
      <c r="A1067" t="s">
        <v>16072</v>
      </c>
      <c r="B1067" s="894" t="s">
        <v>16073</v>
      </c>
      <c r="C1067" t="s">
        <v>16074</v>
      </c>
      <c r="E1067" t="s">
        <v>16075</v>
      </c>
      <c r="F1067" t="s">
        <v>16076</v>
      </c>
      <c r="H1067" t="s">
        <v>11258</v>
      </c>
      <c r="I1067" s="1" t="s">
        <v>9251</v>
      </c>
      <c r="J1067" t="s">
        <v>16077</v>
      </c>
      <c r="K1067" t="s">
        <v>9252</v>
      </c>
      <c r="L1067" t="s">
        <v>12538</v>
      </c>
    </row>
    <row r="1068" spans="1:12" x14ac:dyDescent="0.25">
      <c r="A1068" t="s">
        <v>16078</v>
      </c>
      <c r="B1068" s="894" t="s">
        <v>16079</v>
      </c>
      <c r="C1068" t="s">
        <v>16078</v>
      </c>
    </row>
    <row r="1069" spans="1:12" x14ac:dyDescent="0.25">
      <c r="A1069" t="s">
        <v>16080</v>
      </c>
      <c r="B1069" s="894" t="s">
        <v>16081</v>
      </c>
      <c r="C1069" t="s">
        <v>16082</v>
      </c>
      <c r="F1069" t="s">
        <v>16083</v>
      </c>
      <c r="H1069" t="s">
        <v>11589</v>
      </c>
      <c r="I1069" s="1" t="s">
        <v>9251</v>
      </c>
      <c r="J1069" t="s">
        <v>13485</v>
      </c>
      <c r="K1069" t="s">
        <v>9252</v>
      </c>
    </row>
    <row r="1070" spans="1:12" x14ac:dyDescent="0.25">
      <c r="A1070" t="s">
        <v>16084</v>
      </c>
      <c r="B1070" s="894" t="s">
        <v>16085</v>
      </c>
      <c r="C1070" t="s">
        <v>16084</v>
      </c>
    </row>
    <row r="1071" spans="1:12" x14ac:dyDescent="0.25">
      <c r="A1071" t="s">
        <v>16086</v>
      </c>
      <c r="B1071" s="894" t="s">
        <v>16087</v>
      </c>
      <c r="C1071" t="s">
        <v>16086</v>
      </c>
      <c r="E1071" t="s">
        <v>16088</v>
      </c>
      <c r="F1071" t="s">
        <v>16089</v>
      </c>
      <c r="G1071" t="s">
        <v>16090</v>
      </c>
      <c r="H1071" t="s">
        <v>12473</v>
      </c>
      <c r="I1071" s="1" t="s">
        <v>9251</v>
      </c>
      <c r="J1071" t="s">
        <v>16091</v>
      </c>
      <c r="K1071" t="s">
        <v>9252</v>
      </c>
    </row>
    <row r="1072" spans="1:12" x14ac:dyDescent="0.25">
      <c r="A1072" t="s">
        <v>16092</v>
      </c>
      <c r="B1072" s="894" t="s">
        <v>16093</v>
      </c>
      <c r="C1072" t="s">
        <v>16094</v>
      </c>
      <c r="F1072" t="s">
        <v>16095</v>
      </c>
      <c r="H1072" t="s">
        <v>11258</v>
      </c>
      <c r="I1072" s="1" t="s">
        <v>9251</v>
      </c>
      <c r="J1072" t="s">
        <v>16096</v>
      </c>
      <c r="K1072" t="s">
        <v>9252</v>
      </c>
    </row>
    <row r="1073" spans="1:12" x14ac:dyDescent="0.25">
      <c r="A1073" t="s">
        <v>16097</v>
      </c>
      <c r="B1073" s="894" t="s">
        <v>16098</v>
      </c>
      <c r="C1073" t="s">
        <v>16099</v>
      </c>
      <c r="E1073" t="s">
        <v>16100</v>
      </c>
      <c r="F1073" t="s">
        <v>16101</v>
      </c>
      <c r="H1073" t="s">
        <v>11258</v>
      </c>
      <c r="I1073" s="1" t="s">
        <v>9251</v>
      </c>
      <c r="J1073" t="s">
        <v>16102</v>
      </c>
      <c r="K1073" t="s">
        <v>9252</v>
      </c>
    </row>
    <row r="1074" spans="1:12" x14ac:dyDescent="0.25">
      <c r="A1074" t="s">
        <v>16103</v>
      </c>
      <c r="B1074" s="894" t="s">
        <v>16104</v>
      </c>
      <c r="C1074" t="s">
        <v>16105</v>
      </c>
      <c r="E1074" t="s">
        <v>16106</v>
      </c>
      <c r="F1074" t="s">
        <v>16107</v>
      </c>
      <c r="G1074" t="s">
        <v>16108</v>
      </c>
      <c r="H1074" t="s">
        <v>11589</v>
      </c>
      <c r="I1074" s="1" t="s">
        <v>9251</v>
      </c>
      <c r="J1074" t="s">
        <v>16109</v>
      </c>
      <c r="K1074" t="s">
        <v>9252</v>
      </c>
    </row>
    <row r="1075" spans="1:12" x14ac:dyDescent="0.25">
      <c r="A1075" t="s">
        <v>16110</v>
      </c>
      <c r="B1075" s="894" t="s">
        <v>16111</v>
      </c>
      <c r="C1075" t="s">
        <v>16110</v>
      </c>
      <c r="E1075" t="s">
        <v>16112</v>
      </c>
      <c r="F1075" t="s">
        <v>16113</v>
      </c>
      <c r="H1075" t="s">
        <v>16114</v>
      </c>
      <c r="I1075" s="1" t="s">
        <v>15390</v>
      </c>
      <c r="J1075" t="s">
        <v>16115</v>
      </c>
      <c r="K1075" t="s">
        <v>9252</v>
      </c>
    </row>
    <row r="1076" spans="1:12" x14ac:dyDescent="0.25">
      <c r="A1076" t="s">
        <v>16116</v>
      </c>
      <c r="B1076" s="894" t="s">
        <v>16117</v>
      </c>
      <c r="C1076" t="s">
        <v>16116</v>
      </c>
      <c r="F1076" t="s">
        <v>16118</v>
      </c>
      <c r="H1076" t="s">
        <v>11589</v>
      </c>
      <c r="I1076" s="1" t="s">
        <v>9251</v>
      </c>
      <c r="J1076" t="s">
        <v>16119</v>
      </c>
      <c r="K1076" t="s">
        <v>9252</v>
      </c>
    </row>
    <row r="1077" spans="1:12" x14ac:dyDescent="0.25">
      <c r="A1077" t="s">
        <v>16120</v>
      </c>
      <c r="B1077" s="894" t="s">
        <v>16121</v>
      </c>
      <c r="C1077" t="s">
        <v>16120</v>
      </c>
      <c r="F1077" t="s">
        <v>16122</v>
      </c>
      <c r="H1077" t="s">
        <v>11590</v>
      </c>
      <c r="I1077" s="1" t="s">
        <v>9251</v>
      </c>
      <c r="J1077" t="s">
        <v>16123</v>
      </c>
      <c r="K1077" t="s">
        <v>9252</v>
      </c>
    </row>
    <row r="1078" spans="1:12" x14ac:dyDescent="0.25">
      <c r="A1078" t="s">
        <v>16124</v>
      </c>
      <c r="B1078" s="894" t="s">
        <v>16125</v>
      </c>
      <c r="C1078" t="s">
        <v>16124</v>
      </c>
      <c r="E1078" t="s">
        <v>16126</v>
      </c>
      <c r="F1078" t="s">
        <v>16127</v>
      </c>
      <c r="H1078" t="s">
        <v>14866</v>
      </c>
      <c r="I1078" s="1" t="s">
        <v>9251</v>
      </c>
      <c r="J1078" t="s">
        <v>16128</v>
      </c>
      <c r="K1078" t="s">
        <v>9252</v>
      </c>
      <c r="L1078" t="s">
        <v>13421</v>
      </c>
    </row>
    <row r="1079" spans="1:12" x14ac:dyDescent="0.25">
      <c r="A1079" t="s">
        <v>16129</v>
      </c>
      <c r="B1079" s="894" t="s">
        <v>16130</v>
      </c>
      <c r="C1079" t="s">
        <v>16129</v>
      </c>
      <c r="E1079" t="s">
        <v>16131</v>
      </c>
      <c r="F1079" t="s">
        <v>16132</v>
      </c>
      <c r="H1079" t="s">
        <v>11584</v>
      </c>
      <c r="I1079" s="1" t="s">
        <v>9251</v>
      </c>
      <c r="J1079" t="s">
        <v>16133</v>
      </c>
      <c r="K1079" t="s">
        <v>9252</v>
      </c>
      <c r="L1079" t="s">
        <v>16134</v>
      </c>
    </row>
    <row r="1080" spans="1:12" x14ac:dyDescent="0.25">
      <c r="A1080" t="s">
        <v>16135</v>
      </c>
      <c r="B1080" s="894" t="s">
        <v>16136</v>
      </c>
      <c r="C1080" t="s">
        <v>16135</v>
      </c>
      <c r="F1080" t="s">
        <v>16137</v>
      </c>
      <c r="G1080" t="s">
        <v>16138</v>
      </c>
      <c r="H1080" t="s">
        <v>11258</v>
      </c>
      <c r="I1080" s="1" t="s">
        <v>9251</v>
      </c>
      <c r="J1080" t="s">
        <v>12548</v>
      </c>
      <c r="K1080" t="s">
        <v>9252</v>
      </c>
    </row>
    <row r="1081" spans="1:12" x14ac:dyDescent="0.25">
      <c r="A1081" t="s">
        <v>16139</v>
      </c>
      <c r="B1081" s="894" t="s">
        <v>16140</v>
      </c>
      <c r="C1081" t="s">
        <v>16139</v>
      </c>
      <c r="E1081" t="s">
        <v>16141</v>
      </c>
      <c r="F1081" t="s">
        <v>16142</v>
      </c>
      <c r="H1081" t="s">
        <v>11258</v>
      </c>
      <c r="I1081" s="1" t="s">
        <v>9251</v>
      </c>
      <c r="J1081" t="s">
        <v>16143</v>
      </c>
      <c r="K1081" t="s">
        <v>9252</v>
      </c>
    </row>
    <row r="1082" spans="1:12" x14ac:dyDescent="0.25">
      <c r="A1082" t="s">
        <v>16144</v>
      </c>
      <c r="B1082" s="894" t="s">
        <v>11807</v>
      </c>
      <c r="C1082" t="s">
        <v>16145</v>
      </c>
      <c r="F1082" t="s">
        <v>16146</v>
      </c>
      <c r="H1082" t="s">
        <v>11587</v>
      </c>
      <c r="I1082" s="1" t="s">
        <v>9251</v>
      </c>
      <c r="J1082" t="s">
        <v>16147</v>
      </c>
      <c r="K1082" t="s">
        <v>9252</v>
      </c>
    </row>
    <row r="1083" spans="1:12" x14ac:dyDescent="0.25">
      <c r="A1083" t="s">
        <v>16148</v>
      </c>
      <c r="B1083" s="894" t="s">
        <v>16149</v>
      </c>
      <c r="C1083" t="s">
        <v>16150</v>
      </c>
      <c r="F1083" t="s">
        <v>16151</v>
      </c>
      <c r="H1083" t="s">
        <v>11589</v>
      </c>
      <c r="I1083" s="1" t="s">
        <v>9251</v>
      </c>
      <c r="J1083" t="s">
        <v>16152</v>
      </c>
      <c r="K1083" t="s">
        <v>9252</v>
      </c>
    </row>
    <row r="1084" spans="1:12" x14ac:dyDescent="0.25">
      <c r="A1084" t="s">
        <v>16153</v>
      </c>
      <c r="B1084" s="894" t="s">
        <v>16154</v>
      </c>
      <c r="C1084" t="s">
        <v>16155</v>
      </c>
      <c r="F1084" t="s">
        <v>16156</v>
      </c>
      <c r="H1084" t="s">
        <v>11582</v>
      </c>
      <c r="I1084" s="1" t="s">
        <v>9251</v>
      </c>
      <c r="J1084" t="s">
        <v>16157</v>
      </c>
      <c r="K1084" t="s">
        <v>9252</v>
      </c>
    </row>
    <row r="1085" spans="1:12" x14ac:dyDescent="0.25">
      <c r="A1085" t="s">
        <v>16158</v>
      </c>
      <c r="B1085" s="894" t="s">
        <v>16159</v>
      </c>
      <c r="C1085" t="s">
        <v>16160</v>
      </c>
      <c r="E1085" t="s">
        <v>16161</v>
      </c>
      <c r="F1085" t="s">
        <v>16162</v>
      </c>
      <c r="H1085" t="s">
        <v>11258</v>
      </c>
      <c r="I1085" s="1" t="s">
        <v>9251</v>
      </c>
      <c r="J1085" t="s">
        <v>16163</v>
      </c>
      <c r="K1085" t="s">
        <v>9252</v>
      </c>
    </row>
    <row r="1086" spans="1:12" x14ac:dyDescent="0.25">
      <c r="A1086" t="s">
        <v>16164</v>
      </c>
      <c r="B1086" s="894" t="s">
        <v>16165</v>
      </c>
      <c r="C1086" t="s">
        <v>16164</v>
      </c>
      <c r="I1086" s="1" t="s">
        <v>9251</v>
      </c>
      <c r="K1086" t="s">
        <v>9252</v>
      </c>
    </row>
    <row r="1087" spans="1:12" x14ac:dyDescent="0.25">
      <c r="A1087" t="s">
        <v>16166</v>
      </c>
      <c r="B1087" s="894" t="s">
        <v>16167</v>
      </c>
      <c r="C1087" t="s">
        <v>16166</v>
      </c>
      <c r="F1087" t="s">
        <v>16168</v>
      </c>
      <c r="H1087" t="s">
        <v>11589</v>
      </c>
      <c r="I1087" s="1" t="s">
        <v>9251</v>
      </c>
      <c r="J1087" t="s">
        <v>16169</v>
      </c>
      <c r="K1087" t="s">
        <v>9252</v>
      </c>
    </row>
    <row r="1088" spans="1:12" x14ac:dyDescent="0.25">
      <c r="A1088" t="s">
        <v>16170</v>
      </c>
      <c r="B1088" s="894" t="s">
        <v>16171</v>
      </c>
      <c r="C1088" t="s">
        <v>16172</v>
      </c>
      <c r="F1088" t="s">
        <v>16173</v>
      </c>
      <c r="H1088" t="s">
        <v>16174</v>
      </c>
      <c r="I1088" s="1" t="s">
        <v>9251</v>
      </c>
      <c r="J1088" t="s">
        <v>16175</v>
      </c>
      <c r="K1088" t="s">
        <v>9252</v>
      </c>
    </row>
    <row r="1089" spans="1:12" x14ac:dyDescent="0.25">
      <c r="A1089" t="s">
        <v>16176</v>
      </c>
      <c r="B1089" s="894" t="s">
        <v>16177</v>
      </c>
      <c r="C1089" t="s">
        <v>16176</v>
      </c>
      <c r="E1089" t="s">
        <v>16178</v>
      </c>
      <c r="F1089" t="s">
        <v>16179</v>
      </c>
      <c r="H1089" t="s">
        <v>16180</v>
      </c>
      <c r="I1089" s="1" t="s">
        <v>9251</v>
      </c>
      <c r="J1089" t="s">
        <v>16181</v>
      </c>
      <c r="K1089" t="s">
        <v>9252</v>
      </c>
    </row>
    <row r="1090" spans="1:12" x14ac:dyDescent="0.25">
      <c r="A1090" t="s">
        <v>16182</v>
      </c>
      <c r="B1090" s="894" t="s">
        <v>16183</v>
      </c>
      <c r="C1090" t="s">
        <v>16182</v>
      </c>
      <c r="F1090" t="s">
        <v>16184</v>
      </c>
      <c r="H1090" t="s">
        <v>12629</v>
      </c>
      <c r="I1090" s="1" t="s">
        <v>9251</v>
      </c>
      <c r="J1090" t="s">
        <v>16185</v>
      </c>
      <c r="K1090" t="s">
        <v>9252</v>
      </c>
    </row>
    <row r="1091" spans="1:12" x14ac:dyDescent="0.25">
      <c r="A1091" t="s">
        <v>16186</v>
      </c>
      <c r="B1091" s="894" t="s">
        <v>16187</v>
      </c>
      <c r="C1091" t="s">
        <v>16186</v>
      </c>
      <c r="F1091" t="s">
        <v>16018</v>
      </c>
      <c r="H1091" t="s">
        <v>11589</v>
      </c>
      <c r="I1091" s="1" t="s">
        <v>9251</v>
      </c>
      <c r="J1091" t="s">
        <v>16020</v>
      </c>
      <c r="K1091" t="s">
        <v>9252</v>
      </c>
    </row>
    <row r="1092" spans="1:12" x14ac:dyDescent="0.25">
      <c r="A1092" t="s">
        <v>16188</v>
      </c>
      <c r="B1092" s="894" t="s">
        <v>16189</v>
      </c>
      <c r="C1092" t="s">
        <v>16190</v>
      </c>
      <c r="F1092" t="s">
        <v>16191</v>
      </c>
      <c r="H1092" t="s">
        <v>11589</v>
      </c>
      <c r="I1092" s="1" t="s">
        <v>9251</v>
      </c>
      <c r="J1092" t="s">
        <v>16192</v>
      </c>
      <c r="K1092" t="s">
        <v>9252</v>
      </c>
    </row>
    <row r="1093" spans="1:12" x14ac:dyDescent="0.25">
      <c r="A1093" t="s">
        <v>16193</v>
      </c>
      <c r="B1093" s="894" t="s">
        <v>16194</v>
      </c>
      <c r="C1093" t="s">
        <v>16193</v>
      </c>
      <c r="E1093" t="s">
        <v>16195</v>
      </c>
      <c r="F1093" t="s">
        <v>16196</v>
      </c>
      <c r="H1093" t="s">
        <v>16197</v>
      </c>
      <c r="I1093" s="1" t="s">
        <v>9251</v>
      </c>
      <c r="J1093" t="s">
        <v>16198</v>
      </c>
      <c r="K1093" t="s">
        <v>9252</v>
      </c>
    </row>
    <row r="1094" spans="1:12" x14ac:dyDescent="0.25">
      <c r="A1094" t="s">
        <v>16199</v>
      </c>
      <c r="B1094" s="894" t="s">
        <v>16200</v>
      </c>
      <c r="C1094" t="s">
        <v>16201</v>
      </c>
      <c r="F1094" t="s">
        <v>16202</v>
      </c>
      <c r="H1094" t="s">
        <v>16203</v>
      </c>
      <c r="I1094" s="1" t="s">
        <v>9251</v>
      </c>
      <c r="J1094" t="s">
        <v>16204</v>
      </c>
      <c r="K1094" t="s">
        <v>9252</v>
      </c>
    </row>
    <row r="1095" spans="1:12" x14ac:dyDescent="0.25">
      <c r="A1095" t="s">
        <v>16205</v>
      </c>
      <c r="B1095" s="894" t="s">
        <v>16206</v>
      </c>
      <c r="C1095" t="s">
        <v>16207</v>
      </c>
      <c r="F1095" t="s">
        <v>16208</v>
      </c>
      <c r="H1095" t="s">
        <v>15470</v>
      </c>
      <c r="I1095" s="1" t="s">
        <v>9251</v>
      </c>
      <c r="J1095" t="s">
        <v>16209</v>
      </c>
      <c r="K1095" t="s">
        <v>9252</v>
      </c>
      <c r="L1095" t="s">
        <v>13574</v>
      </c>
    </row>
    <row r="1096" spans="1:12" x14ac:dyDescent="0.25">
      <c r="A1096" t="s">
        <v>16210</v>
      </c>
      <c r="B1096" s="894" t="s">
        <v>16211</v>
      </c>
      <c r="C1096" t="s">
        <v>16210</v>
      </c>
      <c r="F1096" t="s">
        <v>16212</v>
      </c>
      <c r="G1096" t="s">
        <v>16213</v>
      </c>
      <c r="I1096" s="1" t="s">
        <v>9251</v>
      </c>
      <c r="K1096" t="s">
        <v>9252</v>
      </c>
    </row>
    <row r="1097" spans="1:12" x14ac:dyDescent="0.25">
      <c r="A1097" t="s">
        <v>16214</v>
      </c>
      <c r="B1097" s="894" t="s">
        <v>16215</v>
      </c>
      <c r="C1097" t="s">
        <v>16216</v>
      </c>
      <c r="F1097" t="s">
        <v>16217</v>
      </c>
      <c r="G1097" t="s">
        <v>15756</v>
      </c>
      <c r="H1097" t="s">
        <v>16218</v>
      </c>
      <c r="I1097" s="1" t="s">
        <v>9251</v>
      </c>
      <c r="J1097" t="s">
        <v>16219</v>
      </c>
      <c r="K1097" t="s">
        <v>9252</v>
      </c>
    </row>
    <row r="1098" spans="1:12" x14ac:dyDescent="0.25">
      <c r="A1098" t="s">
        <v>16220</v>
      </c>
      <c r="B1098" s="894" t="s">
        <v>16221</v>
      </c>
      <c r="C1098" t="s">
        <v>16220</v>
      </c>
      <c r="F1098" t="s">
        <v>16222</v>
      </c>
      <c r="G1098" t="s">
        <v>16223</v>
      </c>
      <c r="H1098" t="s">
        <v>11258</v>
      </c>
      <c r="I1098" s="1" t="s">
        <v>9251</v>
      </c>
      <c r="J1098" t="s">
        <v>16224</v>
      </c>
      <c r="K1098" t="s">
        <v>9252</v>
      </c>
    </row>
    <row r="1099" spans="1:12" x14ac:dyDescent="0.25">
      <c r="A1099" t="s">
        <v>16225</v>
      </c>
      <c r="B1099" s="894" t="s">
        <v>16226</v>
      </c>
      <c r="C1099" t="s">
        <v>16225</v>
      </c>
      <c r="F1099" t="s">
        <v>16227</v>
      </c>
      <c r="H1099" t="s">
        <v>11589</v>
      </c>
      <c r="I1099" s="1" t="s">
        <v>9251</v>
      </c>
      <c r="J1099" t="s">
        <v>16228</v>
      </c>
      <c r="K1099" t="s">
        <v>9252</v>
      </c>
    </row>
    <row r="1100" spans="1:12" x14ac:dyDescent="0.25">
      <c r="A1100" t="s">
        <v>16229</v>
      </c>
      <c r="B1100" s="894" t="s">
        <v>16230</v>
      </c>
      <c r="C1100" t="s">
        <v>16229</v>
      </c>
      <c r="F1100" t="s">
        <v>16231</v>
      </c>
      <c r="H1100" t="s">
        <v>11584</v>
      </c>
      <c r="I1100" s="1" t="s">
        <v>9251</v>
      </c>
      <c r="J1100" t="s">
        <v>16232</v>
      </c>
      <c r="K1100" t="s">
        <v>9252</v>
      </c>
    </row>
    <row r="1101" spans="1:12" x14ac:dyDescent="0.25">
      <c r="A1101" t="s">
        <v>16233</v>
      </c>
      <c r="B1101" s="894" t="s">
        <v>16234</v>
      </c>
      <c r="C1101" t="s">
        <v>16235</v>
      </c>
      <c r="F1101" t="s">
        <v>16236</v>
      </c>
      <c r="H1101" t="s">
        <v>16237</v>
      </c>
      <c r="I1101" s="1" t="s">
        <v>9251</v>
      </c>
      <c r="J1101" t="s">
        <v>16238</v>
      </c>
      <c r="K1101" t="s">
        <v>9252</v>
      </c>
    </row>
    <row r="1102" spans="1:12" x14ac:dyDescent="0.25">
      <c r="A1102" t="s">
        <v>16239</v>
      </c>
      <c r="B1102" s="894" t="s">
        <v>16240</v>
      </c>
      <c r="C1102" t="s">
        <v>16239</v>
      </c>
      <c r="F1102" t="s">
        <v>16241</v>
      </c>
      <c r="H1102" t="s">
        <v>11584</v>
      </c>
      <c r="I1102" s="1" t="s">
        <v>9251</v>
      </c>
      <c r="J1102" t="s">
        <v>16242</v>
      </c>
      <c r="K1102" t="s">
        <v>9252</v>
      </c>
    </row>
    <row r="1103" spans="1:12" x14ac:dyDescent="0.25">
      <c r="A1103" t="s">
        <v>16243</v>
      </c>
      <c r="B1103" s="894" t="s">
        <v>16244</v>
      </c>
      <c r="C1103" t="s">
        <v>16245</v>
      </c>
      <c r="E1103" t="s">
        <v>16246</v>
      </c>
      <c r="F1103" t="s">
        <v>16247</v>
      </c>
      <c r="H1103" t="s">
        <v>16237</v>
      </c>
      <c r="I1103" s="1" t="s">
        <v>9251</v>
      </c>
      <c r="J1103" t="s">
        <v>16248</v>
      </c>
      <c r="K1103" t="s">
        <v>9252</v>
      </c>
    </row>
    <row r="1104" spans="1:12" x14ac:dyDescent="0.25">
      <c r="A1104" t="s">
        <v>16249</v>
      </c>
      <c r="B1104" s="894" t="s">
        <v>16250</v>
      </c>
    </row>
    <row r="1105" spans="1:14" x14ac:dyDescent="0.25">
      <c r="A1105" t="s">
        <v>16251</v>
      </c>
      <c r="B1105" s="894" t="s">
        <v>16252</v>
      </c>
      <c r="C1105" t="s">
        <v>16251</v>
      </c>
      <c r="E1105" t="s">
        <v>16253</v>
      </c>
      <c r="F1105" t="s">
        <v>16254</v>
      </c>
      <c r="H1105" t="s">
        <v>11588</v>
      </c>
      <c r="I1105" s="1" t="s">
        <v>9251</v>
      </c>
      <c r="J1105" t="s">
        <v>16255</v>
      </c>
      <c r="K1105" t="s">
        <v>9252</v>
      </c>
      <c r="L1105" t="s">
        <v>16256</v>
      </c>
    </row>
    <row r="1106" spans="1:14" x14ac:dyDescent="0.25">
      <c r="A1106" t="s">
        <v>16257</v>
      </c>
      <c r="B1106" s="894" t="s">
        <v>16258</v>
      </c>
      <c r="C1106" t="s">
        <v>16257</v>
      </c>
      <c r="E1106" t="s">
        <v>16259</v>
      </c>
    </row>
    <row r="1107" spans="1:14" x14ac:dyDescent="0.25">
      <c r="A1107" t="s">
        <v>16260</v>
      </c>
      <c r="B1107" s="894" t="s">
        <v>16261</v>
      </c>
      <c r="C1107" t="s">
        <v>16260</v>
      </c>
      <c r="E1107" t="s">
        <v>16262</v>
      </c>
      <c r="F1107" t="s">
        <v>16263</v>
      </c>
      <c r="H1107" t="s">
        <v>11589</v>
      </c>
      <c r="I1107" s="1" t="s">
        <v>9251</v>
      </c>
      <c r="J1107" t="s">
        <v>16264</v>
      </c>
      <c r="K1107" t="s">
        <v>9252</v>
      </c>
    </row>
    <row r="1108" spans="1:14" x14ac:dyDescent="0.25">
      <c r="A1108" t="s">
        <v>16265</v>
      </c>
      <c r="B1108" s="894" t="s">
        <v>16266</v>
      </c>
      <c r="C1108" t="s">
        <v>16267</v>
      </c>
      <c r="E1108" t="s">
        <v>16268</v>
      </c>
      <c r="F1108" t="s">
        <v>16269</v>
      </c>
      <c r="H1108" t="s">
        <v>11258</v>
      </c>
      <c r="I1108" s="1" t="s">
        <v>9251</v>
      </c>
      <c r="J1108" t="s">
        <v>16270</v>
      </c>
      <c r="K1108" t="s">
        <v>9252</v>
      </c>
    </row>
    <row r="1109" spans="1:14" x14ac:dyDescent="0.25">
      <c r="A1109" t="s">
        <v>16271</v>
      </c>
      <c r="B1109" s="894" t="s">
        <v>11808</v>
      </c>
      <c r="C1109" t="s">
        <v>17077</v>
      </c>
      <c r="F1109" t="s">
        <v>17078</v>
      </c>
      <c r="H1109" t="s">
        <v>11589</v>
      </c>
      <c r="I1109" s="1" t="s">
        <v>9251</v>
      </c>
      <c r="J1109" t="s">
        <v>17079</v>
      </c>
      <c r="K1109" t="s">
        <v>9252</v>
      </c>
    </row>
    <row r="1110" spans="1:14" x14ac:dyDescent="0.25">
      <c r="A1110" t="s">
        <v>16272</v>
      </c>
      <c r="B1110" s="894" t="s">
        <v>16273</v>
      </c>
      <c r="C1110" t="s">
        <v>16272</v>
      </c>
      <c r="E1110" t="s">
        <v>16274</v>
      </c>
      <c r="F1110" t="s">
        <v>16275</v>
      </c>
      <c r="H1110" t="s">
        <v>11258</v>
      </c>
      <c r="I1110" s="1" t="s">
        <v>9251</v>
      </c>
      <c r="J1110" t="s">
        <v>16276</v>
      </c>
      <c r="K1110" t="s">
        <v>9252</v>
      </c>
    </row>
    <row r="1111" spans="1:14" x14ac:dyDescent="0.25">
      <c r="A1111" t="s">
        <v>16277</v>
      </c>
      <c r="B1111" s="894" t="s">
        <v>16278</v>
      </c>
      <c r="C1111" t="s">
        <v>16279</v>
      </c>
      <c r="F1111" t="s">
        <v>16280</v>
      </c>
      <c r="G1111" t="s">
        <v>16281</v>
      </c>
      <c r="H1111" t="s">
        <v>11582</v>
      </c>
      <c r="I1111" s="1" t="s">
        <v>9251</v>
      </c>
      <c r="J1111" t="s">
        <v>16282</v>
      </c>
      <c r="K1111" t="s">
        <v>9252</v>
      </c>
      <c r="N1111" t="s">
        <v>16283</v>
      </c>
    </row>
    <row r="1112" spans="1:14" x14ac:dyDescent="0.25">
      <c r="A1112" t="s">
        <v>16284</v>
      </c>
      <c r="B1112" s="894" t="s">
        <v>16285</v>
      </c>
      <c r="C1112" t="s">
        <v>16284</v>
      </c>
      <c r="E1112" t="s">
        <v>16286</v>
      </c>
      <c r="F1112" t="s">
        <v>16287</v>
      </c>
      <c r="H1112" t="s">
        <v>15470</v>
      </c>
      <c r="I1112" s="1" t="s">
        <v>9251</v>
      </c>
      <c r="J1112" t="s">
        <v>16288</v>
      </c>
      <c r="K1112" t="s">
        <v>9252</v>
      </c>
    </row>
    <row r="1113" spans="1:14" x14ac:dyDescent="0.25">
      <c r="A1113" t="s">
        <v>16289</v>
      </c>
      <c r="B1113" s="894" t="s">
        <v>16290</v>
      </c>
      <c r="C1113" t="s">
        <v>16291</v>
      </c>
      <c r="F1113" t="s">
        <v>16292</v>
      </c>
      <c r="G1113" t="s">
        <v>15572</v>
      </c>
      <c r="H1113" t="s">
        <v>11258</v>
      </c>
      <c r="I1113" s="1" t="s">
        <v>9251</v>
      </c>
      <c r="J1113" t="s">
        <v>16293</v>
      </c>
      <c r="K1113" t="s">
        <v>9252</v>
      </c>
    </row>
    <row r="1114" spans="1:14" x14ac:dyDescent="0.25">
      <c r="A1114" t="s">
        <v>16294</v>
      </c>
      <c r="B1114" s="894" t="s">
        <v>16295</v>
      </c>
    </row>
    <row r="1115" spans="1:14" x14ac:dyDescent="0.25">
      <c r="A1115" t="s">
        <v>16296</v>
      </c>
      <c r="B1115" s="894" t="s">
        <v>16297</v>
      </c>
      <c r="C1115" t="s">
        <v>16298</v>
      </c>
      <c r="F1115" t="s">
        <v>16299</v>
      </c>
      <c r="H1115" t="s">
        <v>11258</v>
      </c>
      <c r="I1115" s="1" t="s">
        <v>9251</v>
      </c>
      <c r="J1115" t="s">
        <v>16300</v>
      </c>
      <c r="K1115" t="s">
        <v>9252</v>
      </c>
    </row>
    <row r="1116" spans="1:14" x14ac:dyDescent="0.25">
      <c r="A1116" t="s">
        <v>16301</v>
      </c>
      <c r="B1116" s="894" t="s">
        <v>16302</v>
      </c>
      <c r="C1116" t="s">
        <v>16301</v>
      </c>
      <c r="F1116" t="s">
        <v>16303</v>
      </c>
      <c r="H1116" t="s">
        <v>11258</v>
      </c>
      <c r="I1116" s="1" t="s">
        <v>9251</v>
      </c>
      <c r="J1116" t="s">
        <v>16304</v>
      </c>
      <c r="K1116" t="s">
        <v>9252</v>
      </c>
    </row>
    <row r="1117" spans="1:14" x14ac:dyDescent="0.25">
      <c r="A1117" t="s">
        <v>16305</v>
      </c>
      <c r="B1117" s="894" t="s">
        <v>16306</v>
      </c>
      <c r="C1117" t="s">
        <v>16305</v>
      </c>
      <c r="F1117" t="s">
        <v>16307</v>
      </c>
      <c r="G1117" t="s">
        <v>16308</v>
      </c>
      <c r="H1117" t="s">
        <v>11589</v>
      </c>
      <c r="I1117" s="1" t="s">
        <v>9251</v>
      </c>
      <c r="J1117" t="s">
        <v>16309</v>
      </c>
      <c r="K1117" t="s">
        <v>9252</v>
      </c>
    </row>
    <row r="1118" spans="1:14" x14ac:dyDescent="0.25">
      <c r="A1118" t="s">
        <v>16310</v>
      </c>
      <c r="B1118" s="894" t="s">
        <v>16311</v>
      </c>
      <c r="C1118" t="s">
        <v>16312</v>
      </c>
      <c r="E1118" t="s">
        <v>16313</v>
      </c>
      <c r="F1118" t="s">
        <v>16314</v>
      </c>
      <c r="H1118" t="s">
        <v>11258</v>
      </c>
      <c r="I1118" s="1" t="s">
        <v>9251</v>
      </c>
      <c r="J1118" t="s">
        <v>13025</v>
      </c>
      <c r="K1118" t="s">
        <v>9252</v>
      </c>
    </row>
    <row r="1119" spans="1:14" x14ac:dyDescent="0.25">
      <c r="A1119" t="s">
        <v>16315</v>
      </c>
      <c r="B1119" s="894" t="s">
        <v>16316</v>
      </c>
      <c r="C1119" t="s">
        <v>16315</v>
      </c>
      <c r="E1119" t="s">
        <v>16317</v>
      </c>
      <c r="F1119" t="s">
        <v>16318</v>
      </c>
      <c r="H1119" t="s">
        <v>11258</v>
      </c>
      <c r="I1119" s="1" t="s">
        <v>9251</v>
      </c>
      <c r="J1119" t="s">
        <v>16319</v>
      </c>
      <c r="K1119" t="s">
        <v>9252</v>
      </c>
      <c r="L1119" t="s">
        <v>16320</v>
      </c>
    </row>
    <row r="1120" spans="1:14" x14ac:dyDescent="0.25">
      <c r="A1120" t="s">
        <v>16321</v>
      </c>
      <c r="B1120" s="894" t="s">
        <v>16322</v>
      </c>
      <c r="C1120" t="s">
        <v>16321</v>
      </c>
      <c r="E1120" t="s">
        <v>16323</v>
      </c>
      <c r="F1120" t="s">
        <v>16324</v>
      </c>
      <c r="H1120" t="s">
        <v>11591</v>
      </c>
      <c r="I1120" s="1" t="s">
        <v>9251</v>
      </c>
      <c r="J1120" t="s">
        <v>16325</v>
      </c>
      <c r="K1120" t="s">
        <v>9252</v>
      </c>
      <c r="L1120" t="s">
        <v>16326</v>
      </c>
    </row>
    <row r="1121" spans="1:12" x14ac:dyDescent="0.25">
      <c r="A1121" t="s">
        <v>16327</v>
      </c>
      <c r="B1121" s="894" t="s">
        <v>16328</v>
      </c>
      <c r="C1121" t="s">
        <v>16327</v>
      </c>
      <c r="E1121" t="s">
        <v>16329</v>
      </c>
      <c r="F1121" t="s">
        <v>16330</v>
      </c>
      <c r="H1121" t="s">
        <v>12629</v>
      </c>
      <c r="I1121" s="1" t="s">
        <v>9251</v>
      </c>
      <c r="J1121" t="s">
        <v>16331</v>
      </c>
      <c r="K1121" t="s">
        <v>9252</v>
      </c>
      <c r="L1121" t="s">
        <v>15848</v>
      </c>
    </row>
    <row r="1122" spans="1:12" x14ac:dyDescent="0.25">
      <c r="A1122" t="s">
        <v>11666</v>
      </c>
      <c r="B1122" s="894" t="s">
        <v>11809</v>
      </c>
      <c r="C1122" t="s">
        <v>11666</v>
      </c>
      <c r="E1122" t="s">
        <v>16332</v>
      </c>
      <c r="F1122" t="s">
        <v>16333</v>
      </c>
      <c r="H1122" t="s">
        <v>16334</v>
      </c>
      <c r="I1122" s="1" t="s">
        <v>9251</v>
      </c>
      <c r="J1122" t="s">
        <v>16335</v>
      </c>
      <c r="K1122" t="s">
        <v>9252</v>
      </c>
    </row>
    <row r="1123" spans="1:12" x14ac:dyDescent="0.25">
      <c r="A1123" t="s">
        <v>16336</v>
      </c>
      <c r="B1123" s="894" t="s">
        <v>16337</v>
      </c>
      <c r="C1123" t="s">
        <v>16336</v>
      </c>
      <c r="E1123" t="s">
        <v>16338</v>
      </c>
      <c r="F1123" t="s">
        <v>16339</v>
      </c>
      <c r="H1123" t="s">
        <v>11258</v>
      </c>
      <c r="I1123" s="1" t="s">
        <v>9251</v>
      </c>
      <c r="J1123" t="s">
        <v>16340</v>
      </c>
      <c r="K1123" t="s">
        <v>9252</v>
      </c>
      <c r="L1123" t="s">
        <v>12538</v>
      </c>
    </row>
    <row r="1124" spans="1:12" x14ac:dyDescent="0.25">
      <c r="A1124" t="s">
        <v>16341</v>
      </c>
      <c r="B1124" s="894" t="s">
        <v>16342</v>
      </c>
      <c r="C1124" t="s">
        <v>16343</v>
      </c>
      <c r="F1124" t="s">
        <v>16344</v>
      </c>
      <c r="H1124" t="s">
        <v>14768</v>
      </c>
      <c r="I1124" s="1" t="s">
        <v>9251</v>
      </c>
      <c r="J1124" t="s">
        <v>16345</v>
      </c>
      <c r="K1124" t="s">
        <v>9252</v>
      </c>
    </row>
    <row r="1125" spans="1:12" x14ac:dyDescent="0.25">
      <c r="A1125" t="s">
        <v>16346</v>
      </c>
      <c r="B1125" s="894" t="s">
        <v>16347</v>
      </c>
    </row>
    <row r="1126" spans="1:12" x14ac:dyDescent="0.25">
      <c r="A1126" t="s">
        <v>16348</v>
      </c>
      <c r="B1126" s="894" t="s">
        <v>16349</v>
      </c>
      <c r="C1126" t="s">
        <v>16350</v>
      </c>
      <c r="E1126" t="s">
        <v>16351</v>
      </c>
      <c r="F1126" t="s">
        <v>16352</v>
      </c>
      <c r="H1126" t="s">
        <v>11258</v>
      </c>
      <c r="I1126" s="1" t="s">
        <v>9251</v>
      </c>
      <c r="J1126" t="s">
        <v>16353</v>
      </c>
      <c r="K1126" t="s">
        <v>9252</v>
      </c>
    </row>
    <row r="1127" spans="1:12" x14ac:dyDescent="0.25">
      <c r="A1127" t="s">
        <v>16354</v>
      </c>
      <c r="B1127" s="894" t="s">
        <v>16355</v>
      </c>
      <c r="C1127" t="s">
        <v>16356</v>
      </c>
      <c r="F1127" t="s">
        <v>16357</v>
      </c>
      <c r="H1127" t="s">
        <v>16358</v>
      </c>
      <c r="I1127" s="1" t="s">
        <v>9251</v>
      </c>
      <c r="J1127" t="s">
        <v>12935</v>
      </c>
      <c r="K1127" t="s">
        <v>9252</v>
      </c>
    </row>
    <row r="1128" spans="1:12" x14ac:dyDescent="0.25">
      <c r="A1128" t="s">
        <v>16359</v>
      </c>
      <c r="B1128" s="894" t="s">
        <v>16360</v>
      </c>
      <c r="C1128" t="s">
        <v>16361</v>
      </c>
      <c r="F1128" t="s">
        <v>16362</v>
      </c>
      <c r="H1128" t="s">
        <v>16334</v>
      </c>
      <c r="I1128" s="1" t="s">
        <v>9251</v>
      </c>
      <c r="J1128" t="s">
        <v>16335</v>
      </c>
      <c r="K1128" t="s">
        <v>9252</v>
      </c>
    </row>
    <row r="1129" spans="1:12" x14ac:dyDescent="0.25">
      <c r="A1129" t="s">
        <v>16363</v>
      </c>
      <c r="B1129" s="894" t="s">
        <v>16364</v>
      </c>
      <c r="C1129" t="s">
        <v>16363</v>
      </c>
      <c r="E1129" t="s">
        <v>16365</v>
      </c>
      <c r="F1129" t="s">
        <v>16366</v>
      </c>
      <c r="H1129" t="s">
        <v>11591</v>
      </c>
      <c r="I1129" s="1" t="s">
        <v>9251</v>
      </c>
      <c r="J1129" t="s">
        <v>16367</v>
      </c>
      <c r="K1129" t="s">
        <v>9252</v>
      </c>
    </row>
    <row r="1130" spans="1:12" x14ac:dyDescent="0.25">
      <c r="A1130" t="s">
        <v>16368</v>
      </c>
      <c r="B1130" s="894" t="s">
        <v>16369</v>
      </c>
      <c r="C1130" t="s">
        <v>16370</v>
      </c>
      <c r="E1130" t="s">
        <v>16371</v>
      </c>
      <c r="F1130" t="s">
        <v>16372</v>
      </c>
      <c r="H1130" t="s">
        <v>16373</v>
      </c>
      <c r="I1130" s="1" t="s">
        <v>9251</v>
      </c>
      <c r="J1130" t="s">
        <v>16374</v>
      </c>
      <c r="K1130" t="s">
        <v>9252</v>
      </c>
    </row>
    <row r="1131" spans="1:12" x14ac:dyDescent="0.25">
      <c r="A1131" t="s">
        <v>16375</v>
      </c>
      <c r="B1131" s="894" t="s">
        <v>16376</v>
      </c>
      <c r="C1131" t="s">
        <v>16375</v>
      </c>
      <c r="E1131" t="s">
        <v>16377</v>
      </c>
    </row>
    <row r="1132" spans="1:12" x14ac:dyDescent="0.25">
      <c r="A1132" t="s">
        <v>16378</v>
      </c>
      <c r="B1132" s="894" t="s">
        <v>16379</v>
      </c>
      <c r="C1132" t="s">
        <v>16378</v>
      </c>
      <c r="E1132" t="s">
        <v>16380</v>
      </c>
      <c r="F1132" t="s">
        <v>16381</v>
      </c>
      <c r="H1132" t="s">
        <v>11582</v>
      </c>
      <c r="I1132" s="1" t="s">
        <v>9251</v>
      </c>
      <c r="J1132" t="s">
        <v>16382</v>
      </c>
      <c r="K1132" t="s">
        <v>9252</v>
      </c>
      <c r="L1132" t="s">
        <v>11598</v>
      </c>
    </row>
    <row r="1133" spans="1:12" x14ac:dyDescent="0.25">
      <c r="A1133" t="s">
        <v>16383</v>
      </c>
      <c r="B1133" s="894" t="s">
        <v>16384</v>
      </c>
      <c r="C1133" t="s">
        <v>16385</v>
      </c>
      <c r="E1133" t="s">
        <v>16386</v>
      </c>
      <c r="F1133" t="s">
        <v>16387</v>
      </c>
      <c r="H1133" t="s">
        <v>11589</v>
      </c>
      <c r="I1133" s="1" t="s">
        <v>9251</v>
      </c>
      <c r="J1133" t="s">
        <v>16388</v>
      </c>
      <c r="K1133" t="s">
        <v>9252</v>
      </c>
    </row>
    <row r="1134" spans="1:12" x14ac:dyDescent="0.25">
      <c r="A1134" t="s">
        <v>16389</v>
      </c>
      <c r="B1134" s="894" t="s">
        <v>16390</v>
      </c>
      <c r="C1134" t="s">
        <v>16389</v>
      </c>
      <c r="E1134" t="s">
        <v>16391</v>
      </c>
      <c r="F1134" t="s">
        <v>16392</v>
      </c>
      <c r="H1134" t="s">
        <v>13653</v>
      </c>
      <c r="I1134" s="1" t="s">
        <v>9251</v>
      </c>
      <c r="J1134" t="s">
        <v>16393</v>
      </c>
      <c r="K1134" t="s">
        <v>9252</v>
      </c>
      <c r="L1134" t="s">
        <v>16394</v>
      </c>
    </row>
    <row r="1135" spans="1:12" x14ac:dyDescent="0.25">
      <c r="A1135" t="s">
        <v>16395</v>
      </c>
      <c r="B1135" s="894" t="s">
        <v>16396</v>
      </c>
      <c r="C1135" t="s">
        <v>16397</v>
      </c>
      <c r="E1135" t="s">
        <v>16398</v>
      </c>
    </row>
    <row r="1136" spans="1:12" x14ac:dyDescent="0.25">
      <c r="A1136" t="s">
        <v>16399</v>
      </c>
      <c r="B1136" s="894" t="s">
        <v>16400</v>
      </c>
      <c r="C1136" t="s">
        <v>16399</v>
      </c>
      <c r="E1136" t="s">
        <v>16401</v>
      </c>
      <c r="F1136" t="s">
        <v>16402</v>
      </c>
      <c r="H1136" t="s">
        <v>16403</v>
      </c>
      <c r="I1136" s="1" t="s">
        <v>9251</v>
      </c>
      <c r="J1136" t="s">
        <v>16404</v>
      </c>
      <c r="K1136" t="s">
        <v>9252</v>
      </c>
      <c r="L1136" t="s">
        <v>16405</v>
      </c>
    </row>
    <row r="1137" spans="1:15" x14ac:dyDescent="0.25">
      <c r="A1137" t="s">
        <v>16406</v>
      </c>
      <c r="B1137" s="894" t="s">
        <v>16407</v>
      </c>
      <c r="C1137" t="s">
        <v>16406</v>
      </c>
      <c r="F1137" t="s">
        <v>16408</v>
      </c>
      <c r="H1137" t="s">
        <v>12473</v>
      </c>
      <c r="I1137" s="1" t="s">
        <v>9251</v>
      </c>
      <c r="J1137" t="s">
        <v>16409</v>
      </c>
      <c r="K1137" t="s">
        <v>9252</v>
      </c>
      <c r="L1137" t="s">
        <v>12853</v>
      </c>
    </row>
    <row r="1138" spans="1:15" x14ac:dyDescent="0.25">
      <c r="A1138" t="s">
        <v>16410</v>
      </c>
      <c r="B1138" s="894" t="s">
        <v>16411</v>
      </c>
      <c r="C1138" t="s">
        <v>16410</v>
      </c>
      <c r="E1138" t="s">
        <v>16412</v>
      </c>
      <c r="F1138" t="s">
        <v>16413</v>
      </c>
      <c r="H1138" t="s">
        <v>15977</v>
      </c>
      <c r="I1138" s="1" t="s">
        <v>9251</v>
      </c>
      <c r="J1138" t="s">
        <v>16414</v>
      </c>
      <c r="K1138" t="s">
        <v>9252</v>
      </c>
    </row>
    <row r="1139" spans="1:15" x14ac:dyDescent="0.25">
      <c r="A1139" t="s">
        <v>16415</v>
      </c>
      <c r="B1139" s="894" t="s">
        <v>16416</v>
      </c>
      <c r="C1139" t="s">
        <v>16417</v>
      </c>
      <c r="E1139" t="s">
        <v>16418</v>
      </c>
      <c r="F1139" t="s">
        <v>16419</v>
      </c>
      <c r="H1139" t="s">
        <v>11258</v>
      </c>
      <c r="I1139" s="1" t="s">
        <v>9251</v>
      </c>
      <c r="J1139" t="s">
        <v>16420</v>
      </c>
      <c r="K1139" t="s">
        <v>9252</v>
      </c>
    </row>
    <row r="1140" spans="1:15" x14ac:dyDescent="0.25">
      <c r="A1140" t="s">
        <v>16421</v>
      </c>
      <c r="B1140" s="894" t="s">
        <v>16422</v>
      </c>
      <c r="C1140" t="s">
        <v>16423</v>
      </c>
      <c r="E1140" t="s">
        <v>16424</v>
      </c>
      <c r="F1140" t="s">
        <v>16425</v>
      </c>
      <c r="H1140" t="s">
        <v>11258</v>
      </c>
      <c r="I1140" s="1" t="s">
        <v>9251</v>
      </c>
      <c r="J1140" t="s">
        <v>16426</v>
      </c>
      <c r="K1140" t="s">
        <v>9252</v>
      </c>
    </row>
    <row r="1141" spans="1:15" x14ac:dyDescent="0.25">
      <c r="A1141" t="s">
        <v>16427</v>
      </c>
      <c r="B1141" s="894" t="s">
        <v>16428</v>
      </c>
      <c r="C1141" t="s">
        <v>16427</v>
      </c>
      <c r="E1141" t="s">
        <v>16429</v>
      </c>
      <c r="F1141" t="s">
        <v>16430</v>
      </c>
      <c r="H1141" t="s">
        <v>16431</v>
      </c>
      <c r="I1141" s="1" t="s">
        <v>9251</v>
      </c>
      <c r="J1141" t="s">
        <v>16432</v>
      </c>
      <c r="K1141" t="s">
        <v>9252</v>
      </c>
      <c r="L1141" t="s">
        <v>13574</v>
      </c>
    </row>
    <row r="1142" spans="1:15" x14ac:dyDescent="0.25">
      <c r="A1142" t="s">
        <v>16433</v>
      </c>
      <c r="B1142" s="894" t="s">
        <v>16434</v>
      </c>
      <c r="C1142" t="s">
        <v>16435</v>
      </c>
      <c r="E1142" t="s">
        <v>16436</v>
      </c>
      <c r="F1142" t="s">
        <v>16437</v>
      </c>
      <c r="H1142" t="s">
        <v>11596</v>
      </c>
      <c r="I1142" s="1" t="s">
        <v>9251</v>
      </c>
      <c r="J1142" t="s">
        <v>16438</v>
      </c>
      <c r="K1142" t="s">
        <v>9252</v>
      </c>
      <c r="L1142" t="s">
        <v>14962</v>
      </c>
    </row>
    <row r="1143" spans="1:15" x14ac:dyDescent="0.25">
      <c r="A1143" t="s">
        <v>16439</v>
      </c>
      <c r="B1143" s="894" t="s">
        <v>16440</v>
      </c>
      <c r="C1143" t="s">
        <v>16441</v>
      </c>
      <c r="E1143" t="s">
        <v>16442</v>
      </c>
      <c r="F1143" t="s">
        <v>16443</v>
      </c>
      <c r="H1143" t="s">
        <v>15258</v>
      </c>
      <c r="I1143" s="1" t="s">
        <v>9251</v>
      </c>
      <c r="J1143" t="s">
        <v>16444</v>
      </c>
      <c r="K1143" t="s">
        <v>9252</v>
      </c>
    </row>
    <row r="1144" spans="1:15" x14ac:dyDescent="0.25">
      <c r="A1144" t="s">
        <v>16445</v>
      </c>
      <c r="B1144" s="894" t="s">
        <v>16446</v>
      </c>
      <c r="C1144" t="s">
        <v>16445</v>
      </c>
      <c r="F1144" t="s">
        <v>16447</v>
      </c>
      <c r="H1144" t="s">
        <v>11258</v>
      </c>
      <c r="I1144" s="1" t="s">
        <v>9251</v>
      </c>
      <c r="J1144" t="s">
        <v>16448</v>
      </c>
      <c r="K1144" t="s">
        <v>9252</v>
      </c>
    </row>
    <row r="1145" spans="1:15" x14ac:dyDescent="0.25">
      <c r="A1145" t="s">
        <v>16449</v>
      </c>
      <c r="B1145" s="894" t="s">
        <v>16450</v>
      </c>
      <c r="C1145" t="s">
        <v>16451</v>
      </c>
      <c r="E1145" t="s">
        <v>16452</v>
      </c>
      <c r="F1145" t="s">
        <v>16453</v>
      </c>
      <c r="G1145" t="s">
        <v>16454</v>
      </c>
      <c r="H1145" t="s">
        <v>11258</v>
      </c>
      <c r="I1145" s="1" t="s">
        <v>9251</v>
      </c>
      <c r="J1145" t="s">
        <v>11593</v>
      </c>
      <c r="K1145" t="s">
        <v>9252</v>
      </c>
      <c r="O1145" t="s">
        <v>15039</v>
      </c>
    </row>
    <row r="1146" spans="1:15" x14ac:dyDescent="0.25">
      <c r="A1146" t="s">
        <v>13434</v>
      </c>
      <c r="B1146" s="894" t="s">
        <v>16455</v>
      </c>
    </row>
    <row r="1147" spans="1:15" x14ac:dyDescent="0.25">
      <c r="A1147" t="s">
        <v>16456</v>
      </c>
      <c r="B1147" s="894" t="s">
        <v>16457</v>
      </c>
    </row>
    <row r="1148" spans="1:15" x14ac:dyDescent="0.25">
      <c r="A1148" t="s">
        <v>16458</v>
      </c>
      <c r="B1148" s="894" t="s">
        <v>16459</v>
      </c>
      <c r="C1148" t="s">
        <v>16460</v>
      </c>
      <c r="F1148" t="s">
        <v>16461</v>
      </c>
      <c r="H1148" t="s">
        <v>11582</v>
      </c>
      <c r="I1148" s="1" t="s">
        <v>9251</v>
      </c>
      <c r="J1148" t="s">
        <v>16462</v>
      </c>
      <c r="K1148" t="s">
        <v>9252</v>
      </c>
    </row>
    <row r="1149" spans="1:15" x14ac:dyDescent="0.25">
      <c r="A1149" t="s">
        <v>16463</v>
      </c>
      <c r="B1149" s="894" t="s">
        <v>16464</v>
      </c>
      <c r="C1149" t="s">
        <v>16465</v>
      </c>
      <c r="E1149" t="s">
        <v>16466</v>
      </c>
      <c r="F1149" t="s">
        <v>16467</v>
      </c>
      <c r="G1149" t="s">
        <v>15572</v>
      </c>
      <c r="H1149" t="s">
        <v>11584</v>
      </c>
      <c r="I1149" s="1" t="s">
        <v>9251</v>
      </c>
      <c r="J1149" t="s">
        <v>16468</v>
      </c>
      <c r="K1149" t="s">
        <v>9252</v>
      </c>
      <c r="L1149" t="s">
        <v>16469</v>
      </c>
    </row>
    <row r="1150" spans="1:15" x14ac:dyDescent="0.25">
      <c r="A1150" t="s">
        <v>16470</v>
      </c>
      <c r="B1150" s="894" t="s">
        <v>16471</v>
      </c>
      <c r="C1150" t="s">
        <v>16472</v>
      </c>
      <c r="F1150" t="s">
        <v>16473</v>
      </c>
      <c r="H1150" t="s">
        <v>11591</v>
      </c>
      <c r="I1150" s="1" t="s">
        <v>9251</v>
      </c>
      <c r="J1150" t="s">
        <v>16474</v>
      </c>
      <c r="K1150" t="s">
        <v>9252</v>
      </c>
    </row>
    <row r="1151" spans="1:15" x14ac:dyDescent="0.25">
      <c r="A1151" t="s">
        <v>16475</v>
      </c>
      <c r="B1151" s="894" t="s">
        <v>16476</v>
      </c>
      <c r="E1151" t="s">
        <v>16477</v>
      </c>
    </row>
    <row r="1152" spans="1:15" x14ac:dyDescent="0.25">
      <c r="A1152" t="s">
        <v>16478</v>
      </c>
      <c r="B1152" s="894" t="s">
        <v>16479</v>
      </c>
      <c r="C1152" t="s">
        <v>16478</v>
      </c>
      <c r="E1152" t="s">
        <v>16480</v>
      </c>
      <c r="F1152" t="s">
        <v>16481</v>
      </c>
      <c r="H1152" t="s">
        <v>11258</v>
      </c>
      <c r="I1152" s="1" t="s">
        <v>9251</v>
      </c>
      <c r="J1152" t="s">
        <v>16482</v>
      </c>
      <c r="K1152" t="s">
        <v>9252</v>
      </c>
    </row>
    <row r="1153" spans="1:12" x14ac:dyDescent="0.25">
      <c r="A1153" t="s">
        <v>16483</v>
      </c>
      <c r="B1153" s="894" t="s">
        <v>16484</v>
      </c>
    </row>
    <row r="1154" spans="1:12" x14ac:dyDescent="0.25">
      <c r="A1154" t="s">
        <v>16485</v>
      </c>
      <c r="B1154" s="894" t="s">
        <v>16486</v>
      </c>
      <c r="C1154" t="s">
        <v>16485</v>
      </c>
      <c r="E1154" t="s">
        <v>16487</v>
      </c>
      <c r="F1154" t="s">
        <v>16488</v>
      </c>
      <c r="G1154" t="s">
        <v>16090</v>
      </c>
      <c r="H1154" t="s">
        <v>11258</v>
      </c>
      <c r="I1154" s="1" t="s">
        <v>9251</v>
      </c>
      <c r="J1154" t="s">
        <v>16489</v>
      </c>
      <c r="K1154" t="s">
        <v>9252</v>
      </c>
    </row>
    <row r="1155" spans="1:12" x14ac:dyDescent="0.25">
      <c r="A1155" t="s">
        <v>16490</v>
      </c>
      <c r="B1155" s="894" t="s">
        <v>16491</v>
      </c>
      <c r="C1155" t="s">
        <v>16490</v>
      </c>
      <c r="E1155" t="s">
        <v>16492</v>
      </c>
      <c r="F1155" t="s">
        <v>16493</v>
      </c>
      <c r="H1155" t="s">
        <v>11589</v>
      </c>
      <c r="I1155" s="1" t="s">
        <v>9251</v>
      </c>
      <c r="J1155" t="s">
        <v>16494</v>
      </c>
      <c r="K1155" t="s">
        <v>9252</v>
      </c>
      <c r="L1155" t="s">
        <v>16495</v>
      </c>
    </row>
    <row r="1156" spans="1:12" x14ac:dyDescent="0.25">
      <c r="A1156" t="s">
        <v>16496</v>
      </c>
      <c r="B1156" s="894" t="s">
        <v>16497</v>
      </c>
      <c r="C1156" t="s">
        <v>16498</v>
      </c>
      <c r="E1156" t="s">
        <v>16499</v>
      </c>
      <c r="F1156" t="s">
        <v>16500</v>
      </c>
      <c r="H1156" t="s">
        <v>11584</v>
      </c>
      <c r="I1156" s="1" t="s">
        <v>9251</v>
      </c>
      <c r="J1156" t="s">
        <v>16501</v>
      </c>
      <c r="K1156" t="s">
        <v>9252</v>
      </c>
      <c r="L1156" t="s">
        <v>16502</v>
      </c>
    </row>
    <row r="1157" spans="1:12" x14ac:dyDescent="0.25">
      <c r="A1157" t="s">
        <v>16503</v>
      </c>
      <c r="B1157" s="894" t="s">
        <v>16504</v>
      </c>
      <c r="C1157" t="s">
        <v>16505</v>
      </c>
      <c r="F1157" t="s">
        <v>16506</v>
      </c>
      <c r="H1157" t="s">
        <v>15398</v>
      </c>
      <c r="I1157" s="1" t="s">
        <v>9251</v>
      </c>
      <c r="J1157" t="s">
        <v>15399</v>
      </c>
      <c r="K1157" t="s">
        <v>9252</v>
      </c>
    </row>
    <row r="1158" spans="1:12" x14ac:dyDescent="0.25">
      <c r="A1158" t="s">
        <v>16507</v>
      </c>
      <c r="B1158" s="894" t="s">
        <v>16508</v>
      </c>
      <c r="C1158" t="s">
        <v>16507</v>
      </c>
      <c r="E1158" t="s">
        <v>16509</v>
      </c>
      <c r="F1158" t="s">
        <v>16510</v>
      </c>
      <c r="H1158" t="s">
        <v>11258</v>
      </c>
      <c r="I1158" s="1" t="s">
        <v>9251</v>
      </c>
      <c r="J1158" t="s">
        <v>16511</v>
      </c>
      <c r="K1158" t="s">
        <v>9252</v>
      </c>
    </row>
    <row r="1159" spans="1:12" x14ac:dyDescent="0.25">
      <c r="A1159" t="s">
        <v>16512</v>
      </c>
      <c r="B1159" s="894" t="s">
        <v>16513</v>
      </c>
    </row>
    <row r="1160" spans="1:12" x14ac:dyDescent="0.25">
      <c r="A1160" t="s">
        <v>16514</v>
      </c>
      <c r="B1160" s="894" t="s">
        <v>16515</v>
      </c>
      <c r="C1160" t="s">
        <v>16514</v>
      </c>
      <c r="E1160" t="s">
        <v>16516</v>
      </c>
      <c r="F1160" t="s">
        <v>16517</v>
      </c>
      <c r="H1160" t="s">
        <v>11258</v>
      </c>
      <c r="I1160" s="1" t="s">
        <v>9251</v>
      </c>
      <c r="J1160" t="s">
        <v>16518</v>
      </c>
      <c r="K1160" t="s">
        <v>9252</v>
      </c>
    </row>
    <row r="1161" spans="1:12" x14ac:dyDescent="0.25">
      <c r="A1161" t="s">
        <v>16519</v>
      </c>
      <c r="B1161" s="894" t="s">
        <v>16520</v>
      </c>
      <c r="C1161" t="s">
        <v>16519</v>
      </c>
      <c r="E1161" t="s">
        <v>16521</v>
      </c>
      <c r="F1161" t="s">
        <v>16522</v>
      </c>
      <c r="H1161" t="s">
        <v>11584</v>
      </c>
      <c r="I1161" s="1" t="s">
        <v>9251</v>
      </c>
      <c r="J1161" t="s">
        <v>16523</v>
      </c>
      <c r="K1161" t="s">
        <v>9252</v>
      </c>
    </row>
    <row r="1162" spans="1:12" x14ac:dyDescent="0.25">
      <c r="A1162" t="s">
        <v>16524</v>
      </c>
      <c r="B1162" s="894" t="s">
        <v>16525</v>
      </c>
      <c r="C1162" t="s">
        <v>16524</v>
      </c>
      <c r="E1162" t="s">
        <v>16526</v>
      </c>
      <c r="F1162" t="s">
        <v>16527</v>
      </c>
      <c r="H1162" t="s">
        <v>11258</v>
      </c>
      <c r="I1162" s="1" t="s">
        <v>9251</v>
      </c>
      <c r="J1162" t="s">
        <v>16528</v>
      </c>
      <c r="K1162" t="s">
        <v>9252</v>
      </c>
    </row>
    <row r="1163" spans="1:12" x14ac:dyDescent="0.25">
      <c r="A1163" t="s">
        <v>16529</v>
      </c>
      <c r="B1163" s="894" t="s">
        <v>16530</v>
      </c>
      <c r="C1163" t="s">
        <v>16529</v>
      </c>
      <c r="E1163" t="s">
        <v>16531</v>
      </c>
      <c r="F1163" t="s">
        <v>16532</v>
      </c>
      <c r="H1163" t="s">
        <v>11591</v>
      </c>
      <c r="I1163" s="1" t="s">
        <v>9251</v>
      </c>
      <c r="J1163" t="s">
        <v>16533</v>
      </c>
      <c r="K1163" t="s">
        <v>9252</v>
      </c>
    </row>
    <row r="1164" spans="1:12" x14ac:dyDescent="0.25">
      <c r="A1164" t="s">
        <v>16534</v>
      </c>
      <c r="B1164" s="894" t="s">
        <v>16535</v>
      </c>
      <c r="C1164" t="s">
        <v>16536</v>
      </c>
      <c r="E1164" t="s">
        <v>16537</v>
      </c>
      <c r="F1164" t="s">
        <v>16538</v>
      </c>
      <c r="H1164" t="s">
        <v>15398</v>
      </c>
      <c r="I1164" s="1" t="s">
        <v>9251</v>
      </c>
      <c r="J1164" t="s">
        <v>15399</v>
      </c>
      <c r="K1164" t="s">
        <v>9252</v>
      </c>
    </row>
    <row r="1165" spans="1:12" x14ac:dyDescent="0.25">
      <c r="A1165" t="s">
        <v>16539</v>
      </c>
      <c r="B1165" s="894" t="s">
        <v>16540</v>
      </c>
      <c r="C1165" t="s">
        <v>16539</v>
      </c>
      <c r="E1165" t="s">
        <v>16541</v>
      </c>
      <c r="F1165" t="s">
        <v>16542</v>
      </c>
      <c r="H1165" t="s">
        <v>11258</v>
      </c>
      <c r="I1165" s="1" t="s">
        <v>9251</v>
      </c>
      <c r="J1165" t="s">
        <v>16543</v>
      </c>
      <c r="K1165" t="s">
        <v>9252</v>
      </c>
    </row>
    <row r="1166" spans="1:12" x14ac:dyDescent="0.25">
      <c r="A1166" t="s">
        <v>16544</v>
      </c>
      <c r="B1166" s="894" t="s">
        <v>16545</v>
      </c>
      <c r="C1166" t="s">
        <v>16544</v>
      </c>
      <c r="E1166" t="s">
        <v>16546</v>
      </c>
      <c r="F1166" t="s">
        <v>16547</v>
      </c>
      <c r="H1166" t="s">
        <v>15344</v>
      </c>
      <c r="I1166" s="1" t="s">
        <v>9251</v>
      </c>
      <c r="J1166" t="s">
        <v>16548</v>
      </c>
      <c r="K1166" t="s">
        <v>9252</v>
      </c>
    </row>
    <row r="1167" spans="1:12" x14ac:dyDescent="0.25">
      <c r="A1167" t="s">
        <v>16549</v>
      </c>
      <c r="B1167" s="894" t="s">
        <v>16550</v>
      </c>
      <c r="L1167" t="s">
        <v>16551</v>
      </c>
    </row>
    <row r="1168" spans="1:12" x14ac:dyDescent="0.25">
      <c r="A1168" t="s">
        <v>16552</v>
      </c>
      <c r="B1168" s="894" t="s">
        <v>16553</v>
      </c>
      <c r="C1168" t="s">
        <v>16552</v>
      </c>
      <c r="F1168" t="s">
        <v>16554</v>
      </c>
      <c r="G1168" t="s">
        <v>16555</v>
      </c>
      <c r="H1168" t="s">
        <v>11582</v>
      </c>
      <c r="I1168" s="1" t="s">
        <v>9251</v>
      </c>
      <c r="J1168" t="s">
        <v>16556</v>
      </c>
      <c r="K1168" t="s">
        <v>9252</v>
      </c>
    </row>
    <row r="1169" spans="1:13" x14ac:dyDescent="0.25">
      <c r="A1169" t="s">
        <v>16557</v>
      </c>
      <c r="B1169" s="894" t="s">
        <v>16558</v>
      </c>
      <c r="C1169" t="s">
        <v>16557</v>
      </c>
      <c r="E1169" t="s">
        <v>16559</v>
      </c>
      <c r="F1169" t="s">
        <v>16560</v>
      </c>
      <c r="H1169" t="s">
        <v>15829</v>
      </c>
      <c r="I1169" s="1" t="s">
        <v>9251</v>
      </c>
      <c r="J1169" t="s">
        <v>16561</v>
      </c>
      <c r="K1169" t="s">
        <v>9252</v>
      </c>
    </row>
    <row r="1170" spans="1:13" x14ac:dyDescent="0.25">
      <c r="A1170" t="s">
        <v>16562</v>
      </c>
      <c r="B1170" s="894" t="s">
        <v>16563</v>
      </c>
      <c r="C1170" t="s">
        <v>16562</v>
      </c>
      <c r="F1170" t="s">
        <v>16564</v>
      </c>
      <c r="H1170" t="s">
        <v>16565</v>
      </c>
      <c r="I1170" s="1" t="s">
        <v>9251</v>
      </c>
      <c r="J1170" t="s">
        <v>16566</v>
      </c>
      <c r="K1170" t="s">
        <v>9252</v>
      </c>
    </row>
    <row r="1171" spans="1:13" x14ac:dyDescent="0.25">
      <c r="A1171" t="s">
        <v>16567</v>
      </c>
      <c r="B1171" s="894" t="s">
        <v>16568</v>
      </c>
      <c r="C1171" t="s">
        <v>16569</v>
      </c>
      <c r="E1171" t="s">
        <v>16570</v>
      </c>
      <c r="F1171" t="s">
        <v>16571</v>
      </c>
      <c r="H1171" t="s">
        <v>12969</v>
      </c>
      <c r="I1171" s="1" t="s">
        <v>9251</v>
      </c>
      <c r="J1171" t="s">
        <v>12970</v>
      </c>
      <c r="K1171" t="s">
        <v>9252</v>
      </c>
    </row>
    <row r="1172" spans="1:13" x14ac:dyDescent="0.25">
      <c r="A1172" t="s">
        <v>16572</v>
      </c>
      <c r="B1172" s="894" t="s">
        <v>16573</v>
      </c>
      <c r="C1172" t="s">
        <v>16574</v>
      </c>
      <c r="E1172" t="s">
        <v>16575</v>
      </c>
      <c r="F1172" t="s">
        <v>16576</v>
      </c>
      <c r="G1172" t="s">
        <v>16577</v>
      </c>
      <c r="H1172" t="s">
        <v>11584</v>
      </c>
      <c r="I1172" s="1" t="s">
        <v>9251</v>
      </c>
      <c r="J1172" t="s">
        <v>16578</v>
      </c>
      <c r="K1172" t="s">
        <v>9252</v>
      </c>
    </row>
    <row r="1173" spans="1:13" x14ac:dyDescent="0.25">
      <c r="A1173" t="s">
        <v>16579</v>
      </c>
      <c r="B1173" s="894" t="s">
        <v>16580</v>
      </c>
      <c r="C1173" t="s">
        <v>16579</v>
      </c>
      <c r="E1173" t="s">
        <v>16581</v>
      </c>
      <c r="F1173" t="s">
        <v>16582</v>
      </c>
      <c r="H1173" t="s">
        <v>11582</v>
      </c>
      <c r="I1173" s="1" t="s">
        <v>9251</v>
      </c>
      <c r="J1173" t="s">
        <v>16583</v>
      </c>
      <c r="K1173" t="s">
        <v>9252</v>
      </c>
    </row>
    <row r="1174" spans="1:13" x14ac:dyDescent="0.25">
      <c r="A1174" t="s">
        <v>16584</v>
      </c>
      <c r="B1174" s="894" t="s">
        <v>16585</v>
      </c>
      <c r="C1174" t="s">
        <v>16586</v>
      </c>
      <c r="E1174" t="s">
        <v>16587</v>
      </c>
      <c r="F1174" t="s">
        <v>16588</v>
      </c>
      <c r="H1174" t="s">
        <v>16589</v>
      </c>
      <c r="I1174" s="1" t="s">
        <v>9251</v>
      </c>
      <c r="J1174" t="s">
        <v>16590</v>
      </c>
      <c r="K1174" t="s">
        <v>9252</v>
      </c>
    </row>
    <row r="1175" spans="1:13" x14ac:dyDescent="0.25">
      <c r="A1175" t="s">
        <v>16591</v>
      </c>
      <c r="B1175" s="894" t="s">
        <v>16592</v>
      </c>
      <c r="C1175" t="s">
        <v>16591</v>
      </c>
      <c r="E1175" t="s">
        <v>16593</v>
      </c>
      <c r="F1175" t="s">
        <v>16594</v>
      </c>
      <c r="H1175" t="s">
        <v>11582</v>
      </c>
      <c r="I1175" s="1" t="s">
        <v>9251</v>
      </c>
      <c r="J1175" t="s">
        <v>16595</v>
      </c>
      <c r="K1175" t="s">
        <v>9252</v>
      </c>
    </row>
    <row r="1176" spans="1:13" x14ac:dyDescent="0.25">
      <c r="A1176" t="s">
        <v>16596</v>
      </c>
      <c r="B1176" s="894" t="s">
        <v>16597</v>
      </c>
      <c r="C1176" t="s">
        <v>16598</v>
      </c>
      <c r="E1176" t="s">
        <v>16599</v>
      </c>
      <c r="F1176" t="s">
        <v>16600</v>
      </c>
      <c r="H1176" t="s">
        <v>11258</v>
      </c>
      <c r="I1176" s="1" t="s">
        <v>9251</v>
      </c>
      <c r="J1176" t="s">
        <v>16601</v>
      </c>
      <c r="K1176" t="s">
        <v>9252</v>
      </c>
      <c r="L1176" t="s">
        <v>15039</v>
      </c>
    </row>
    <row r="1177" spans="1:13" x14ac:dyDescent="0.25">
      <c r="A1177" t="s">
        <v>16602</v>
      </c>
      <c r="B1177" s="894" t="s">
        <v>16603</v>
      </c>
      <c r="C1177" t="s">
        <v>16602</v>
      </c>
      <c r="E1177" t="s">
        <v>16604</v>
      </c>
      <c r="F1177" t="s">
        <v>16605</v>
      </c>
      <c r="G1177" t="s">
        <v>16606</v>
      </c>
      <c r="H1177" t="s">
        <v>11589</v>
      </c>
      <c r="I1177" s="1" t="s">
        <v>9251</v>
      </c>
      <c r="J1177" t="s">
        <v>16607</v>
      </c>
      <c r="K1177" t="s">
        <v>9252</v>
      </c>
      <c r="M1177" s="248" t="s">
        <v>17065</v>
      </c>
    </row>
    <row r="1178" spans="1:13" x14ac:dyDescent="0.25">
      <c r="A1178" t="s">
        <v>16608</v>
      </c>
      <c r="B1178" s="894" t="s">
        <v>16609</v>
      </c>
      <c r="C1178" t="s">
        <v>16610</v>
      </c>
      <c r="E1178" t="s">
        <v>16611</v>
      </c>
      <c r="F1178" t="s">
        <v>16612</v>
      </c>
      <c r="H1178" t="s">
        <v>11258</v>
      </c>
      <c r="I1178" s="1" t="s">
        <v>9251</v>
      </c>
      <c r="J1178" t="s">
        <v>16613</v>
      </c>
      <c r="K1178" t="s">
        <v>9252</v>
      </c>
      <c r="L1178" t="s">
        <v>13482</v>
      </c>
    </row>
    <row r="1179" spans="1:13" x14ac:dyDescent="0.25">
      <c r="A1179" t="s">
        <v>16614</v>
      </c>
      <c r="B1179" s="894" t="s">
        <v>16615</v>
      </c>
      <c r="C1179" t="s">
        <v>16616</v>
      </c>
      <c r="E1179" t="s">
        <v>16617</v>
      </c>
      <c r="F1179" t="s">
        <v>16618</v>
      </c>
      <c r="H1179" t="s">
        <v>11589</v>
      </c>
      <c r="I1179" s="1" t="s">
        <v>9251</v>
      </c>
      <c r="J1179" t="s">
        <v>16619</v>
      </c>
      <c r="K1179" t="s">
        <v>9252</v>
      </c>
    </row>
    <row r="1180" spans="1:13" x14ac:dyDescent="0.25">
      <c r="A1180" t="s">
        <v>15039</v>
      </c>
      <c r="B1180" s="894" t="s">
        <v>16620</v>
      </c>
      <c r="C1180" t="s">
        <v>15039</v>
      </c>
      <c r="E1180" t="s">
        <v>16452</v>
      </c>
    </row>
    <row r="1181" spans="1:13" x14ac:dyDescent="0.25">
      <c r="A1181" t="s">
        <v>16621</v>
      </c>
      <c r="B1181" s="894" t="s">
        <v>16622</v>
      </c>
      <c r="C1181" t="s">
        <v>16621</v>
      </c>
      <c r="E1181" t="s">
        <v>16623</v>
      </c>
      <c r="F1181" t="s">
        <v>16624</v>
      </c>
      <c r="H1181" t="s">
        <v>11589</v>
      </c>
      <c r="I1181" s="1" t="s">
        <v>9251</v>
      </c>
      <c r="J1181" t="s">
        <v>16625</v>
      </c>
      <c r="K1181" t="s">
        <v>9252</v>
      </c>
    </row>
    <row r="1182" spans="1:13" x14ac:dyDescent="0.25">
      <c r="A1182" t="s">
        <v>16626</v>
      </c>
      <c r="B1182" s="894" t="s">
        <v>16627</v>
      </c>
      <c r="C1182" t="s">
        <v>16626</v>
      </c>
      <c r="E1182" t="s">
        <v>16628</v>
      </c>
      <c r="F1182" t="s">
        <v>16629</v>
      </c>
      <c r="H1182" t="s">
        <v>11589</v>
      </c>
      <c r="I1182" s="1" t="s">
        <v>9251</v>
      </c>
      <c r="J1182" t="s">
        <v>16630</v>
      </c>
      <c r="K1182" t="s">
        <v>9252</v>
      </c>
      <c r="L1182" t="s">
        <v>16631</v>
      </c>
    </row>
    <row r="1183" spans="1:13" x14ac:dyDescent="0.25">
      <c r="A1183" t="s">
        <v>16632</v>
      </c>
      <c r="B1183" s="894" t="s">
        <v>16633</v>
      </c>
      <c r="C1183" t="s">
        <v>16632</v>
      </c>
      <c r="E1183" t="s">
        <v>16634</v>
      </c>
      <c r="F1183" t="s">
        <v>16635</v>
      </c>
      <c r="H1183" t="s">
        <v>11589</v>
      </c>
      <c r="I1183" s="1" t="s">
        <v>9251</v>
      </c>
      <c r="J1183" t="s">
        <v>16636</v>
      </c>
      <c r="K1183" t="s">
        <v>9252</v>
      </c>
    </row>
    <row r="1184" spans="1:13" x14ac:dyDescent="0.25">
      <c r="A1184" t="s">
        <v>16637</v>
      </c>
      <c r="B1184" s="894" t="s">
        <v>16638</v>
      </c>
      <c r="C1184" t="s">
        <v>16637</v>
      </c>
      <c r="E1184" t="s">
        <v>16639</v>
      </c>
      <c r="F1184" t="s">
        <v>16640</v>
      </c>
      <c r="G1184" t="s">
        <v>16641</v>
      </c>
      <c r="H1184" t="s">
        <v>11589</v>
      </c>
      <c r="I1184" s="1" t="s">
        <v>9251</v>
      </c>
      <c r="J1184" t="s">
        <v>16642</v>
      </c>
      <c r="K1184" t="s">
        <v>9252</v>
      </c>
    </row>
    <row r="1185" spans="1:14" x14ac:dyDescent="0.25">
      <c r="A1185" t="s">
        <v>16643</v>
      </c>
      <c r="B1185" s="894" t="s">
        <v>16644</v>
      </c>
      <c r="C1185" t="s">
        <v>16643</v>
      </c>
      <c r="E1185" t="s">
        <v>16645</v>
      </c>
      <c r="F1185" t="s">
        <v>16646</v>
      </c>
      <c r="H1185" t="s">
        <v>16647</v>
      </c>
      <c r="I1185" s="1" t="s">
        <v>9251</v>
      </c>
      <c r="J1185" t="s">
        <v>16648</v>
      </c>
      <c r="K1185" t="s">
        <v>9252</v>
      </c>
    </row>
    <row r="1186" spans="1:14" x14ac:dyDescent="0.25">
      <c r="A1186" t="s">
        <v>16649</v>
      </c>
      <c r="B1186" s="894" t="s">
        <v>16650</v>
      </c>
      <c r="C1186" t="s">
        <v>16651</v>
      </c>
      <c r="F1186" t="s">
        <v>16652</v>
      </c>
      <c r="H1186" t="s">
        <v>11258</v>
      </c>
      <c r="I1186" s="1" t="s">
        <v>9251</v>
      </c>
      <c r="J1186" t="s">
        <v>16653</v>
      </c>
      <c r="K1186" t="s">
        <v>9252</v>
      </c>
    </row>
    <row r="1187" spans="1:14" x14ac:dyDescent="0.25">
      <c r="A1187" t="s">
        <v>16654</v>
      </c>
      <c r="B1187" s="894" t="s">
        <v>16655</v>
      </c>
      <c r="C1187" t="s">
        <v>16654</v>
      </c>
      <c r="E1187" t="s">
        <v>16656</v>
      </c>
      <c r="F1187" t="s">
        <v>16657</v>
      </c>
      <c r="H1187" t="s">
        <v>14768</v>
      </c>
      <c r="I1187" s="1" t="s">
        <v>9251</v>
      </c>
      <c r="J1187" t="s">
        <v>16658</v>
      </c>
      <c r="K1187" t="s">
        <v>9252</v>
      </c>
    </row>
    <row r="1188" spans="1:14" x14ac:dyDescent="0.25">
      <c r="A1188" t="s">
        <v>16659</v>
      </c>
      <c r="B1188" s="894" t="s">
        <v>16660</v>
      </c>
      <c r="C1188" t="s">
        <v>16659</v>
      </c>
      <c r="E1188" t="s">
        <v>16661</v>
      </c>
      <c r="F1188" t="s">
        <v>16662</v>
      </c>
      <c r="H1188" t="s">
        <v>11589</v>
      </c>
      <c r="I1188" s="1" t="s">
        <v>9251</v>
      </c>
      <c r="J1188" t="s">
        <v>16663</v>
      </c>
      <c r="K1188" t="s">
        <v>9252</v>
      </c>
      <c r="L1188" t="s">
        <v>11598</v>
      </c>
    </row>
    <row r="1189" spans="1:14" x14ac:dyDescent="0.25">
      <c r="A1189" t="s">
        <v>16664</v>
      </c>
      <c r="B1189" s="894" t="s">
        <v>16665</v>
      </c>
      <c r="C1189" t="s">
        <v>16664</v>
      </c>
      <c r="E1189" t="s">
        <v>16666</v>
      </c>
      <c r="F1189" t="s">
        <v>16667</v>
      </c>
      <c r="H1189" t="s">
        <v>14866</v>
      </c>
      <c r="I1189" s="1" t="s">
        <v>9251</v>
      </c>
      <c r="J1189" t="s">
        <v>14867</v>
      </c>
      <c r="K1189" t="s">
        <v>9252</v>
      </c>
    </row>
    <row r="1190" spans="1:14" x14ac:dyDescent="0.25">
      <c r="A1190" t="s">
        <v>16668</v>
      </c>
      <c r="B1190" s="894" t="s">
        <v>16669</v>
      </c>
      <c r="C1190" t="s">
        <v>16668</v>
      </c>
      <c r="E1190" t="s">
        <v>16670</v>
      </c>
      <c r="F1190" t="s">
        <v>16671</v>
      </c>
      <c r="H1190" t="s">
        <v>11589</v>
      </c>
      <c r="I1190" s="1" t="s">
        <v>9251</v>
      </c>
      <c r="J1190" t="s">
        <v>16672</v>
      </c>
      <c r="K1190" t="s">
        <v>9252</v>
      </c>
    </row>
    <row r="1191" spans="1:14" x14ac:dyDescent="0.25">
      <c r="A1191" t="s">
        <v>16673</v>
      </c>
      <c r="B1191" s="894" t="s">
        <v>16674</v>
      </c>
      <c r="C1191" t="s">
        <v>16673</v>
      </c>
      <c r="E1191" t="s">
        <v>16675</v>
      </c>
      <c r="F1191" t="s">
        <v>16676</v>
      </c>
      <c r="H1191" t="s">
        <v>11258</v>
      </c>
      <c r="I1191" s="1" t="s">
        <v>9251</v>
      </c>
      <c r="J1191" t="s">
        <v>16677</v>
      </c>
      <c r="K1191" t="s">
        <v>9252</v>
      </c>
    </row>
    <row r="1192" spans="1:14" x14ac:dyDescent="0.25">
      <c r="A1192" t="s">
        <v>16678</v>
      </c>
      <c r="B1192" s="894" t="s">
        <v>16679</v>
      </c>
      <c r="C1192" t="s">
        <v>16678</v>
      </c>
      <c r="E1192" t="s">
        <v>16680</v>
      </c>
      <c r="F1192" t="s">
        <v>16681</v>
      </c>
      <c r="H1192" t="s">
        <v>11589</v>
      </c>
      <c r="I1192" s="1" t="s">
        <v>9251</v>
      </c>
      <c r="J1192" t="s">
        <v>16682</v>
      </c>
      <c r="K1192" t="s">
        <v>9252</v>
      </c>
      <c r="L1192" t="s">
        <v>13698</v>
      </c>
    </row>
    <row r="1193" spans="1:14" x14ac:dyDescent="0.25">
      <c r="A1193" t="s">
        <v>16683</v>
      </c>
      <c r="B1193" s="894" t="s">
        <v>16684</v>
      </c>
      <c r="C1193" t="s">
        <v>16685</v>
      </c>
      <c r="E1193" t="s">
        <v>16686</v>
      </c>
      <c r="F1193" t="s">
        <v>16687</v>
      </c>
      <c r="G1193" t="s">
        <v>13349</v>
      </c>
      <c r="H1193" t="s">
        <v>11258</v>
      </c>
      <c r="I1193" s="1" t="s">
        <v>9251</v>
      </c>
      <c r="J1193" t="s">
        <v>12561</v>
      </c>
      <c r="K1193" t="s">
        <v>9252</v>
      </c>
    </row>
    <row r="1194" spans="1:14" x14ac:dyDescent="0.25">
      <c r="A1194" t="s">
        <v>16688</v>
      </c>
      <c r="B1194" s="894" t="s">
        <v>16689</v>
      </c>
      <c r="C1194" t="s">
        <v>16688</v>
      </c>
      <c r="E1194" t="s">
        <v>16690</v>
      </c>
      <c r="F1194" t="s">
        <v>16691</v>
      </c>
      <c r="H1194" t="s">
        <v>15841</v>
      </c>
      <c r="I1194" s="1" t="s">
        <v>9251</v>
      </c>
      <c r="J1194" t="s">
        <v>16692</v>
      </c>
      <c r="K1194" t="s">
        <v>9252</v>
      </c>
      <c r="L1194" t="s">
        <v>16693</v>
      </c>
    </row>
    <row r="1195" spans="1:14" x14ac:dyDescent="0.25">
      <c r="A1195" t="s">
        <v>16694</v>
      </c>
      <c r="B1195" s="894" t="s">
        <v>16695</v>
      </c>
      <c r="C1195" t="s">
        <v>16696</v>
      </c>
      <c r="E1195" t="s">
        <v>16697</v>
      </c>
      <c r="F1195" t="s">
        <v>16698</v>
      </c>
      <c r="H1195" t="s">
        <v>16699</v>
      </c>
      <c r="I1195" s="1" t="s">
        <v>9251</v>
      </c>
      <c r="J1195" t="s">
        <v>16700</v>
      </c>
      <c r="K1195" t="s">
        <v>9252</v>
      </c>
      <c r="M1195" s="248" t="s">
        <v>17076</v>
      </c>
      <c r="N1195" t="s">
        <v>16701</v>
      </c>
    </row>
    <row r="1196" spans="1:14" x14ac:dyDescent="0.25">
      <c r="A1196" t="s">
        <v>16702</v>
      </c>
      <c r="B1196" s="894" t="s">
        <v>16703</v>
      </c>
      <c r="C1196" t="s">
        <v>16702</v>
      </c>
      <c r="E1196" t="s">
        <v>16704</v>
      </c>
      <c r="F1196" t="s">
        <v>16705</v>
      </c>
      <c r="G1196" t="s">
        <v>16706</v>
      </c>
      <c r="H1196" t="s">
        <v>12527</v>
      </c>
      <c r="I1196" s="1" t="s">
        <v>9251</v>
      </c>
      <c r="J1196" t="s">
        <v>16707</v>
      </c>
      <c r="K1196" t="s">
        <v>9252</v>
      </c>
      <c r="L1196" t="s">
        <v>12572</v>
      </c>
    </row>
    <row r="1197" spans="1:14" x14ac:dyDescent="0.25">
      <c r="A1197" t="s">
        <v>16708</v>
      </c>
      <c r="B1197" s="894" t="s">
        <v>16709</v>
      </c>
      <c r="C1197" t="s">
        <v>16710</v>
      </c>
      <c r="F1197" t="s">
        <v>16711</v>
      </c>
      <c r="H1197" t="s">
        <v>11258</v>
      </c>
      <c r="I1197" s="1" t="s">
        <v>9251</v>
      </c>
      <c r="J1197" t="s">
        <v>16712</v>
      </c>
      <c r="K1197" t="s">
        <v>9252</v>
      </c>
    </row>
    <row r="1198" spans="1:14" x14ac:dyDescent="0.25">
      <c r="A1198" t="s">
        <v>16713</v>
      </c>
      <c r="B1198" s="894" t="s">
        <v>16714</v>
      </c>
      <c r="C1198" t="s">
        <v>16713</v>
      </c>
      <c r="E1198" t="s">
        <v>16715</v>
      </c>
      <c r="F1198" t="s">
        <v>16716</v>
      </c>
      <c r="G1198" t="s">
        <v>16717</v>
      </c>
      <c r="H1198" t="s">
        <v>11589</v>
      </c>
      <c r="I1198" s="1" t="s">
        <v>9251</v>
      </c>
      <c r="J1198" t="s">
        <v>16718</v>
      </c>
      <c r="K1198" t="s">
        <v>9252</v>
      </c>
      <c r="L1198" t="s">
        <v>12538</v>
      </c>
    </row>
    <row r="1199" spans="1:14" x14ac:dyDescent="0.25">
      <c r="A1199" t="s">
        <v>16719</v>
      </c>
      <c r="B1199" s="894" t="s">
        <v>16720</v>
      </c>
      <c r="C1199" t="s">
        <v>16719</v>
      </c>
    </row>
    <row r="1200" spans="1:14" x14ac:dyDescent="0.25">
      <c r="A1200" t="s">
        <v>16721</v>
      </c>
      <c r="B1200" s="894" t="s">
        <v>16722</v>
      </c>
      <c r="C1200" t="s">
        <v>16723</v>
      </c>
      <c r="F1200" t="s">
        <v>16724</v>
      </c>
      <c r="H1200" t="s">
        <v>16725</v>
      </c>
      <c r="I1200" s="1" t="s">
        <v>9251</v>
      </c>
      <c r="J1200" t="s">
        <v>16726</v>
      </c>
      <c r="K1200" t="s">
        <v>9252</v>
      </c>
    </row>
    <row r="1201" spans="1:15" x14ac:dyDescent="0.25">
      <c r="A1201" t="s">
        <v>16727</v>
      </c>
      <c r="B1201" s="894" t="s">
        <v>11810</v>
      </c>
      <c r="C1201" t="s">
        <v>16728</v>
      </c>
      <c r="F1201" t="s">
        <v>16729</v>
      </c>
      <c r="G1201" t="s">
        <v>15604</v>
      </c>
      <c r="H1201" t="s">
        <v>11589</v>
      </c>
      <c r="I1201" s="1" t="s">
        <v>9251</v>
      </c>
      <c r="J1201" t="s">
        <v>16730</v>
      </c>
      <c r="K1201" t="s">
        <v>9252</v>
      </c>
    </row>
    <row r="1202" spans="1:15" x14ac:dyDescent="0.25">
      <c r="A1202" t="s">
        <v>16731</v>
      </c>
      <c r="B1202" s="894" t="s">
        <v>16732</v>
      </c>
      <c r="C1202" t="s">
        <v>16733</v>
      </c>
      <c r="F1202" t="s">
        <v>16734</v>
      </c>
      <c r="H1202" t="s">
        <v>11258</v>
      </c>
      <c r="I1202" s="1" t="s">
        <v>9251</v>
      </c>
      <c r="J1202" t="s">
        <v>16735</v>
      </c>
      <c r="K1202" t="s">
        <v>9252</v>
      </c>
    </row>
    <row r="1203" spans="1:15" x14ac:dyDescent="0.25">
      <c r="A1203" t="s">
        <v>16736</v>
      </c>
      <c r="B1203" s="894" t="s">
        <v>16737</v>
      </c>
      <c r="C1203" t="s">
        <v>16736</v>
      </c>
      <c r="E1203" t="s">
        <v>16738</v>
      </c>
      <c r="F1203" t="s">
        <v>16739</v>
      </c>
      <c r="H1203" t="s">
        <v>16740</v>
      </c>
      <c r="I1203" s="1" t="s">
        <v>9251</v>
      </c>
      <c r="J1203" t="s">
        <v>16741</v>
      </c>
      <c r="K1203" t="s">
        <v>9252</v>
      </c>
    </row>
    <row r="1204" spans="1:15" x14ac:dyDescent="0.25">
      <c r="A1204" t="s">
        <v>16742</v>
      </c>
      <c r="B1204" s="894" t="s">
        <v>11811</v>
      </c>
      <c r="C1204" t="s">
        <v>15524</v>
      </c>
      <c r="E1204" t="s">
        <v>15526</v>
      </c>
      <c r="F1204" t="s">
        <v>16743</v>
      </c>
      <c r="H1204" t="s">
        <v>11584</v>
      </c>
      <c r="I1204" s="1" t="s">
        <v>9251</v>
      </c>
      <c r="J1204" t="s">
        <v>16744</v>
      </c>
      <c r="K1204" t="s">
        <v>9252</v>
      </c>
    </row>
    <row r="1205" spans="1:15" x14ac:dyDescent="0.25">
      <c r="A1205" t="s">
        <v>16745</v>
      </c>
      <c r="B1205" s="894" t="s">
        <v>16746</v>
      </c>
      <c r="C1205" t="s">
        <v>16747</v>
      </c>
      <c r="F1205" t="s">
        <v>16748</v>
      </c>
      <c r="H1205" t="s">
        <v>16749</v>
      </c>
      <c r="I1205" s="1" t="s">
        <v>9251</v>
      </c>
      <c r="J1205" t="s">
        <v>16750</v>
      </c>
      <c r="K1205" t="s">
        <v>9252</v>
      </c>
    </row>
    <row r="1206" spans="1:15" x14ac:dyDescent="0.25">
      <c r="A1206" t="s">
        <v>16751</v>
      </c>
      <c r="B1206" s="894" t="s">
        <v>16752</v>
      </c>
      <c r="C1206" t="s">
        <v>16751</v>
      </c>
      <c r="E1206" t="s">
        <v>16753</v>
      </c>
      <c r="F1206" t="s">
        <v>16754</v>
      </c>
      <c r="H1206" t="s">
        <v>13028</v>
      </c>
      <c r="I1206" s="1" t="s">
        <v>9251</v>
      </c>
      <c r="J1206" t="s">
        <v>13029</v>
      </c>
      <c r="K1206" t="s">
        <v>9252</v>
      </c>
    </row>
    <row r="1207" spans="1:15" x14ac:dyDescent="0.25">
      <c r="A1207" t="s">
        <v>16755</v>
      </c>
      <c r="B1207" s="894" t="s">
        <v>16756</v>
      </c>
      <c r="C1207" t="s">
        <v>16757</v>
      </c>
      <c r="F1207" t="s">
        <v>16758</v>
      </c>
      <c r="H1207" t="s">
        <v>11258</v>
      </c>
      <c r="I1207" s="1" t="s">
        <v>9251</v>
      </c>
      <c r="J1207" t="s">
        <v>16759</v>
      </c>
      <c r="K1207" t="s">
        <v>9252</v>
      </c>
    </row>
    <row r="1208" spans="1:15" x14ac:dyDescent="0.25">
      <c r="A1208" t="s">
        <v>16760</v>
      </c>
      <c r="B1208" s="894" t="s">
        <v>16761</v>
      </c>
      <c r="C1208" t="s">
        <v>16760</v>
      </c>
      <c r="E1208" t="s">
        <v>16762</v>
      </c>
      <c r="F1208" t="s">
        <v>16763</v>
      </c>
      <c r="H1208" t="s">
        <v>11258</v>
      </c>
      <c r="I1208" s="1" t="s">
        <v>9251</v>
      </c>
      <c r="J1208" t="s">
        <v>16764</v>
      </c>
      <c r="K1208" t="s">
        <v>9252</v>
      </c>
    </row>
    <row r="1209" spans="1:15" x14ac:dyDescent="0.25">
      <c r="A1209" t="s">
        <v>16765</v>
      </c>
      <c r="B1209" s="894" t="s">
        <v>16766</v>
      </c>
      <c r="C1209" t="s">
        <v>16765</v>
      </c>
      <c r="E1209" t="s">
        <v>16767</v>
      </c>
      <c r="F1209" t="s">
        <v>16768</v>
      </c>
      <c r="H1209" t="s">
        <v>12527</v>
      </c>
      <c r="I1209" s="1" t="s">
        <v>9251</v>
      </c>
      <c r="J1209" t="s">
        <v>16769</v>
      </c>
      <c r="K1209" t="s">
        <v>9252</v>
      </c>
      <c r="N1209" t="s">
        <v>16770</v>
      </c>
      <c r="O1209" t="s">
        <v>14737</v>
      </c>
    </row>
    <row r="1210" spans="1:15" x14ac:dyDescent="0.25">
      <c r="A1210" t="s">
        <v>16771</v>
      </c>
      <c r="B1210" s="894" t="s">
        <v>16772</v>
      </c>
      <c r="C1210" t="s">
        <v>16771</v>
      </c>
      <c r="E1210" t="s">
        <v>16773</v>
      </c>
      <c r="F1210" t="s">
        <v>16774</v>
      </c>
      <c r="H1210" t="s">
        <v>16565</v>
      </c>
      <c r="I1210" s="1" t="s">
        <v>9251</v>
      </c>
      <c r="J1210" t="s">
        <v>16775</v>
      </c>
      <c r="K1210" t="s">
        <v>9252</v>
      </c>
      <c r="L1210" t="s">
        <v>16776</v>
      </c>
    </row>
    <row r="1211" spans="1:15" x14ac:dyDescent="0.25">
      <c r="A1211" t="s">
        <v>11667</v>
      </c>
      <c r="B1211" s="894" t="s">
        <v>11812</v>
      </c>
      <c r="C1211" t="s">
        <v>11667</v>
      </c>
      <c r="E1211" t="s">
        <v>16777</v>
      </c>
      <c r="F1211" t="s">
        <v>16778</v>
      </c>
      <c r="H1211" t="s">
        <v>14931</v>
      </c>
      <c r="I1211" s="1" t="s">
        <v>9251</v>
      </c>
      <c r="J1211" t="s">
        <v>14932</v>
      </c>
      <c r="L1211" t="s">
        <v>16779</v>
      </c>
    </row>
    <row r="1212" spans="1:15" x14ac:dyDescent="0.25">
      <c r="A1212" t="s">
        <v>16780</v>
      </c>
      <c r="B1212" s="894" t="s">
        <v>16781</v>
      </c>
      <c r="C1212" t="s">
        <v>16780</v>
      </c>
      <c r="F1212" t="s">
        <v>16307</v>
      </c>
      <c r="G1212" t="s">
        <v>16782</v>
      </c>
      <c r="H1212" t="s">
        <v>11668</v>
      </c>
      <c r="I1212" s="1" t="s">
        <v>9251</v>
      </c>
      <c r="J1212" t="s">
        <v>16309</v>
      </c>
      <c r="K1212" t="s">
        <v>9252</v>
      </c>
      <c r="L1212" t="s">
        <v>14782</v>
      </c>
    </row>
    <row r="1213" spans="1:15" x14ac:dyDescent="0.25">
      <c r="A1213" t="s">
        <v>16783</v>
      </c>
      <c r="B1213" s="894" t="s">
        <v>16784</v>
      </c>
      <c r="C1213" t="s">
        <v>16785</v>
      </c>
      <c r="E1213" t="s">
        <v>16786</v>
      </c>
      <c r="F1213" t="s">
        <v>16787</v>
      </c>
      <c r="H1213" t="s">
        <v>11258</v>
      </c>
      <c r="I1213" s="1" t="s">
        <v>9251</v>
      </c>
      <c r="J1213" t="s">
        <v>16788</v>
      </c>
      <c r="K1213" t="s">
        <v>9252</v>
      </c>
      <c r="O1213" t="s">
        <v>16789</v>
      </c>
    </row>
    <row r="1214" spans="1:15" x14ac:dyDescent="0.25">
      <c r="A1214" t="s">
        <v>16790</v>
      </c>
      <c r="B1214" s="894" t="s">
        <v>16791</v>
      </c>
      <c r="C1214" t="s">
        <v>16790</v>
      </c>
      <c r="E1214" t="s">
        <v>16792</v>
      </c>
      <c r="L1214" t="s">
        <v>16793</v>
      </c>
    </row>
    <row r="1215" spans="1:15" x14ac:dyDescent="0.25">
      <c r="A1215" t="s">
        <v>16794</v>
      </c>
      <c r="B1215" s="894" t="s">
        <v>11813</v>
      </c>
      <c r="C1215" t="s">
        <v>16795</v>
      </c>
      <c r="F1215" t="s">
        <v>16796</v>
      </c>
      <c r="H1215" t="s">
        <v>11590</v>
      </c>
      <c r="I1215" s="1" t="s">
        <v>9251</v>
      </c>
      <c r="J1215" t="s">
        <v>16797</v>
      </c>
      <c r="K1215" t="s">
        <v>9252</v>
      </c>
    </row>
    <row r="1216" spans="1:15" x14ac:dyDescent="0.25">
      <c r="A1216" t="s">
        <v>16798</v>
      </c>
      <c r="B1216" s="894" t="s">
        <v>16799</v>
      </c>
      <c r="C1216" t="s">
        <v>16800</v>
      </c>
      <c r="E1216" t="s">
        <v>16801</v>
      </c>
      <c r="F1216" t="s">
        <v>16802</v>
      </c>
      <c r="H1216" t="s">
        <v>11258</v>
      </c>
      <c r="I1216" s="1" t="s">
        <v>9251</v>
      </c>
      <c r="J1216" t="s">
        <v>16803</v>
      </c>
      <c r="K1216" t="s">
        <v>9252</v>
      </c>
    </row>
    <row r="1217" spans="1:15" x14ac:dyDescent="0.25">
      <c r="A1217" t="s">
        <v>16804</v>
      </c>
      <c r="B1217" s="894" t="s">
        <v>16805</v>
      </c>
      <c r="C1217" t="s">
        <v>16806</v>
      </c>
      <c r="F1217" t="s">
        <v>16807</v>
      </c>
      <c r="H1217" t="s">
        <v>11258</v>
      </c>
      <c r="I1217" s="1" t="s">
        <v>9251</v>
      </c>
      <c r="J1217" t="s">
        <v>16808</v>
      </c>
      <c r="K1217" t="s">
        <v>9252</v>
      </c>
    </row>
    <row r="1218" spans="1:15" x14ac:dyDescent="0.25">
      <c r="A1218" t="s">
        <v>16809</v>
      </c>
      <c r="B1218" s="894" t="s">
        <v>16810</v>
      </c>
      <c r="C1218" t="s">
        <v>16811</v>
      </c>
      <c r="F1218" t="s">
        <v>16812</v>
      </c>
      <c r="H1218" t="s">
        <v>11258</v>
      </c>
      <c r="I1218" s="1" t="s">
        <v>9251</v>
      </c>
      <c r="J1218" t="s">
        <v>16813</v>
      </c>
      <c r="K1218" t="s">
        <v>9252</v>
      </c>
    </row>
    <row r="1219" spans="1:15" x14ac:dyDescent="0.25">
      <c r="A1219" t="s">
        <v>16814</v>
      </c>
      <c r="B1219" s="894" t="s">
        <v>16815</v>
      </c>
      <c r="C1219" t="s">
        <v>16816</v>
      </c>
      <c r="F1219" t="s">
        <v>16817</v>
      </c>
      <c r="H1219" t="s">
        <v>15722</v>
      </c>
      <c r="I1219" s="1" t="s">
        <v>9251</v>
      </c>
      <c r="J1219" t="s">
        <v>15842</v>
      </c>
      <c r="K1219" t="s">
        <v>9252</v>
      </c>
    </row>
    <row r="1220" spans="1:15" x14ac:dyDescent="0.25">
      <c r="A1220" t="s">
        <v>16818</v>
      </c>
      <c r="B1220" s="894" t="s">
        <v>11814</v>
      </c>
      <c r="C1220" t="s">
        <v>16819</v>
      </c>
      <c r="F1220" t="s">
        <v>16820</v>
      </c>
      <c r="G1220" t="s">
        <v>16821</v>
      </c>
      <c r="H1220" t="s">
        <v>11584</v>
      </c>
      <c r="I1220" s="1" t="s">
        <v>9251</v>
      </c>
      <c r="J1220" t="s">
        <v>16822</v>
      </c>
      <c r="K1220" t="s">
        <v>9252</v>
      </c>
    </row>
    <row r="1221" spans="1:15" x14ac:dyDescent="0.25">
      <c r="A1221" t="s">
        <v>16823</v>
      </c>
      <c r="B1221" s="894" t="s">
        <v>16824</v>
      </c>
      <c r="C1221" t="s">
        <v>16823</v>
      </c>
      <c r="F1221" t="s">
        <v>16825</v>
      </c>
      <c r="H1221" t="s">
        <v>16826</v>
      </c>
      <c r="I1221" s="1" t="s">
        <v>9251</v>
      </c>
      <c r="J1221" t="s">
        <v>16827</v>
      </c>
      <c r="K1221" t="s">
        <v>9252</v>
      </c>
    </row>
    <row r="1222" spans="1:15" x14ac:dyDescent="0.25">
      <c r="A1222" t="s">
        <v>16828</v>
      </c>
      <c r="B1222" s="894" t="s">
        <v>16829</v>
      </c>
      <c r="C1222" t="s">
        <v>16828</v>
      </c>
      <c r="E1222" t="s">
        <v>16830</v>
      </c>
      <c r="F1222" t="s">
        <v>16831</v>
      </c>
      <c r="H1222" t="s">
        <v>12512</v>
      </c>
      <c r="I1222" s="1" t="s">
        <v>9251</v>
      </c>
      <c r="J1222" t="s">
        <v>16832</v>
      </c>
      <c r="K1222" t="s">
        <v>9252</v>
      </c>
    </row>
    <row r="1223" spans="1:15" x14ac:dyDescent="0.25">
      <c r="A1223" t="s">
        <v>16833</v>
      </c>
      <c r="B1223" s="894" t="s">
        <v>16834</v>
      </c>
      <c r="C1223" t="s">
        <v>16835</v>
      </c>
      <c r="E1223" t="s">
        <v>16836</v>
      </c>
      <c r="F1223" t="s">
        <v>16837</v>
      </c>
      <c r="H1223" t="s">
        <v>13653</v>
      </c>
      <c r="I1223" s="1" t="s">
        <v>9251</v>
      </c>
      <c r="J1223" t="s">
        <v>13654</v>
      </c>
      <c r="K1223" t="s">
        <v>9252</v>
      </c>
    </row>
    <row r="1224" spans="1:15" x14ac:dyDescent="0.25">
      <c r="A1224" t="s">
        <v>16838</v>
      </c>
      <c r="B1224" s="894" t="s">
        <v>16839</v>
      </c>
      <c r="C1224" t="s">
        <v>16838</v>
      </c>
      <c r="E1224" t="s">
        <v>16840</v>
      </c>
    </row>
    <row r="1225" spans="1:15" x14ac:dyDescent="0.25">
      <c r="A1225" t="s">
        <v>16841</v>
      </c>
      <c r="B1225" s="894" t="s">
        <v>16842</v>
      </c>
      <c r="C1225" t="s">
        <v>16843</v>
      </c>
      <c r="F1225" t="s">
        <v>16844</v>
      </c>
      <c r="H1225" t="s">
        <v>16845</v>
      </c>
      <c r="I1225" s="1" t="s">
        <v>9251</v>
      </c>
      <c r="J1225" t="s">
        <v>16846</v>
      </c>
      <c r="K1225" t="s">
        <v>9252</v>
      </c>
    </row>
    <row r="1226" spans="1:15" x14ac:dyDescent="0.25">
      <c r="A1226" t="s">
        <v>16847</v>
      </c>
      <c r="B1226" s="894" t="s">
        <v>16848</v>
      </c>
      <c r="C1226" t="s">
        <v>16849</v>
      </c>
      <c r="F1226" t="s">
        <v>16850</v>
      </c>
      <c r="G1226" t="s">
        <v>16851</v>
      </c>
      <c r="H1226" t="s">
        <v>11589</v>
      </c>
      <c r="I1226" s="1" t="s">
        <v>9251</v>
      </c>
      <c r="J1226" t="s">
        <v>16852</v>
      </c>
      <c r="K1226" t="s">
        <v>9252</v>
      </c>
    </row>
    <row r="1227" spans="1:15" x14ac:dyDescent="0.25">
      <c r="A1227" t="s">
        <v>16853</v>
      </c>
      <c r="B1227" s="894" t="s">
        <v>16854</v>
      </c>
      <c r="C1227" t="s">
        <v>16853</v>
      </c>
      <c r="E1227" t="s">
        <v>16855</v>
      </c>
    </row>
    <row r="1228" spans="1:15" x14ac:dyDescent="0.25">
      <c r="A1228" t="s">
        <v>16856</v>
      </c>
      <c r="B1228" s="894" t="s">
        <v>16857</v>
      </c>
      <c r="C1228" t="s">
        <v>16856</v>
      </c>
      <c r="E1228" t="s">
        <v>16858</v>
      </c>
      <c r="F1228" t="s">
        <v>16859</v>
      </c>
      <c r="H1228" t="s">
        <v>16860</v>
      </c>
      <c r="I1228" s="1" t="s">
        <v>9251</v>
      </c>
      <c r="J1228" t="s">
        <v>16861</v>
      </c>
      <c r="K1228" t="s">
        <v>9252</v>
      </c>
      <c r="L1228" t="s">
        <v>14610</v>
      </c>
    </row>
    <row r="1229" spans="1:15" x14ac:dyDescent="0.25">
      <c r="A1229" t="s">
        <v>16862</v>
      </c>
      <c r="B1229" s="894" t="s">
        <v>16863</v>
      </c>
      <c r="C1229" t="s">
        <v>16864</v>
      </c>
      <c r="E1229" t="s">
        <v>16865</v>
      </c>
      <c r="F1229" t="s">
        <v>16866</v>
      </c>
      <c r="H1229" t="s">
        <v>14938</v>
      </c>
      <c r="I1229" s="1" t="s">
        <v>9251</v>
      </c>
      <c r="J1229" t="s">
        <v>16867</v>
      </c>
      <c r="K1229" t="s">
        <v>9252</v>
      </c>
      <c r="L1229" t="s">
        <v>11598</v>
      </c>
    </row>
    <row r="1230" spans="1:15" x14ac:dyDescent="0.25">
      <c r="A1230" t="s">
        <v>16868</v>
      </c>
      <c r="B1230" s="894" t="s">
        <v>16869</v>
      </c>
      <c r="C1230" t="s">
        <v>16870</v>
      </c>
      <c r="E1230" t="s">
        <v>16871</v>
      </c>
      <c r="I1230" s="1" t="s">
        <v>9251</v>
      </c>
      <c r="K1230" t="s">
        <v>9252</v>
      </c>
    </row>
    <row r="1231" spans="1:15" x14ac:dyDescent="0.25">
      <c r="A1231" t="s">
        <v>16872</v>
      </c>
      <c r="B1231" s="894" t="s">
        <v>11815</v>
      </c>
      <c r="C1231" t="s">
        <v>16873</v>
      </c>
      <c r="F1231" t="s">
        <v>16874</v>
      </c>
      <c r="H1231" t="s">
        <v>12519</v>
      </c>
      <c r="I1231" s="1" t="s">
        <v>9251</v>
      </c>
      <c r="J1231" t="s">
        <v>16875</v>
      </c>
      <c r="K1231" t="s">
        <v>9252</v>
      </c>
      <c r="O1231" t="s">
        <v>16876</v>
      </c>
    </row>
    <row r="1232" spans="1:15" x14ac:dyDescent="0.25">
      <c r="A1232" t="s">
        <v>16877</v>
      </c>
      <c r="B1232" s="894" t="s">
        <v>16878</v>
      </c>
      <c r="C1232" t="s">
        <v>16877</v>
      </c>
      <c r="E1232" t="s">
        <v>16879</v>
      </c>
      <c r="F1232" t="s">
        <v>16880</v>
      </c>
      <c r="H1232" t="s">
        <v>11589</v>
      </c>
      <c r="I1232" s="1" t="s">
        <v>9251</v>
      </c>
      <c r="J1232" t="s">
        <v>16881</v>
      </c>
      <c r="K1232" t="s">
        <v>9252</v>
      </c>
    </row>
    <row r="1233" spans="1:15" x14ac:dyDescent="0.25">
      <c r="A1233" t="s">
        <v>16882</v>
      </c>
      <c r="B1233" s="894" t="s">
        <v>16883</v>
      </c>
      <c r="C1233" t="s">
        <v>16882</v>
      </c>
      <c r="E1233" t="s">
        <v>16884</v>
      </c>
      <c r="F1233" t="s">
        <v>16885</v>
      </c>
      <c r="H1233" t="s">
        <v>11258</v>
      </c>
      <c r="I1233" s="1" t="s">
        <v>9251</v>
      </c>
      <c r="J1233" t="s">
        <v>16886</v>
      </c>
      <c r="K1233" t="s">
        <v>9252</v>
      </c>
    </row>
    <row r="1234" spans="1:15" x14ac:dyDescent="0.25">
      <c r="A1234" t="s">
        <v>16887</v>
      </c>
      <c r="B1234" s="894" t="s">
        <v>16888</v>
      </c>
      <c r="C1234" t="s">
        <v>16887</v>
      </c>
      <c r="E1234" t="s">
        <v>16889</v>
      </c>
      <c r="F1234" t="s">
        <v>16890</v>
      </c>
      <c r="H1234" t="s">
        <v>11589</v>
      </c>
      <c r="I1234" s="1" t="s">
        <v>9251</v>
      </c>
      <c r="J1234" t="s">
        <v>16891</v>
      </c>
      <c r="K1234" t="s">
        <v>9252</v>
      </c>
      <c r="L1234" t="s">
        <v>15093</v>
      </c>
    </row>
    <row r="1235" spans="1:15" x14ac:dyDescent="0.25">
      <c r="A1235" t="s">
        <v>16892</v>
      </c>
      <c r="B1235" s="894" t="s">
        <v>16893</v>
      </c>
      <c r="C1235" t="s">
        <v>16894</v>
      </c>
      <c r="E1235" t="s">
        <v>16895</v>
      </c>
      <c r="F1235" t="s">
        <v>16896</v>
      </c>
      <c r="H1235" t="s">
        <v>12519</v>
      </c>
      <c r="I1235" s="1" t="s">
        <v>9251</v>
      </c>
      <c r="J1235" t="s">
        <v>16897</v>
      </c>
      <c r="K1235" t="s">
        <v>9252</v>
      </c>
    </row>
    <row r="1236" spans="1:15" x14ac:dyDescent="0.25">
      <c r="A1236" t="s">
        <v>16898</v>
      </c>
      <c r="B1236" s="894" t="s">
        <v>16899</v>
      </c>
      <c r="C1236" t="s">
        <v>16898</v>
      </c>
      <c r="E1236" t="s">
        <v>16900</v>
      </c>
      <c r="F1236" t="s">
        <v>16901</v>
      </c>
      <c r="H1236" t="s">
        <v>16902</v>
      </c>
      <c r="I1236" s="1" t="s">
        <v>9251</v>
      </c>
      <c r="J1236" t="s">
        <v>16648</v>
      </c>
      <c r="K1236" t="s">
        <v>9252</v>
      </c>
    </row>
    <row r="1237" spans="1:15" x14ac:dyDescent="0.25">
      <c r="A1237" t="s">
        <v>16903</v>
      </c>
      <c r="B1237" s="894" t="s">
        <v>16904</v>
      </c>
      <c r="C1237" t="s">
        <v>16903</v>
      </c>
      <c r="F1237" t="s">
        <v>16905</v>
      </c>
      <c r="H1237" t="s">
        <v>16906</v>
      </c>
      <c r="I1237" s="1" t="s">
        <v>9251</v>
      </c>
      <c r="J1237" t="s">
        <v>16907</v>
      </c>
      <c r="K1237" t="s">
        <v>9252</v>
      </c>
      <c r="L1237" t="s">
        <v>12853</v>
      </c>
      <c r="N1237" t="s">
        <v>12853</v>
      </c>
      <c r="O1237" t="s">
        <v>14737</v>
      </c>
    </row>
    <row r="1238" spans="1:15" x14ac:dyDescent="0.25">
      <c r="A1238" t="s">
        <v>16908</v>
      </c>
      <c r="B1238" s="894" t="s">
        <v>16909</v>
      </c>
      <c r="C1238" t="s">
        <v>16910</v>
      </c>
      <c r="F1238" t="s">
        <v>16911</v>
      </c>
      <c r="H1238" t="s">
        <v>16912</v>
      </c>
      <c r="I1238" s="1" t="s">
        <v>9251</v>
      </c>
      <c r="J1238" t="s">
        <v>16913</v>
      </c>
      <c r="K1238" t="s">
        <v>9252</v>
      </c>
    </row>
    <row r="1239" spans="1:15" x14ac:dyDescent="0.25">
      <c r="A1239" t="s">
        <v>16914</v>
      </c>
      <c r="B1239" s="894" t="s">
        <v>16915</v>
      </c>
      <c r="C1239" t="s">
        <v>16914</v>
      </c>
      <c r="E1239" t="s">
        <v>16916</v>
      </c>
      <c r="F1239" t="s">
        <v>16917</v>
      </c>
      <c r="H1239" t="s">
        <v>11258</v>
      </c>
      <c r="I1239" s="1" t="s">
        <v>9251</v>
      </c>
      <c r="J1239" t="s">
        <v>16918</v>
      </c>
      <c r="K1239" t="s">
        <v>9252</v>
      </c>
    </row>
    <row r="1240" spans="1:15" x14ac:dyDescent="0.25">
      <c r="A1240" t="s">
        <v>16919</v>
      </c>
      <c r="B1240" s="894" t="s">
        <v>16920</v>
      </c>
      <c r="C1240" t="s">
        <v>16919</v>
      </c>
      <c r="E1240" t="s">
        <v>16921</v>
      </c>
      <c r="F1240" t="s">
        <v>16922</v>
      </c>
      <c r="H1240" t="s">
        <v>16923</v>
      </c>
      <c r="I1240" s="1" t="s">
        <v>9251</v>
      </c>
      <c r="J1240" t="s">
        <v>16924</v>
      </c>
      <c r="K1240" t="s">
        <v>9252</v>
      </c>
    </row>
    <row r="1241" spans="1:15" x14ac:dyDescent="0.25">
      <c r="A1241" t="s">
        <v>16925</v>
      </c>
      <c r="B1241" s="894" t="s">
        <v>11816</v>
      </c>
      <c r="C1241" t="s">
        <v>16926</v>
      </c>
      <c r="D1241" t="s">
        <v>16927</v>
      </c>
      <c r="E1241" t="s">
        <v>16928</v>
      </c>
      <c r="F1241" t="s">
        <v>16929</v>
      </c>
      <c r="H1241" t="s">
        <v>15841</v>
      </c>
      <c r="I1241" s="1" t="s">
        <v>9251</v>
      </c>
      <c r="J1241" t="s">
        <v>16692</v>
      </c>
      <c r="K1241" t="s">
        <v>9252</v>
      </c>
    </row>
    <row r="1242" spans="1:15" x14ac:dyDescent="0.25">
      <c r="A1242" t="s">
        <v>11669</v>
      </c>
      <c r="B1242" s="894" t="s">
        <v>11817</v>
      </c>
      <c r="C1242" t="s">
        <v>11669</v>
      </c>
      <c r="E1242" t="s">
        <v>16930</v>
      </c>
      <c r="F1242" t="s">
        <v>16931</v>
      </c>
      <c r="H1242" t="s">
        <v>12629</v>
      </c>
      <c r="I1242" s="1" t="s">
        <v>9251</v>
      </c>
      <c r="J1242" t="s">
        <v>16932</v>
      </c>
      <c r="K1242" t="s">
        <v>9252</v>
      </c>
    </row>
    <row r="1243" spans="1:15" x14ac:dyDescent="0.25">
      <c r="A1243" t="s">
        <v>16933</v>
      </c>
      <c r="B1243" s="894" t="s">
        <v>68</v>
      </c>
      <c r="C1243" t="s">
        <v>16934</v>
      </c>
      <c r="D1243" t="s">
        <v>12477</v>
      </c>
      <c r="E1243" t="s">
        <v>16935</v>
      </c>
      <c r="F1243" t="s">
        <v>16936</v>
      </c>
      <c r="H1243" t="s">
        <v>16912</v>
      </c>
      <c r="I1243" s="1" t="s">
        <v>9251</v>
      </c>
      <c r="J1243" t="s">
        <v>16937</v>
      </c>
      <c r="K1243" t="s">
        <v>9252</v>
      </c>
      <c r="L1243" t="s">
        <v>12853</v>
      </c>
      <c r="N1243" t="s">
        <v>12853</v>
      </c>
      <c r="O1243" t="s">
        <v>14737</v>
      </c>
    </row>
    <row r="1244" spans="1:15" x14ac:dyDescent="0.25">
      <c r="A1244" t="s">
        <v>16938</v>
      </c>
      <c r="B1244" s="894" t="s">
        <v>16939</v>
      </c>
      <c r="C1244" t="s">
        <v>16940</v>
      </c>
      <c r="D1244" t="s">
        <v>12532</v>
      </c>
      <c r="E1244" t="s">
        <v>16941</v>
      </c>
      <c r="F1244" t="s">
        <v>16942</v>
      </c>
      <c r="H1244" t="s">
        <v>16912</v>
      </c>
      <c r="I1244" s="1" t="s">
        <v>9251</v>
      </c>
      <c r="J1244" t="s">
        <v>16943</v>
      </c>
      <c r="K1244" t="s">
        <v>9252</v>
      </c>
      <c r="L1244" t="s">
        <v>12853</v>
      </c>
      <c r="N1244" t="s">
        <v>12853</v>
      </c>
      <c r="O1244" t="s">
        <v>16941</v>
      </c>
    </row>
    <row r="1245" spans="1:15" x14ac:dyDescent="0.25">
      <c r="A1245" t="s">
        <v>16944</v>
      </c>
      <c r="B1245" s="894" t="s">
        <v>16945</v>
      </c>
      <c r="C1245" t="s">
        <v>16946</v>
      </c>
      <c r="D1245" t="s">
        <v>12477</v>
      </c>
      <c r="E1245" t="s">
        <v>16947</v>
      </c>
      <c r="F1245" t="s">
        <v>16948</v>
      </c>
      <c r="H1245" t="s">
        <v>11589</v>
      </c>
      <c r="I1245" s="1" t="s">
        <v>9251</v>
      </c>
      <c r="J1245" t="s">
        <v>16949</v>
      </c>
      <c r="K1245" t="s">
        <v>9252</v>
      </c>
      <c r="L1245" t="s">
        <v>12853</v>
      </c>
      <c r="N1245" t="s">
        <v>12853</v>
      </c>
      <c r="O1245" t="s">
        <v>16941</v>
      </c>
    </row>
    <row r="1246" spans="1:15" x14ac:dyDescent="0.25">
      <c r="A1246" t="s">
        <v>16950</v>
      </c>
      <c r="B1246" s="894" t="s">
        <v>16951</v>
      </c>
      <c r="C1246" t="s">
        <v>16952</v>
      </c>
      <c r="D1246" t="s">
        <v>12532</v>
      </c>
      <c r="E1246" t="s">
        <v>15906</v>
      </c>
      <c r="F1246" t="s">
        <v>16953</v>
      </c>
      <c r="H1246" t="s">
        <v>12527</v>
      </c>
      <c r="I1246" s="1" t="s">
        <v>9251</v>
      </c>
      <c r="J1246" t="s">
        <v>15908</v>
      </c>
      <c r="K1246" t="s">
        <v>9252</v>
      </c>
      <c r="L1246" t="s">
        <v>12853</v>
      </c>
      <c r="N1246" t="s">
        <v>12853</v>
      </c>
      <c r="O1246" t="s">
        <v>14737</v>
      </c>
    </row>
    <row r="1247" spans="1:15" x14ac:dyDescent="0.25">
      <c r="A1247" t="s">
        <v>16954</v>
      </c>
      <c r="B1247" s="894" t="s">
        <v>16955</v>
      </c>
      <c r="C1247" t="s">
        <v>16956</v>
      </c>
      <c r="D1247" t="s">
        <v>12477</v>
      </c>
      <c r="E1247" t="s">
        <v>16957</v>
      </c>
      <c r="F1247" t="s">
        <v>16958</v>
      </c>
      <c r="H1247" t="s">
        <v>16959</v>
      </c>
      <c r="I1247" s="1" t="s">
        <v>9251</v>
      </c>
      <c r="J1247" t="s">
        <v>16960</v>
      </c>
      <c r="K1247" t="s">
        <v>9252</v>
      </c>
      <c r="L1247" t="s">
        <v>12853</v>
      </c>
      <c r="N1247" t="s">
        <v>12853</v>
      </c>
      <c r="O1247" t="s">
        <v>16941</v>
      </c>
    </row>
    <row r="1248" spans="1:15" x14ac:dyDescent="0.25">
      <c r="A1248" t="s">
        <v>16961</v>
      </c>
      <c r="B1248" s="894" t="s">
        <v>11818</v>
      </c>
      <c r="C1248" t="s">
        <v>16962</v>
      </c>
      <c r="D1248" t="s">
        <v>16963</v>
      </c>
      <c r="E1248" t="s">
        <v>13786</v>
      </c>
      <c r="F1248" t="s">
        <v>16964</v>
      </c>
      <c r="H1248" t="s">
        <v>15276</v>
      </c>
      <c r="I1248" s="1" t="s">
        <v>9251</v>
      </c>
      <c r="J1248" t="s">
        <v>13789</v>
      </c>
      <c r="K1248" t="s">
        <v>9252</v>
      </c>
      <c r="L1248" t="s">
        <v>12853</v>
      </c>
      <c r="N1248" t="s">
        <v>12853</v>
      </c>
      <c r="O1248" t="s">
        <v>14737</v>
      </c>
    </row>
    <row r="1249" spans="1:15" x14ac:dyDescent="0.25">
      <c r="A1249" t="s">
        <v>16965</v>
      </c>
      <c r="B1249" s="894" t="s">
        <v>16966</v>
      </c>
      <c r="C1249" t="s">
        <v>16967</v>
      </c>
      <c r="D1249" t="s">
        <v>16963</v>
      </c>
      <c r="E1249" t="s">
        <v>16968</v>
      </c>
      <c r="F1249" t="s">
        <v>16969</v>
      </c>
      <c r="H1249" t="s">
        <v>11670</v>
      </c>
      <c r="I1249" s="1" t="s">
        <v>9251</v>
      </c>
      <c r="J1249" t="s">
        <v>16970</v>
      </c>
      <c r="K1249" t="s">
        <v>9252</v>
      </c>
      <c r="L1249" t="s">
        <v>12853</v>
      </c>
      <c r="N1249" t="s">
        <v>12853</v>
      </c>
      <c r="O1249" t="s">
        <v>16941</v>
      </c>
    </row>
    <row r="1250" spans="1:15" x14ac:dyDescent="0.25">
      <c r="A1250" t="s">
        <v>16971</v>
      </c>
      <c r="B1250" s="894" t="s">
        <v>16972</v>
      </c>
      <c r="C1250" t="s">
        <v>16973</v>
      </c>
      <c r="D1250" t="s">
        <v>16963</v>
      </c>
      <c r="E1250" t="s">
        <v>16974</v>
      </c>
      <c r="F1250" t="s">
        <v>16975</v>
      </c>
      <c r="H1250" t="s">
        <v>13067</v>
      </c>
      <c r="I1250" s="1" t="s">
        <v>9251</v>
      </c>
      <c r="J1250" t="s">
        <v>16976</v>
      </c>
      <c r="K1250" t="s">
        <v>9252</v>
      </c>
      <c r="L1250" t="s">
        <v>12853</v>
      </c>
      <c r="N1250" t="s">
        <v>12853</v>
      </c>
      <c r="O1250" t="s">
        <v>14737</v>
      </c>
    </row>
    <row r="1251" spans="1:15" x14ac:dyDescent="0.25">
      <c r="A1251" t="s">
        <v>16977</v>
      </c>
      <c r="B1251" s="894" t="s">
        <v>16978</v>
      </c>
      <c r="C1251" t="s">
        <v>16979</v>
      </c>
      <c r="D1251" t="s">
        <v>12477</v>
      </c>
      <c r="E1251" t="s">
        <v>16980</v>
      </c>
      <c r="F1251" t="s">
        <v>16981</v>
      </c>
      <c r="H1251" t="s">
        <v>11587</v>
      </c>
      <c r="I1251" s="1" t="s">
        <v>9251</v>
      </c>
      <c r="J1251" t="s">
        <v>16982</v>
      </c>
      <c r="K1251" t="s">
        <v>9252</v>
      </c>
      <c r="L1251" t="s">
        <v>12853</v>
      </c>
      <c r="N1251" t="s">
        <v>12853</v>
      </c>
      <c r="O1251" t="s">
        <v>14737</v>
      </c>
    </row>
    <row r="1252" spans="1:15" x14ac:dyDescent="0.25">
      <c r="A1252" t="s">
        <v>11671</v>
      </c>
      <c r="B1252" s="894" t="s">
        <v>11819</v>
      </c>
      <c r="C1252" t="s">
        <v>16983</v>
      </c>
      <c r="D1252" t="s">
        <v>12477</v>
      </c>
      <c r="E1252" t="s">
        <v>16984</v>
      </c>
      <c r="F1252" t="s">
        <v>16985</v>
      </c>
      <c r="H1252" t="s">
        <v>16986</v>
      </c>
      <c r="I1252" s="1" t="s">
        <v>9251</v>
      </c>
      <c r="J1252" t="s">
        <v>16987</v>
      </c>
      <c r="K1252" t="s">
        <v>9252</v>
      </c>
      <c r="L1252" t="s">
        <v>12853</v>
      </c>
      <c r="N1252" t="s">
        <v>12853</v>
      </c>
      <c r="O1252" t="s">
        <v>16941</v>
      </c>
    </row>
    <row r="1253" spans="1:15" x14ac:dyDescent="0.25">
      <c r="A1253" t="s">
        <v>16988</v>
      </c>
      <c r="B1253" s="894" t="s">
        <v>16989</v>
      </c>
      <c r="C1253" t="s">
        <v>16990</v>
      </c>
      <c r="D1253" t="s">
        <v>16991</v>
      </c>
      <c r="E1253" t="s">
        <v>16992</v>
      </c>
      <c r="F1253" t="s">
        <v>16993</v>
      </c>
      <c r="H1253" t="s">
        <v>11589</v>
      </c>
      <c r="I1253" s="1" t="s">
        <v>9251</v>
      </c>
      <c r="J1253" t="s">
        <v>16994</v>
      </c>
      <c r="K1253" t="s">
        <v>9252</v>
      </c>
      <c r="L1253" t="s">
        <v>12853</v>
      </c>
      <c r="N1253" t="s">
        <v>12853</v>
      </c>
      <c r="O1253" t="s">
        <v>16941</v>
      </c>
    </row>
    <row r="1254" spans="1:15" x14ac:dyDescent="0.25">
      <c r="A1254" t="s">
        <v>16995</v>
      </c>
      <c r="B1254" s="894" t="s">
        <v>16996</v>
      </c>
      <c r="C1254" t="s">
        <v>16997</v>
      </c>
      <c r="D1254" t="s">
        <v>12532</v>
      </c>
      <c r="E1254" t="s">
        <v>16998</v>
      </c>
      <c r="F1254" t="s">
        <v>16999</v>
      </c>
      <c r="H1254" t="s">
        <v>15829</v>
      </c>
      <c r="I1254" s="1" t="s">
        <v>9251</v>
      </c>
      <c r="J1254" t="s">
        <v>17000</v>
      </c>
      <c r="K1254" t="s">
        <v>9252</v>
      </c>
      <c r="L1254" t="s">
        <v>12853</v>
      </c>
      <c r="N1254" t="s">
        <v>12853</v>
      </c>
      <c r="O1254" t="s">
        <v>16941</v>
      </c>
    </row>
    <row r="1255" spans="1:15" x14ac:dyDescent="0.25">
      <c r="A1255" t="s">
        <v>17001</v>
      </c>
      <c r="B1255" s="894" t="s">
        <v>17002</v>
      </c>
      <c r="C1255" t="s">
        <v>16997</v>
      </c>
      <c r="D1255" t="s">
        <v>12532</v>
      </c>
      <c r="E1255" t="s">
        <v>16998</v>
      </c>
      <c r="F1255" t="s">
        <v>16999</v>
      </c>
      <c r="H1255" t="s">
        <v>15829</v>
      </c>
      <c r="I1255" s="1" t="s">
        <v>9251</v>
      </c>
      <c r="J1255" t="s">
        <v>17000</v>
      </c>
      <c r="K1255" t="s">
        <v>9252</v>
      </c>
      <c r="L1255" t="s">
        <v>12853</v>
      </c>
      <c r="N1255" t="s">
        <v>12853</v>
      </c>
      <c r="O1255" t="s">
        <v>16941</v>
      </c>
    </row>
    <row r="1256" spans="1:15" x14ac:dyDescent="0.25">
      <c r="A1256" t="s">
        <v>17003</v>
      </c>
      <c r="B1256" s="894" t="s">
        <v>11820</v>
      </c>
      <c r="C1256" t="s">
        <v>16962</v>
      </c>
      <c r="D1256" t="s">
        <v>14839</v>
      </c>
      <c r="E1256" t="s">
        <v>13786</v>
      </c>
      <c r="F1256" t="s">
        <v>16964</v>
      </c>
      <c r="H1256" t="s">
        <v>15276</v>
      </c>
      <c r="I1256" s="1" t="s">
        <v>9251</v>
      </c>
      <c r="J1256" t="s">
        <v>13789</v>
      </c>
      <c r="K1256" t="s">
        <v>9252</v>
      </c>
      <c r="L1256" t="s">
        <v>12853</v>
      </c>
      <c r="N1256" t="s">
        <v>12853</v>
      </c>
      <c r="O1256" t="s">
        <v>18296</v>
      </c>
    </row>
    <row r="1257" spans="1:15" x14ac:dyDescent="0.25">
      <c r="A1257" t="s">
        <v>17004</v>
      </c>
      <c r="B1257" s="894" t="s">
        <v>17005</v>
      </c>
      <c r="C1257" t="s">
        <v>16973</v>
      </c>
      <c r="D1257" t="s">
        <v>14839</v>
      </c>
      <c r="E1257" t="s">
        <v>16974</v>
      </c>
      <c r="F1257" t="s">
        <v>16975</v>
      </c>
      <c r="H1257" t="s">
        <v>13067</v>
      </c>
      <c r="I1257" s="1" t="s">
        <v>9251</v>
      </c>
      <c r="J1257" t="s">
        <v>16976</v>
      </c>
      <c r="K1257" t="s">
        <v>9252</v>
      </c>
      <c r="L1257" t="s">
        <v>12853</v>
      </c>
      <c r="N1257" t="s">
        <v>12853</v>
      </c>
      <c r="O1257" t="s">
        <v>14737</v>
      </c>
    </row>
    <row r="1258" spans="1:15" x14ac:dyDescent="0.25">
      <c r="A1258" t="s">
        <v>17006</v>
      </c>
      <c r="B1258" s="894" t="s">
        <v>17007</v>
      </c>
      <c r="C1258" t="s">
        <v>16973</v>
      </c>
      <c r="D1258" t="s">
        <v>14839</v>
      </c>
      <c r="E1258" t="s">
        <v>16974</v>
      </c>
      <c r="F1258" t="s">
        <v>16975</v>
      </c>
      <c r="H1258" t="s">
        <v>13067</v>
      </c>
      <c r="I1258" s="1" t="s">
        <v>9251</v>
      </c>
      <c r="J1258" t="s">
        <v>16976</v>
      </c>
      <c r="K1258" t="s">
        <v>9252</v>
      </c>
      <c r="L1258" t="s">
        <v>12853</v>
      </c>
      <c r="N1258" t="s">
        <v>12853</v>
      </c>
      <c r="O1258" t="s">
        <v>14737</v>
      </c>
    </row>
    <row r="1259" spans="1:15" x14ac:dyDescent="0.25">
      <c r="A1259" t="s">
        <v>17008</v>
      </c>
      <c r="B1259" s="894" t="s">
        <v>11821</v>
      </c>
      <c r="C1259" t="s">
        <v>17009</v>
      </c>
      <c r="D1259" t="s">
        <v>14839</v>
      </c>
      <c r="E1259" t="s">
        <v>17010</v>
      </c>
      <c r="F1259" t="s">
        <v>17011</v>
      </c>
      <c r="H1259" t="s">
        <v>17012</v>
      </c>
      <c r="I1259" s="1" t="s">
        <v>9251</v>
      </c>
      <c r="J1259" t="s">
        <v>17013</v>
      </c>
      <c r="K1259" t="s">
        <v>9252</v>
      </c>
      <c r="L1259" t="s">
        <v>12853</v>
      </c>
      <c r="N1259" t="s">
        <v>17014</v>
      </c>
      <c r="O1259" t="s">
        <v>17015</v>
      </c>
    </row>
    <row r="1260" spans="1:15" x14ac:dyDescent="0.25">
      <c r="A1260" t="s">
        <v>17016</v>
      </c>
      <c r="B1260" s="894" t="s">
        <v>11822</v>
      </c>
      <c r="C1260" t="s">
        <v>17017</v>
      </c>
      <c r="D1260" t="s">
        <v>12477</v>
      </c>
      <c r="E1260" t="s">
        <v>17018</v>
      </c>
      <c r="F1260" t="s">
        <v>17019</v>
      </c>
      <c r="H1260" t="s">
        <v>11258</v>
      </c>
      <c r="I1260" s="1" t="s">
        <v>9251</v>
      </c>
      <c r="J1260" t="s">
        <v>16788</v>
      </c>
      <c r="K1260" t="s">
        <v>9252</v>
      </c>
      <c r="L1260" t="s">
        <v>12853</v>
      </c>
      <c r="N1260" t="s">
        <v>12853</v>
      </c>
      <c r="O1260" t="s">
        <v>16941</v>
      </c>
    </row>
    <row r="1261" spans="1:15" x14ac:dyDescent="0.25">
      <c r="A1261" t="s">
        <v>17020</v>
      </c>
      <c r="B1261" s="894" t="s">
        <v>11823</v>
      </c>
      <c r="C1261" t="s">
        <v>17017</v>
      </c>
      <c r="D1261" t="s">
        <v>12477</v>
      </c>
      <c r="E1261" t="s">
        <v>17021</v>
      </c>
      <c r="F1261" t="s">
        <v>12636</v>
      </c>
      <c r="G1261" t="s">
        <v>17022</v>
      </c>
      <c r="H1261" t="s">
        <v>11589</v>
      </c>
      <c r="I1261" s="1" t="s">
        <v>9251</v>
      </c>
      <c r="J1261" t="s">
        <v>12638</v>
      </c>
      <c r="K1261" t="s">
        <v>9252</v>
      </c>
      <c r="L1261" t="s">
        <v>12853</v>
      </c>
      <c r="N1261" t="s">
        <v>12853</v>
      </c>
      <c r="O1261" t="s">
        <v>17023</v>
      </c>
    </row>
    <row r="1262" spans="1:15" x14ac:dyDescent="0.25">
      <c r="A1262" t="s">
        <v>17024</v>
      </c>
      <c r="B1262" s="894" t="s">
        <v>11824</v>
      </c>
      <c r="C1262" t="s">
        <v>17025</v>
      </c>
      <c r="D1262" t="s">
        <v>12477</v>
      </c>
      <c r="E1262" t="s">
        <v>17026</v>
      </c>
      <c r="F1262" t="s">
        <v>17027</v>
      </c>
      <c r="H1262" t="s">
        <v>16019</v>
      </c>
      <c r="I1262" s="1" t="s">
        <v>9251</v>
      </c>
      <c r="J1262" t="s">
        <v>17028</v>
      </c>
      <c r="K1262" t="s">
        <v>9252</v>
      </c>
      <c r="L1262" t="s">
        <v>12853</v>
      </c>
      <c r="N1262" t="s">
        <v>12853</v>
      </c>
      <c r="O1262" t="s">
        <v>16941</v>
      </c>
    </row>
    <row r="1263" spans="1:15" x14ac:dyDescent="0.25">
      <c r="A1263" t="s">
        <v>17029</v>
      </c>
      <c r="B1263" s="894" t="s">
        <v>11825</v>
      </c>
      <c r="C1263" t="s">
        <v>17030</v>
      </c>
      <c r="D1263" t="s">
        <v>12477</v>
      </c>
      <c r="E1263" t="s">
        <v>17031</v>
      </c>
      <c r="F1263" t="s">
        <v>17032</v>
      </c>
      <c r="H1263" t="s">
        <v>17033</v>
      </c>
      <c r="I1263" s="1" t="s">
        <v>9251</v>
      </c>
      <c r="J1263" t="s">
        <v>17034</v>
      </c>
      <c r="K1263" t="s">
        <v>9252</v>
      </c>
      <c r="L1263" t="s">
        <v>12853</v>
      </c>
      <c r="N1263" t="s">
        <v>12853</v>
      </c>
      <c r="O1263" t="s">
        <v>16941</v>
      </c>
    </row>
    <row r="1264" spans="1:15" x14ac:dyDescent="0.25">
      <c r="A1264" t="s">
        <v>17035</v>
      </c>
      <c r="B1264" s="894" t="s">
        <v>17036</v>
      </c>
      <c r="C1264" t="s">
        <v>17037</v>
      </c>
      <c r="D1264" t="s">
        <v>12532</v>
      </c>
      <c r="E1264" t="s">
        <v>17038</v>
      </c>
      <c r="F1264" t="s">
        <v>16999</v>
      </c>
      <c r="H1264" t="s">
        <v>15829</v>
      </c>
      <c r="I1264" s="1" t="s">
        <v>9251</v>
      </c>
      <c r="J1264" t="s">
        <v>17000</v>
      </c>
      <c r="K1264" t="s">
        <v>9252</v>
      </c>
      <c r="L1264" t="s">
        <v>12853</v>
      </c>
      <c r="N1264" t="s">
        <v>12853</v>
      </c>
      <c r="O1264" t="s">
        <v>16941</v>
      </c>
    </row>
    <row r="1265" spans="1:15" x14ac:dyDescent="0.25">
      <c r="A1265" t="s">
        <v>17039</v>
      </c>
      <c r="B1265" s="894" t="s">
        <v>17040</v>
      </c>
      <c r="C1265" t="s">
        <v>16990</v>
      </c>
      <c r="D1265" t="s">
        <v>12477</v>
      </c>
      <c r="E1265" t="s">
        <v>16992</v>
      </c>
      <c r="F1265" t="s">
        <v>17041</v>
      </c>
      <c r="G1265" t="s">
        <v>17042</v>
      </c>
      <c r="H1265" t="s">
        <v>11588</v>
      </c>
      <c r="I1265" s="1" t="s">
        <v>9251</v>
      </c>
      <c r="J1265" t="s">
        <v>17043</v>
      </c>
      <c r="K1265" t="s">
        <v>9252</v>
      </c>
      <c r="L1265" t="s">
        <v>12853</v>
      </c>
      <c r="N1265" t="s">
        <v>12853</v>
      </c>
      <c r="O1265" t="s">
        <v>16941</v>
      </c>
    </row>
    <row r="1266" spans="1:15" x14ac:dyDescent="0.25">
      <c r="A1266" t="s">
        <v>17044</v>
      </c>
      <c r="B1266" s="894" t="s">
        <v>11826</v>
      </c>
      <c r="C1266" t="s">
        <v>17045</v>
      </c>
      <c r="D1266" t="s">
        <v>12532</v>
      </c>
      <c r="E1266" t="s">
        <v>17046</v>
      </c>
      <c r="F1266" t="s">
        <v>17047</v>
      </c>
      <c r="G1266" t="s">
        <v>17048</v>
      </c>
      <c r="H1266" t="s">
        <v>11589</v>
      </c>
      <c r="I1266" s="1" t="s">
        <v>9251</v>
      </c>
      <c r="J1266" t="s">
        <v>17049</v>
      </c>
      <c r="K1266" t="s">
        <v>9252</v>
      </c>
      <c r="L1266" t="s">
        <v>12853</v>
      </c>
      <c r="N1266" t="s">
        <v>12853</v>
      </c>
      <c r="O1266" t="s">
        <v>16941</v>
      </c>
    </row>
    <row r="1267" spans="1:15" x14ac:dyDescent="0.25">
      <c r="A1267" t="s">
        <v>17050</v>
      </c>
      <c r="B1267" s="894" t="s">
        <v>17051</v>
      </c>
      <c r="C1267" t="s">
        <v>17052</v>
      </c>
      <c r="D1267" t="s">
        <v>12477</v>
      </c>
      <c r="E1267" t="s">
        <v>17053</v>
      </c>
      <c r="F1267" t="s">
        <v>17054</v>
      </c>
      <c r="H1267" t="s">
        <v>17055</v>
      </c>
      <c r="I1267" s="1" t="s">
        <v>9251</v>
      </c>
      <c r="J1267" t="s">
        <v>17056</v>
      </c>
      <c r="K1267" t="s">
        <v>9252</v>
      </c>
      <c r="L1267" t="s">
        <v>12853</v>
      </c>
      <c r="N1267" t="s">
        <v>12853</v>
      </c>
      <c r="O1267" t="s">
        <v>16941</v>
      </c>
    </row>
    <row r="1268" spans="1:15" x14ac:dyDescent="0.25">
      <c r="A1268" t="s">
        <v>17057</v>
      </c>
      <c r="B1268" s="894" t="s">
        <v>17058</v>
      </c>
      <c r="C1268" t="s">
        <v>16967</v>
      </c>
      <c r="D1268" t="s">
        <v>12477</v>
      </c>
      <c r="E1268" t="s">
        <v>16968</v>
      </c>
      <c r="F1268" t="s">
        <v>16969</v>
      </c>
      <c r="H1268" t="s">
        <v>11670</v>
      </c>
      <c r="I1268" s="1" t="s">
        <v>9251</v>
      </c>
      <c r="J1268" t="s">
        <v>16970</v>
      </c>
      <c r="K1268" t="s">
        <v>9252</v>
      </c>
      <c r="L1268" t="s">
        <v>12853</v>
      </c>
      <c r="M1268" s="248" t="s">
        <v>17065</v>
      </c>
      <c r="N1268" t="s">
        <v>12853</v>
      </c>
      <c r="O1268" t="s">
        <v>16941</v>
      </c>
    </row>
    <row r="1269" spans="1:15" x14ac:dyDescent="0.25">
      <c r="A1269" t="s">
        <v>11827</v>
      </c>
      <c r="B1269" s="894" t="s">
        <v>11828</v>
      </c>
    </row>
    <row r="1270" spans="1:15" x14ac:dyDescent="0.25">
      <c r="A1270" t="s">
        <v>11829</v>
      </c>
      <c r="B1270" s="894" t="s">
        <v>11830</v>
      </c>
    </row>
    <row r="1271" spans="1:15" x14ac:dyDescent="0.25">
      <c r="A1271" t="s">
        <v>17059</v>
      </c>
      <c r="B1271" s="894" t="s">
        <v>11831</v>
      </c>
    </row>
    <row r="1272" spans="1:15" x14ac:dyDescent="0.25">
      <c r="A1272" t="s">
        <v>18064</v>
      </c>
      <c r="B1272" s="894" t="s">
        <v>18063</v>
      </c>
      <c r="C1272" t="s">
        <v>18297</v>
      </c>
      <c r="D1272" t="s">
        <v>12532</v>
      </c>
      <c r="L1272" t="s">
        <v>14890</v>
      </c>
      <c r="N1272" t="s">
        <v>14890</v>
      </c>
    </row>
    <row r="1273" spans="1:15" x14ac:dyDescent="0.25">
      <c r="A1273" t="s">
        <v>18112</v>
      </c>
      <c r="B1273" s="894" t="s">
        <v>414</v>
      </c>
    </row>
    <row r="1274" spans="1:15" x14ac:dyDescent="0.25">
      <c r="A1274" t="s">
        <v>18298</v>
      </c>
      <c r="B1274" s="894" t="s">
        <v>18299</v>
      </c>
      <c r="C1274" t="s">
        <v>18300</v>
      </c>
      <c r="D1274" t="s">
        <v>18301</v>
      </c>
      <c r="E1274" t="s">
        <v>18302</v>
      </c>
      <c r="F1274" t="s">
        <v>18303</v>
      </c>
      <c r="H1274" t="s">
        <v>11584</v>
      </c>
      <c r="I1274" s="1" t="s">
        <v>11596</v>
      </c>
      <c r="J1274" t="s">
        <v>18304</v>
      </c>
      <c r="K1274" t="s">
        <v>9252</v>
      </c>
      <c r="L1274" t="s">
        <v>18305</v>
      </c>
      <c r="N1274" t="s">
        <v>18306</v>
      </c>
    </row>
    <row r="1275" spans="1:15" x14ac:dyDescent="0.25">
      <c r="A1275" t="s">
        <v>18307</v>
      </c>
      <c r="B1275" s="894" t="s">
        <v>18308</v>
      </c>
      <c r="C1275" t="s">
        <v>18309</v>
      </c>
      <c r="E1275" t="s">
        <v>18310</v>
      </c>
      <c r="L1275" t="s">
        <v>18311</v>
      </c>
    </row>
    <row r="1276" spans="1:15" x14ac:dyDescent="0.25">
      <c r="A1276" t="s">
        <v>18312</v>
      </c>
      <c r="B1276" s="894" t="s">
        <v>18313</v>
      </c>
      <c r="C1276" t="s">
        <v>18314</v>
      </c>
      <c r="D1276" t="s">
        <v>12477</v>
      </c>
      <c r="E1276" t="s">
        <v>18315</v>
      </c>
      <c r="F1276" t="s">
        <v>18316</v>
      </c>
      <c r="H1276" t="s">
        <v>11258</v>
      </c>
      <c r="I1276" s="1" t="s">
        <v>11596</v>
      </c>
      <c r="J1276" t="s">
        <v>18317</v>
      </c>
      <c r="K1276" t="s">
        <v>9252</v>
      </c>
      <c r="L1276" t="s">
        <v>12814</v>
      </c>
      <c r="M1276" s="248" t="s">
        <v>17266</v>
      </c>
      <c r="N1276" t="s">
        <v>12814</v>
      </c>
    </row>
  </sheetData>
  <autoFilter ref="A1:O1271" xr:uid="{E6AE9038-24D2-4297-B751-2F939459B40C}"/>
  <sortState xmlns:xlrd2="http://schemas.microsoft.com/office/spreadsheetml/2017/richdata2" ref="A2:K15">
    <sortCondition ref="A2:A15"/>
    <sortCondition ref="B2:B15"/>
  </sortState>
  <conditionalFormatting sqref="A2:O1276">
    <cfRule type="expression" dxfId="45" priority="1">
      <formula>AND($A2&lt;&gt;"",MOD(ROW(),2)=1)</formula>
    </cfRule>
  </conditionalFormatting>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800" t="s">
        <v>11253</v>
      </c>
      <c r="B1" s="800" t="s">
        <v>11254</v>
      </c>
      <c r="C1" s="801" t="s">
        <v>184</v>
      </c>
      <c r="D1" s="800" t="s">
        <v>11255</v>
      </c>
      <c r="E1" s="800" t="s">
        <v>287</v>
      </c>
      <c r="F1" s="801" t="s">
        <v>288</v>
      </c>
      <c r="G1" s="800" t="s">
        <v>289</v>
      </c>
      <c r="H1" s="800" t="s">
        <v>290</v>
      </c>
      <c r="I1" s="801" t="s">
        <v>291</v>
      </c>
      <c r="J1" s="800" t="s">
        <v>292</v>
      </c>
      <c r="K1" s="800" t="s">
        <v>11256</v>
      </c>
      <c r="L1" s="801"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43" priority="1">
      <formula>AND($A2&lt;&gt;"",MOD(ROW(),2)=1)</formula>
    </cfRule>
  </conditionalFormatting>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7" t="s">
        <v>256</v>
      </c>
      <c r="B1" s="1258"/>
      <c r="C1" s="1258"/>
      <c r="D1" s="1258"/>
      <c r="E1" s="1258"/>
      <c r="F1" s="1258"/>
      <c r="G1" s="1258"/>
      <c r="H1" s="1258"/>
      <c r="I1" s="1258"/>
      <c r="J1" s="1258"/>
      <c r="K1" s="1258"/>
      <c r="M1" s="1254" t="s">
        <v>136</v>
      </c>
      <c r="N1" s="1254"/>
      <c r="P1" s="1255" t="s">
        <v>257</v>
      </c>
      <c r="Q1" s="1256"/>
      <c r="R1" s="1256"/>
      <c r="S1" s="158">
        <f>R3-T3</f>
        <v>100</v>
      </c>
      <c r="T1" s="159"/>
      <c r="U1" s="49"/>
    </row>
    <row r="2" spans="1:21" ht="15.75" thickBot="1" x14ac:dyDescent="0.3">
      <c r="A2" s="1040" t="s">
        <v>480</v>
      </c>
      <c r="B2" s="1041" t="s">
        <v>301</v>
      </c>
      <c r="C2" s="1042" t="s">
        <v>258</v>
      </c>
      <c r="D2" s="1040" t="s">
        <v>12460</v>
      </c>
      <c r="E2" s="1042" t="s">
        <v>260</v>
      </c>
      <c r="F2" s="1042" t="s">
        <v>259</v>
      </c>
      <c r="G2" s="1041" t="s">
        <v>411</v>
      </c>
      <c r="H2" s="1044" t="s">
        <v>261</v>
      </c>
      <c r="I2" s="1057" t="s">
        <v>412</v>
      </c>
      <c r="J2" s="1045" t="s">
        <v>262</v>
      </c>
      <c r="K2" s="1043" t="s">
        <v>413</v>
      </c>
      <c r="M2" s="151" t="s">
        <v>258</v>
      </c>
      <c r="N2" s="152" t="s">
        <v>262</v>
      </c>
      <c r="P2" s="77" t="s">
        <v>301</v>
      </c>
      <c r="Q2" s="77" t="s">
        <v>293</v>
      </c>
      <c r="R2" s="160" t="s">
        <v>261</v>
      </c>
      <c r="S2" s="160"/>
      <c r="T2" s="160" t="s">
        <v>262</v>
      </c>
    </row>
    <row r="3" spans="1:21" ht="15.75" thickBot="1" x14ac:dyDescent="0.3">
      <c r="A3" s="1046" t="s">
        <v>12461</v>
      </c>
      <c r="B3" s="1047">
        <v>45269</v>
      </c>
      <c r="C3" s="1048" t="s">
        <v>14815</v>
      </c>
      <c r="D3" s="1046" t="s">
        <v>11765</v>
      </c>
      <c r="E3" s="1049" t="s">
        <v>267</v>
      </c>
      <c r="F3" s="1049" t="s">
        <v>263</v>
      </c>
      <c r="G3" s="1047">
        <v>45299</v>
      </c>
      <c r="H3" s="1050">
        <v>4728.3500000000004</v>
      </c>
      <c r="I3" s="1050">
        <v>0</v>
      </c>
      <c r="J3" s="1050">
        <v>4728.3500000000004</v>
      </c>
      <c r="K3" s="1051">
        <v>209</v>
      </c>
      <c r="M3" s="81" t="str">
        <f>ENC_Saisie!F3</f>
        <v>Ford Motor Credit Company</v>
      </c>
      <c r="N3" s="82" t="s">
        <v>264</v>
      </c>
      <c r="P3" s="2">
        <v>45291</v>
      </c>
      <c r="Q3" s="1" t="s">
        <v>208</v>
      </c>
      <c r="R3" s="150">
        <v>718.59</v>
      </c>
      <c r="S3" s="19">
        <f>R3-T3</f>
        <v>100</v>
      </c>
      <c r="T3" s="149">
        <v>618.59</v>
      </c>
      <c r="U3" s="3"/>
    </row>
    <row r="4" spans="1:21" x14ac:dyDescent="0.25">
      <c r="A4" s="1046" t="s">
        <v>17120</v>
      </c>
      <c r="B4" s="1047">
        <v>45341</v>
      </c>
      <c r="C4" s="1048" t="s">
        <v>14815</v>
      </c>
      <c r="D4" s="1046" t="s">
        <v>11765</v>
      </c>
      <c r="E4" s="1049" t="s">
        <v>267</v>
      </c>
      <c r="F4" s="1049" t="s">
        <v>263</v>
      </c>
      <c r="G4" s="1047">
        <v>45371</v>
      </c>
      <c r="H4" s="1050">
        <v>1408.44</v>
      </c>
      <c r="I4" s="1050">
        <v>0</v>
      </c>
      <c r="J4" s="1050">
        <v>1408.44</v>
      </c>
      <c r="K4" s="1051">
        <v>137</v>
      </c>
    </row>
    <row r="5" spans="1:21" x14ac:dyDescent="0.25">
      <c r="A5" s="1046" t="s">
        <v>17121</v>
      </c>
      <c r="B5" s="1047">
        <v>45379</v>
      </c>
      <c r="C5" s="1048" t="s">
        <v>14829</v>
      </c>
      <c r="D5" s="1046" t="s">
        <v>11767</v>
      </c>
      <c r="E5" s="1049" t="s">
        <v>267</v>
      </c>
      <c r="F5" s="1049" t="s">
        <v>263</v>
      </c>
      <c r="G5" s="1047">
        <v>45409</v>
      </c>
      <c r="H5" s="1050">
        <v>13983.84</v>
      </c>
      <c r="I5" s="1050">
        <v>0</v>
      </c>
      <c r="J5" s="1050">
        <v>13983.84</v>
      </c>
      <c r="K5" s="1051">
        <v>99</v>
      </c>
    </row>
    <row r="6" spans="1:21" x14ac:dyDescent="0.25">
      <c r="A6" s="1046" t="s">
        <v>17122</v>
      </c>
      <c r="B6" s="1047">
        <v>45379</v>
      </c>
      <c r="C6" s="1048" t="s">
        <v>14829</v>
      </c>
      <c r="D6" s="1046" t="s">
        <v>11767</v>
      </c>
      <c r="E6" s="1049" t="s">
        <v>267</v>
      </c>
      <c r="F6" s="1049" t="s">
        <v>263</v>
      </c>
      <c r="G6" s="1047">
        <v>45409</v>
      </c>
      <c r="H6" s="1050">
        <v>1609.65</v>
      </c>
      <c r="I6" s="1050">
        <v>0</v>
      </c>
      <c r="J6" s="1050">
        <v>1609.65</v>
      </c>
      <c r="K6" s="1051">
        <v>99</v>
      </c>
    </row>
    <row r="7" spans="1:21" x14ac:dyDescent="0.25">
      <c r="A7" s="1046" t="s">
        <v>17123</v>
      </c>
      <c r="B7" s="1047">
        <v>45423</v>
      </c>
      <c r="C7" s="1048" t="s">
        <v>14829</v>
      </c>
      <c r="D7" s="1046" t="s">
        <v>11767</v>
      </c>
      <c r="E7" s="1049" t="s">
        <v>267</v>
      </c>
      <c r="F7" s="1049" t="s">
        <v>263</v>
      </c>
      <c r="G7" s="1047">
        <v>45453</v>
      </c>
      <c r="H7" s="1050">
        <v>7631.47</v>
      </c>
      <c r="I7" s="1050">
        <v>0</v>
      </c>
      <c r="J7" s="1050">
        <v>7631.47</v>
      </c>
      <c r="K7" s="1051">
        <v>55</v>
      </c>
    </row>
    <row r="8" spans="1:21" x14ac:dyDescent="0.25">
      <c r="A8" s="1046" t="s">
        <v>17124</v>
      </c>
      <c r="B8" s="1047">
        <v>45424</v>
      </c>
      <c r="C8" s="1048" t="s">
        <v>15121</v>
      </c>
      <c r="D8" s="1046" t="s">
        <v>11785</v>
      </c>
      <c r="E8" s="1049" t="s">
        <v>267</v>
      </c>
      <c r="F8" s="1049" t="s">
        <v>263</v>
      </c>
      <c r="G8" s="1047">
        <v>45454</v>
      </c>
      <c r="H8" s="1050">
        <v>1207.24</v>
      </c>
      <c r="I8" s="1050">
        <v>607.24</v>
      </c>
      <c r="J8" s="1050">
        <v>600</v>
      </c>
      <c r="K8" s="1051">
        <v>54</v>
      </c>
    </row>
    <row r="9" spans="1:21" x14ac:dyDescent="0.25">
      <c r="A9" s="1046" t="s">
        <v>17125</v>
      </c>
      <c r="B9" s="1047">
        <v>45438</v>
      </c>
      <c r="C9" s="1048" t="s">
        <v>11641</v>
      </c>
      <c r="D9" s="1046" t="s">
        <v>11746</v>
      </c>
      <c r="E9" s="1049" t="s">
        <v>267</v>
      </c>
      <c r="F9" s="1049" t="s">
        <v>263</v>
      </c>
      <c r="G9" s="1047">
        <v>45468</v>
      </c>
      <c r="H9" s="1050">
        <v>9255.49</v>
      </c>
      <c r="I9" s="1050">
        <v>0</v>
      </c>
      <c r="J9" s="1050">
        <v>9255.49</v>
      </c>
      <c r="K9" s="1051">
        <v>40</v>
      </c>
    </row>
    <row r="10" spans="1:21" x14ac:dyDescent="0.25">
      <c r="A10" s="1046" t="s">
        <v>17126</v>
      </c>
      <c r="B10" s="1047">
        <v>45444</v>
      </c>
      <c r="C10" s="1048" t="s">
        <v>11618</v>
      </c>
      <c r="D10" s="1046" t="s">
        <v>11718</v>
      </c>
      <c r="E10" s="1049" t="s">
        <v>267</v>
      </c>
      <c r="F10" s="1049" t="s">
        <v>263</v>
      </c>
      <c r="G10" s="1047">
        <v>45474</v>
      </c>
      <c r="H10" s="1050">
        <v>201.21</v>
      </c>
      <c r="I10" s="1050">
        <v>0</v>
      </c>
      <c r="J10" s="1050">
        <v>201.21</v>
      </c>
      <c r="K10" s="1051">
        <v>34</v>
      </c>
    </row>
    <row r="11" spans="1:21" x14ac:dyDescent="0.25">
      <c r="A11" s="1046" t="s">
        <v>17127</v>
      </c>
      <c r="B11" s="1047">
        <v>45460</v>
      </c>
      <c r="C11" s="1048" t="s">
        <v>15158</v>
      </c>
      <c r="D11" s="1046" t="s">
        <v>11789</v>
      </c>
      <c r="E11" s="1049" t="s">
        <v>267</v>
      </c>
      <c r="F11" s="1049" t="s">
        <v>263</v>
      </c>
      <c r="G11" s="1047">
        <v>45490</v>
      </c>
      <c r="H11" s="1050">
        <v>1911.46</v>
      </c>
      <c r="I11" s="1050">
        <v>0</v>
      </c>
      <c r="J11" s="1050">
        <v>1911.46</v>
      </c>
      <c r="K11" s="1051">
        <v>18</v>
      </c>
    </row>
    <row r="12" spans="1:21" x14ac:dyDescent="0.25">
      <c r="A12" s="1046" t="s">
        <v>17128</v>
      </c>
      <c r="B12" s="1047">
        <v>45467</v>
      </c>
      <c r="C12" s="1048" t="s">
        <v>11636</v>
      </c>
      <c r="D12" s="1046" t="s">
        <v>11740</v>
      </c>
      <c r="E12" s="1049" t="s">
        <v>267</v>
      </c>
      <c r="F12" s="1049" t="s">
        <v>263</v>
      </c>
      <c r="G12" s="1047">
        <v>45497</v>
      </c>
      <c r="H12" s="1050">
        <v>1609.65</v>
      </c>
      <c r="I12" s="1050">
        <v>0</v>
      </c>
      <c r="J12" s="1050">
        <v>1609.65</v>
      </c>
      <c r="K12" s="1051">
        <v>11</v>
      </c>
    </row>
    <row r="13" spans="1:21" x14ac:dyDescent="0.25">
      <c r="A13" s="1046" t="s">
        <v>17129</v>
      </c>
      <c r="B13" s="1047">
        <v>45467</v>
      </c>
      <c r="C13" s="1048" t="s">
        <v>11636</v>
      </c>
      <c r="D13" s="1046" t="s">
        <v>11740</v>
      </c>
      <c r="E13" s="1049" t="s">
        <v>267</v>
      </c>
      <c r="F13" s="1049" t="s">
        <v>263</v>
      </c>
      <c r="G13" s="1047">
        <v>45497</v>
      </c>
      <c r="H13" s="1050">
        <v>1609.65</v>
      </c>
      <c r="I13" s="1050">
        <v>0</v>
      </c>
      <c r="J13" s="1050">
        <v>1609.65</v>
      </c>
      <c r="K13" s="1051">
        <v>11</v>
      </c>
    </row>
    <row r="14" spans="1:21" x14ac:dyDescent="0.25">
      <c r="A14" s="1046" t="s">
        <v>17130</v>
      </c>
      <c r="B14" s="1047">
        <v>45467</v>
      </c>
      <c r="C14" s="1048" t="s">
        <v>11636</v>
      </c>
      <c r="D14" s="1046" t="s">
        <v>11740</v>
      </c>
      <c r="E14" s="1049" t="s">
        <v>267</v>
      </c>
      <c r="F14" s="1049" t="s">
        <v>263</v>
      </c>
      <c r="G14" s="1047">
        <v>45497</v>
      </c>
      <c r="H14" s="1050">
        <v>1609.65</v>
      </c>
      <c r="I14" s="1050">
        <v>0</v>
      </c>
      <c r="J14" s="1050">
        <v>1609.65</v>
      </c>
      <c r="K14" s="1051">
        <v>11</v>
      </c>
    </row>
    <row r="15" spans="1:21" x14ac:dyDescent="0.25">
      <c r="A15" s="1046" t="s">
        <v>17131</v>
      </c>
      <c r="B15" s="1047">
        <v>45467</v>
      </c>
      <c r="C15" s="1048" t="s">
        <v>11636</v>
      </c>
      <c r="D15" s="1046" t="s">
        <v>11740</v>
      </c>
      <c r="E15" s="1049" t="s">
        <v>267</v>
      </c>
      <c r="F15" s="1049" t="s">
        <v>263</v>
      </c>
      <c r="G15" s="1047">
        <v>45497</v>
      </c>
      <c r="H15" s="1050">
        <v>1609.65</v>
      </c>
      <c r="I15" s="1050">
        <v>0</v>
      </c>
      <c r="J15" s="1050">
        <v>1609.65</v>
      </c>
      <c r="K15" s="1051">
        <v>11</v>
      </c>
    </row>
    <row r="16" spans="1:21" x14ac:dyDescent="0.25">
      <c r="A16" s="1046" t="s">
        <v>17132</v>
      </c>
      <c r="B16" s="1047">
        <v>45467</v>
      </c>
      <c r="C16" s="1048" t="s">
        <v>11636</v>
      </c>
      <c r="D16" s="1046" t="s">
        <v>11740</v>
      </c>
      <c r="E16" s="1049" t="s">
        <v>267</v>
      </c>
      <c r="F16" s="1049" t="s">
        <v>263</v>
      </c>
      <c r="G16" s="1047">
        <v>45497</v>
      </c>
      <c r="H16" s="1050">
        <v>1609.65</v>
      </c>
      <c r="I16" s="1050">
        <v>0</v>
      </c>
      <c r="J16" s="1050">
        <v>1609.65</v>
      </c>
      <c r="K16" s="1051">
        <v>11</v>
      </c>
    </row>
    <row r="17" spans="1:11" x14ac:dyDescent="0.25">
      <c r="A17" s="1046" t="s">
        <v>17133</v>
      </c>
      <c r="B17" s="1047">
        <v>45467</v>
      </c>
      <c r="C17" s="1048" t="s">
        <v>11636</v>
      </c>
      <c r="D17" s="1046" t="s">
        <v>11740</v>
      </c>
      <c r="E17" s="1049" t="s">
        <v>267</v>
      </c>
      <c r="F17" s="1049" t="s">
        <v>263</v>
      </c>
      <c r="G17" s="1047">
        <v>45497</v>
      </c>
      <c r="H17" s="1050">
        <v>1106.6400000000001</v>
      </c>
      <c r="I17" s="1050">
        <v>0</v>
      </c>
      <c r="J17" s="1050">
        <v>1106.6400000000001</v>
      </c>
      <c r="K17" s="1051">
        <v>11</v>
      </c>
    </row>
    <row r="18" spans="1:11" x14ac:dyDescent="0.25">
      <c r="A18" s="1046" t="s">
        <v>17134</v>
      </c>
      <c r="B18" s="1047">
        <v>45467</v>
      </c>
      <c r="C18" s="1048" t="s">
        <v>11636</v>
      </c>
      <c r="D18" s="1046" t="s">
        <v>11740</v>
      </c>
      <c r="E18" s="1049" t="s">
        <v>267</v>
      </c>
      <c r="F18" s="1049" t="s">
        <v>263</v>
      </c>
      <c r="G18" s="1047">
        <v>45497</v>
      </c>
      <c r="H18" s="1050">
        <v>1106.6400000000001</v>
      </c>
      <c r="I18" s="1050">
        <v>0</v>
      </c>
      <c r="J18" s="1050">
        <v>1106.6400000000001</v>
      </c>
      <c r="K18" s="1051">
        <v>11</v>
      </c>
    </row>
    <row r="19" spans="1:11" x14ac:dyDescent="0.25">
      <c r="A19" s="1046" t="s">
        <v>17135</v>
      </c>
      <c r="B19" s="1047">
        <v>45467</v>
      </c>
      <c r="C19" s="1048" t="s">
        <v>11636</v>
      </c>
      <c r="D19" s="1046" t="s">
        <v>11740</v>
      </c>
      <c r="E19" s="1049" t="s">
        <v>267</v>
      </c>
      <c r="F19" s="1049" t="s">
        <v>263</v>
      </c>
      <c r="G19" s="1047">
        <v>45497</v>
      </c>
      <c r="H19" s="1050">
        <v>1106.6400000000001</v>
      </c>
      <c r="I19" s="1050">
        <v>0</v>
      </c>
      <c r="J19" s="1050">
        <v>1106.6400000000001</v>
      </c>
      <c r="K19" s="1051">
        <v>11</v>
      </c>
    </row>
    <row r="20" spans="1:11" x14ac:dyDescent="0.25">
      <c r="A20" s="1046" t="s">
        <v>17136</v>
      </c>
      <c r="B20" s="1047">
        <v>45467</v>
      </c>
      <c r="C20" s="1048" t="s">
        <v>11636</v>
      </c>
      <c r="D20" s="1046" t="s">
        <v>11740</v>
      </c>
      <c r="E20" s="1049" t="s">
        <v>267</v>
      </c>
      <c r="F20" s="1049" t="s">
        <v>263</v>
      </c>
      <c r="G20" s="1047">
        <v>45497</v>
      </c>
      <c r="H20" s="1050">
        <v>1810.86</v>
      </c>
      <c r="I20" s="1050">
        <v>0</v>
      </c>
      <c r="J20" s="1050">
        <v>1810.86</v>
      </c>
      <c r="K20" s="1051">
        <v>11</v>
      </c>
    </row>
    <row r="21" spans="1:11" x14ac:dyDescent="0.25">
      <c r="A21" s="1046" t="s">
        <v>17137</v>
      </c>
      <c r="B21" s="1047">
        <v>45467</v>
      </c>
      <c r="C21" s="1048" t="s">
        <v>11636</v>
      </c>
      <c r="D21" s="1046" t="s">
        <v>11740</v>
      </c>
      <c r="E21" s="1049" t="s">
        <v>267</v>
      </c>
      <c r="F21" s="1049" t="s">
        <v>263</v>
      </c>
      <c r="G21" s="1047">
        <v>45497</v>
      </c>
      <c r="H21" s="1050">
        <v>1810.86</v>
      </c>
      <c r="I21" s="1050">
        <v>0</v>
      </c>
      <c r="J21" s="1050">
        <v>1810.86</v>
      </c>
      <c r="K21" s="1051">
        <v>11</v>
      </c>
    </row>
    <row r="22" spans="1:11" x14ac:dyDescent="0.25">
      <c r="A22" s="1046" t="s">
        <v>17138</v>
      </c>
      <c r="B22" s="1047">
        <v>45467</v>
      </c>
      <c r="C22" s="1048" t="s">
        <v>11636</v>
      </c>
      <c r="D22" s="1046" t="s">
        <v>11740</v>
      </c>
      <c r="E22" s="1049" t="s">
        <v>267</v>
      </c>
      <c r="F22" s="1049" t="s">
        <v>263</v>
      </c>
      <c r="G22" s="1047">
        <v>45497</v>
      </c>
      <c r="H22" s="1050">
        <v>1106.6400000000001</v>
      </c>
      <c r="I22" s="1050">
        <v>0</v>
      </c>
      <c r="J22" s="1050">
        <v>1106.6400000000001</v>
      </c>
      <c r="K22" s="1051">
        <v>11</v>
      </c>
    </row>
    <row r="23" spans="1:11" x14ac:dyDescent="0.25">
      <c r="A23" s="1046" t="s">
        <v>17139</v>
      </c>
      <c r="B23" s="1047">
        <v>45467</v>
      </c>
      <c r="C23" s="1048" t="s">
        <v>11636</v>
      </c>
      <c r="D23" s="1046" t="s">
        <v>11740</v>
      </c>
      <c r="E23" s="1049" t="s">
        <v>267</v>
      </c>
      <c r="F23" s="1049" t="s">
        <v>263</v>
      </c>
      <c r="G23" s="1047">
        <v>45497</v>
      </c>
      <c r="H23" s="1050">
        <v>1106.6400000000001</v>
      </c>
      <c r="I23" s="1050">
        <v>0</v>
      </c>
      <c r="J23" s="1050">
        <v>1106.6400000000001</v>
      </c>
      <c r="K23" s="1051">
        <v>11</v>
      </c>
    </row>
    <row r="24" spans="1:11" x14ac:dyDescent="0.25">
      <c r="A24" s="1046" t="s">
        <v>17140</v>
      </c>
      <c r="B24" s="1047">
        <v>45467</v>
      </c>
      <c r="C24" s="1048" t="s">
        <v>11636</v>
      </c>
      <c r="D24" s="1046" t="s">
        <v>11740</v>
      </c>
      <c r="E24" s="1049" t="s">
        <v>267</v>
      </c>
      <c r="F24" s="1049" t="s">
        <v>263</v>
      </c>
      <c r="G24" s="1047">
        <v>45497</v>
      </c>
      <c r="H24" s="1050">
        <v>1106.6400000000001</v>
      </c>
      <c r="I24" s="1050">
        <v>0</v>
      </c>
      <c r="J24" s="1050">
        <v>1106.6400000000001</v>
      </c>
      <c r="K24" s="1051">
        <v>11</v>
      </c>
    </row>
    <row r="25" spans="1:11" x14ac:dyDescent="0.25">
      <c r="A25" s="1046" t="s">
        <v>17141</v>
      </c>
      <c r="B25" s="1047">
        <v>45467</v>
      </c>
      <c r="C25" s="1048" t="s">
        <v>11636</v>
      </c>
      <c r="D25" s="1046" t="s">
        <v>11740</v>
      </c>
      <c r="E25" s="1049" t="s">
        <v>267</v>
      </c>
      <c r="F25" s="1049" t="s">
        <v>263</v>
      </c>
      <c r="G25" s="1047">
        <v>45497</v>
      </c>
      <c r="H25" s="1050">
        <v>1106.6400000000001</v>
      </c>
      <c r="I25" s="1050">
        <v>0</v>
      </c>
      <c r="J25" s="1050">
        <v>1106.6400000000001</v>
      </c>
      <c r="K25" s="1051">
        <v>11</v>
      </c>
    </row>
    <row r="26" spans="1:11" x14ac:dyDescent="0.25">
      <c r="A26" s="1046" t="s">
        <v>17142</v>
      </c>
      <c r="B26" s="1047">
        <v>45467</v>
      </c>
      <c r="C26" s="1048" t="s">
        <v>11636</v>
      </c>
      <c r="D26" s="1046" t="s">
        <v>11740</v>
      </c>
      <c r="E26" s="1049" t="s">
        <v>267</v>
      </c>
      <c r="F26" s="1049" t="s">
        <v>263</v>
      </c>
      <c r="G26" s="1047">
        <v>45497</v>
      </c>
      <c r="H26" s="1050">
        <v>1106.6400000000001</v>
      </c>
      <c r="I26" s="1050">
        <v>0</v>
      </c>
      <c r="J26" s="1050">
        <v>1106.6400000000001</v>
      </c>
      <c r="K26" s="1051">
        <v>11</v>
      </c>
    </row>
    <row r="27" spans="1:11" x14ac:dyDescent="0.25">
      <c r="A27" s="1046" t="s">
        <v>17143</v>
      </c>
      <c r="B27" s="1047">
        <v>45467</v>
      </c>
      <c r="C27" s="1048" t="s">
        <v>11636</v>
      </c>
      <c r="D27" s="1046" t="s">
        <v>11740</v>
      </c>
      <c r="E27" s="1049" t="s">
        <v>267</v>
      </c>
      <c r="F27" s="1049" t="s">
        <v>263</v>
      </c>
      <c r="G27" s="1047">
        <v>45497</v>
      </c>
      <c r="H27" s="1050">
        <v>1106.6400000000001</v>
      </c>
      <c r="I27" s="1050">
        <v>0</v>
      </c>
      <c r="J27" s="1050">
        <v>1106.6400000000001</v>
      </c>
      <c r="K27" s="1051">
        <v>11</v>
      </c>
    </row>
    <row r="28" spans="1:11" x14ac:dyDescent="0.25">
      <c r="A28" s="1046" t="s">
        <v>17144</v>
      </c>
      <c r="B28" s="1047">
        <v>45467</v>
      </c>
      <c r="C28" s="1048" t="s">
        <v>11636</v>
      </c>
      <c r="D28" s="1046" t="s">
        <v>11740</v>
      </c>
      <c r="E28" s="1049" t="s">
        <v>267</v>
      </c>
      <c r="F28" s="1049" t="s">
        <v>263</v>
      </c>
      <c r="G28" s="1047">
        <v>45497</v>
      </c>
      <c r="H28" s="1050">
        <v>1106.6400000000001</v>
      </c>
      <c r="I28" s="1050">
        <v>0</v>
      </c>
      <c r="J28" s="1050">
        <v>1106.6400000000001</v>
      </c>
      <c r="K28" s="1051">
        <v>11</v>
      </c>
    </row>
    <row r="29" spans="1:11" x14ac:dyDescent="0.25">
      <c r="A29" s="1046" t="s">
        <v>17145</v>
      </c>
      <c r="B29" s="1047">
        <v>45467</v>
      </c>
      <c r="C29" s="1048" t="s">
        <v>11636</v>
      </c>
      <c r="D29" s="1046" t="s">
        <v>11740</v>
      </c>
      <c r="E29" s="1049" t="s">
        <v>267</v>
      </c>
      <c r="F29" s="1049" t="s">
        <v>263</v>
      </c>
      <c r="G29" s="1047">
        <v>45497</v>
      </c>
      <c r="H29" s="1050">
        <v>1106.6400000000001</v>
      </c>
      <c r="I29" s="1050">
        <v>0</v>
      </c>
      <c r="J29" s="1050">
        <v>1106.6400000000001</v>
      </c>
      <c r="K29" s="1051">
        <v>11</v>
      </c>
    </row>
    <row r="30" spans="1:11" x14ac:dyDescent="0.25">
      <c r="A30" s="1046" t="s">
        <v>17146</v>
      </c>
      <c r="B30" s="1047">
        <v>45467</v>
      </c>
      <c r="C30" s="1048" t="s">
        <v>11636</v>
      </c>
      <c r="D30" s="1046" t="s">
        <v>11740</v>
      </c>
      <c r="E30" s="1049" t="s">
        <v>267</v>
      </c>
      <c r="F30" s="1049" t="s">
        <v>263</v>
      </c>
      <c r="G30" s="1047">
        <v>45497</v>
      </c>
      <c r="H30" s="1050">
        <v>1106.6400000000001</v>
      </c>
      <c r="I30" s="1050">
        <v>0</v>
      </c>
      <c r="J30" s="1050">
        <v>1106.6400000000001</v>
      </c>
      <c r="K30" s="1051">
        <v>11</v>
      </c>
    </row>
    <row r="31" spans="1:11" x14ac:dyDescent="0.25">
      <c r="A31" s="1046" t="s">
        <v>17147</v>
      </c>
      <c r="B31" s="1047">
        <v>45467</v>
      </c>
      <c r="C31" s="1048" t="s">
        <v>11636</v>
      </c>
      <c r="D31" s="1046" t="s">
        <v>11740</v>
      </c>
      <c r="E31" s="1049" t="s">
        <v>267</v>
      </c>
      <c r="F31" s="1049" t="s">
        <v>263</v>
      </c>
      <c r="G31" s="1047">
        <v>45497</v>
      </c>
      <c r="H31" s="1050">
        <v>1106.6400000000001</v>
      </c>
      <c r="I31" s="1050">
        <v>0</v>
      </c>
      <c r="J31" s="1050">
        <v>1106.6400000000001</v>
      </c>
      <c r="K31" s="1051">
        <v>11</v>
      </c>
    </row>
    <row r="32" spans="1:11" x14ac:dyDescent="0.25">
      <c r="A32" s="1046" t="s">
        <v>17148</v>
      </c>
      <c r="B32" s="1047">
        <v>45467</v>
      </c>
      <c r="C32" s="1048" t="s">
        <v>11636</v>
      </c>
      <c r="D32" s="1046" t="s">
        <v>11740</v>
      </c>
      <c r="E32" s="1049" t="s">
        <v>267</v>
      </c>
      <c r="F32" s="1049" t="s">
        <v>263</v>
      </c>
      <c r="G32" s="1056">
        <v>45497</v>
      </c>
      <c r="H32" s="1050">
        <v>5633.78</v>
      </c>
      <c r="I32" s="1050">
        <v>0</v>
      </c>
      <c r="J32" s="1055">
        <v>5633.78</v>
      </c>
      <c r="K32" s="1051">
        <v>11</v>
      </c>
    </row>
    <row r="33" spans="1:11" x14ac:dyDescent="0.25">
      <c r="A33" s="1046" t="s">
        <v>17149</v>
      </c>
      <c r="B33" s="1047">
        <v>45467</v>
      </c>
      <c r="C33" s="1048" t="s">
        <v>15109</v>
      </c>
      <c r="D33" s="1046" t="s">
        <v>11784</v>
      </c>
      <c r="E33" s="1049" t="s">
        <v>267</v>
      </c>
      <c r="F33" s="1049" t="s">
        <v>263</v>
      </c>
      <c r="G33" s="1056">
        <v>45497</v>
      </c>
      <c r="H33" s="1050">
        <v>16700.12</v>
      </c>
      <c r="I33" s="1050">
        <v>0</v>
      </c>
      <c r="J33" s="1055">
        <v>16700.12</v>
      </c>
      <c r="K33" s="1051">
        <v>11</v>
      </c>
    </row>
    <row r="34" spans="1:11" x14ac:dyDescent="0.25">
      <c r="A34" s="1046" t="s">
        <v>17150</v>
      </c>
      <c r="B34" s="1047">
        <v>45467</v>
      </c>
      <c r="C34" s="1048" t="s">
        <v>14397</v>
      </c>
      <c r="D34" s="1046" t="s">
        <v>11724</v>
      </c>
      <c r="E34" s="1049" t="s">
        <v>267</v>
      </c>
      <c r="F34" s="1049" t="s">
        <v>263</v>
      </c>
      <c r="G34" s="1056">
        <v>45497</v>
      </c>
      <c r="H34" s="1050">
        <v>8450.66</v>
      </c>
      <c r="I34" s="1050">
        <v>0</v>
      </c>
      <c r="J34" s="1055">
        <v>8450.66</v>
      </c>
      <c r="K34" s="1051">
        <v>11</v>
      </c>
    </row>
    <row r="35" spans="1:11" x14ac:dyDescent="0.25">
      <c r="A35" s="1046" t="s">
        <v>17151</v>
      </c>
      <c r="B35" s="1047">
        <v>45500</v>
      </c>
      <c r="C35" s="1048" t="s">
        <v>11594</v>
      </c>
      <c r="D35" s="1046" t="s">
        <v>11682</v>
      </c>
      <c r="E35" s="1049" t="s">
        <v>267</v>
      </c>
      <c r="F35" s="1049" t="s">
        <v>263</v>
      </c>
      <c r="G35" s="1056">
        <v>45530</v>
      </c>
      <c r="H35" s="1050">
        <v>2515.08</v>
      </c>
      <c r="I35" s="1050">
        <v>0</v>
      </c>
      <c r="J35" s="1055">
        <v>2515.08</v>
      </c>
      <c r="K35" s="1051">
        <v>-22</v>
      </c>
    </row>
    <row r="36" spans="1:11" x14ac:dyDescent="0.25">
      <c r="A36" s="1046" t="s">
        <v>17152</v>
      </c>
      <c r="B36" s="1047">
        <v>45500</v>
      </c>
      <c r="C36" s="1048" t="s">
        <v>13467</v>
      </c>
      <c r="D36" s="1046" t="s">
        <v>11687</v>
      </c>
      <c r="E36" s="1049" t="s">
        <v>267</v>
      </c>
      <c r="F36" s="1049" t="s">
        <v>263</v>
      </c>
      <c r="G36" s="1056">
        <v>45530</v>
      </c>
      <c r="H36" s="1050">
        <v>402.41</v>
      </c>
      <c r="I36" s="1050">
        <v>0</v>
      </c>
      <c r="J36" s="1055">
        <v>402.41</v>
      </c>
      <c r="K36" s="1051">
        <v>-22</v>
      </c>
    </row>
    <row r="37" spans="1:11" x14ac:dyDescent="0.25">
      <c r="A37" s="1046" t="s">
        <v>17153</v>
      </c>
      <c r="B37" s="1047">
        <v>45500</v>
      </c>
      <c r="C37" s="1048" t="s">
        <v>13716</v>
      </c>
      <c r="D37" s="1046" t="s">
        <v>11689</v>
      </c>
      <c r="E37" s="1049" t="s">
        <v>267</v>
      </c>
      <c r="F37" s="1049" t="s">
        <v>263</v>
      </c>
      <c r="G37" s="1056">
        <v>45530</v>
      </c>
      <c r="H37" s="1050">
        <v>603.62</v>
      </c>
      <c r="I37" s="1050">
        <v>0</v>
      </c>
      <c r="J37" s="1055">
        <v>603.62</v>
      </c>
      <c r="K37" s="1051">
        <v>-22</v>
      </c>
    </row>
    <row r="38" spans="1:11" x14ac:dyDescent="0.25">
      <c r="A38" s="1046" t="s">
        <v>17154</v>
      </c>
      <c r="B38" s="1047">
        <v>45500</v>
      </c>
      <c r="C38" s="1048" t="s">
        <v>11600</v>
      </c>
      <c r="D38" s="1046" t="s">
        <v>11693</v>
      </c>
      <c r="E38" s="1049" t="s">
        <v>267</v>
      </c>
      <c r="F38" s="1049" t="s">
        <v>263</v>
      </c>
      <c r="G38" s="1056">
        <v>45530</v>
      </c>
      <c r="H38" s="1050">
        <v>11871.17</v>
      </c>
      <c r="I38" s="1050">
        <v>0</v>
      </c>
      <c r="J38" s="1055">
        <v>11871.17</v>
      </c>
      <c r="K38" s="1051">
        <v>-22</v>
      </c>
    </row>
    <row r="39" spans="1:11" x14ac:dyDescent="0.25">
      <c r="A39" s="1046" t="s">
        <v>17155</v>
      </c>
      <c r="B39" s="1047">
        <v>45500</v>
      </c>
      <c r="C39" s="1048" t="s">
        <v>11605</v>
      </c>
      <c r="D39" s="1046" t="s">
        <v>11700</v>
      </c>
      <c r="E39" s="1049" t="s">
        <v>267</v>
      </c>
      <c r="F39" s="1049" t="s">
        <v>263</v>
      </c>
      <c r="G39" s="1056">
        <v>45530</v>
      </c>
      <c r="H39" s="1050">
        <v>503.02</v>
      </c>
      <c r="I39" s="1050">
        <v>0</v>
      </c>
      <c r="J39" s="1055">
        <v>503.02</v>
      </c>
      <c r="K39" s="1051">
        <v>-22</v>
      </c>
    </row>
    <row r="40" spans="1:11" x14ac:dyDescent="0.25">
      <c r="A40" s="1046" t="s">
        <v>17156</v>
      </c>
      <c r="B40" s="1047">
        <v>45500</v>
      </c>
      <c r="C40" s="1048" t="s">
        <v>11604</v>
      </c>
      <c r="D40" s="1046" t="s">
        <v>11697</v>
      </c>
      <c r="E40" s="1049" t="s">
        <v>267</v>
      </c>
      <c r="F40" s="1049" t="s">
        <v>263</v>
      </c>
      <c r="G40" s="1056">
        <v>45530</v>
      </c>
      <c r="H40" s="1050">
        <v>2816.89</v>
      </c>
      <c r="I40" s="1050">
        <v>0</v>
      </c>
      <c r="J40" s="1055">
        <v>2816.89</v>
      </c>
      <c r="K40" s="1051">
        <v>-22</v>
      </c>
    </row>
    <row r="41" spans="1:11" x14ac:dyDescent="0.25">
      <c r="A41" s="1046" t="s">
        <v>17157</v>
      </c>
      <c r="B41" s="1047">
        <v>45500</v>
      </c>
      <c r="C41" s="1048" t="s">
        <v>11601</v>
      </c>
      <c r="D41" s="1046" t="s">
        <v>11694</v>
      </c>
      <c r="E41" s="1049" t="s">
        <v>267</v>
      </c>
      <c r="F41" s="1049" t="s">
        <v>263</v>
      </c>
      <c r="G41" s="1056">
        <v>45530</v>
      </c>
      <c r="H41" s="1050">
        <v>1192.8699999999999</v>
      </c>
      <c r="I41" s="1050">
        <v>0</v>
      </c>
      <c r="J41" s="1055">
        <v>1192.8699999999999</v>
      </c>
      <c r="K41" s="1051">
        <v>-22</v>
      </c>
    </row>
    <row r="42" spans="1:11" x14ac:dyDescent="0.25">
      <c r="A42" s="1046" t="s">
        <v>17158</v>
      </c>
      <c r="B42" s="1047">
        <v>45500</v>
      </c>
      <c r="C42" s="1048" t="s">
        <v>11606</v>
      </c>
      <c r="D42" s="1046" t="s">
        <v>11701</v>
      </c>
      <c r="E42" s="1049" t="s">
        <v>267</v>
      </c>
      <c r="F42" s="1049" t="s">
        <v>263</v>
      </c>
      <c r="G42" s="1056">
        <v>45530</v>
      </c>
      <c r="H42" s="1050">
        <v>201.21</v>
      </c>
      <c r="I42" s="1050">
        <v>0</v>
      </c>
      <c r="J42" s="1055">
        <v>201.21</v>
      </c>
      <c r="K42" s="1051">
        <v>-22</v>
      </c>
    </row>
    <row r="43" spans="1:11" x14ac:dyDescent="0.25">
      <c r="A43" s="1046" t="s">
        <v>17159</v>
      </c>
      <c r="B43" s="1047">
        <v>45500</v>
      </c>
      <c r="C43" s="1048" t="s">
        <v>11607</v>
      </c>
      <c r="D43" s="1046" t="s">
        <v>11702</v>
      </c>
      <c r="E43" s="1049" t="s">
        <v>267</v>
      </c>
      <c r="F43" s="1049" t="s">
        <v>263</v>
      </c>
      <c r="G43" s="1056">
        <v>45530</v>
      </c>
      <c r="H43" s="1050">
        <v>2112.67</v>
      </c>
      <c r="I43" s="1050">
        <v>0</v>
      </c>
      <c r="J43" s="1055">
        <v>2112.67</v>
      </c>
      <c r="K43" s="1051">
        <v>-22</v>
      </c>
    </row>
    <row r="44" spans="1:11" x14ac:dyDescent="0.25">
      <c r="A44" s="1046" t="s">
        <v>17160</v>
      </c>
      <c r="B44" s="1047">
        <v>45500</v>
      </c>
      <c r="C44" s="1048" t="s">
        <v>11611</v>
      </c>
      <c r="D44" s="1046" t="s">
        <v>11710</v>
      </c>
      <c r="E44" s="1049" t="s">
        <v>267</v>
      </c>
      <c r="F44" s="1049" t="s">
        <v>263</v>
      </c>
      <c r="G44" s="1056">
        <v>45530</v>
      </c>
      <c r="H44" s="1050">
        <v>201.21</v>
      </c>
      <c r="I44" s="1050">
        <v>0</v>
      </c>
      <c r="J44" s="1055">
        <v>201.21</v>
      </c>
      <c r="K44" s="1051">
        <v>-22</v>
      </c>
    </row>
    <row r="45" spans="1:11" x14ac:dyDescent="0.25">
      <c r="A45" s="1046" t="s">
        <v>17161</v>
      </c>
      <c r="B45" s="1047">
        <v>45500</v>
      </c>
      <c r="C45" s="1048" t="s">
        <v>11614</v>
      </c>
      <c r="D45" s="1046" t="s">
        <v>11713</v>
      </c>
      <c r="E45" s="1049" t="s">
        <v>267</v>
      </c>
      <c r="F45" s="1049" t="s">
        <v>263</v>
      </c>
      <c r="G45" s="1056">
        <v>45530</v>
      </c>
      <c r="H45" s="1050">
        <v>1307.8499999999999</v>
      </c>
      <c r="I45" s="1050">
        <v>0</v>
      </c>
      <c r="J45" s="1055">
        <v>1307.8499999999999</v>
      </c>
      <c r="K45" s="1051">
        <v>-22</v>
      </c>
    </row>
    <row r="46" spans="1:11" x14ac:dyDescent="0.25">
      <c r="A46" s="1046" t="s">
        <v>17162</v>
      </c>
      <c r="B46" s="1047">
        <v>45500</v>
      </c>
      <c r="C46" s="1048" t="s">
        <v>11615</v>
      </c>
      <c r="D46" s="1046" t="s">
        <v>11715</v>
      </c>
      <c r="E46" s="1049" t="s">
        <v>267</v>
      </c>
      <c r="F46" s="1049" t="s">
        <v>263</v>
      </c>
      <c r="G46" s="1056">
        <v>45530</v>
      </c>
      <c r="H46" s="1050">
        <v>15432.52</v>
      </c>
      <c r="I46" s="1050">
        <v>0</v>
      </c>
      <c r="J46" s="1055">
        <v>15432.52</v>
      </c>
      <c r="K46" s="1051">
        <v>-22</v>
      </c>
    </row>
    <row r="47" spans="1:11" x14ac:dyDescent="0.25">
      <c r="A47" s="1046" t="s">
        <v>17163</v>
      </c>
      <c r="B47" s="1047">
        <v>45500</v>
      </c>
      <c r="C47" s="1048" t="s">
        <v>11616</v>
      </c>
      <c r="D47" s="1046" t="s">
        <v>11716</v>
      </c>
      <c r="E47" s="1049" t="s">
        <v>267</v>
      </c>
      <c r="F47" s="1049" t="s">
        <v>263</v>
      </c>
      <c r="G47" s="1056">
        <v>45530</v>
      </c>
      <c r="H47" s="1050">
        <v>9959.7099999999991</v>
      </c>
      <c r="I47" s="1050">
        <v>0</v>
      </c>
      <c r="J47" s="1055">
        <v>9959.7099999999991</v>
      </c>
      <c r="K47" s="1051">
        <v>-22</v>
      </c>
    </row>
    <row r="48" spans="1:11" x14ac:dyDescent="0.25">
      <c r="A48" s="1046" t="s">
        <v>17164</v>
      </c>
      <c r="B48" s="1047">
        <v>45500</v>
      </c>
      <c r="C48" s="1048" t="s">
        <v>11620</v>
      </c>
      <c r="D48" s="1046" t="s">
        <v>11720</v>
      </c>
      <c r="E48" s="1049" t="s">
        <v>267</v>
      </c>
      <c r="F48" s="1049" t="s">
        <v>263</v>
      </c>
      <c r="G48" s="1056">
        <v>45530</v>
      </c>
      <c r="H48" s="1050">
        <v>5533.18</v>
      </c>
      <c r="I48" s="1050">
        <v>0</v>
      </c>
      <c r="J48" s="1055">
        <v>5533.18</v>
      </c>
      <c r="K48" s="1051">
        <v>-22</v>
      </c>
    </row>
    <row r="49" spans="1:11" x14ac:dyDescent="0.25">
      <c r="A49" s="1046" t="s">
        <v>17165</v>
      </c>
      <c r="B49" s="1047">
        <v>45500</v>
      </c>
      <c r="C49" s="1048" t="s">
        <v>11624</v>
      </c>
      <c r="D49" s="1046" t="s">
        <v>11725</v>
      </c>
      <c r="E49" s="1049" t="s">
        <v>267</v>
      </c>
      <c r="F49" s="1049" t="s">
        <v>263</v>
      </c>
      <c r="G49" s="1056">
        <v>45530</v>
      </c>
      <c r="H49" s="1050">
        <v>3018.09</v>
      </c>
      <c r="I49" s="1050">
        <v>0</v>
      </c>
      <c r="J49" s="1055">
        <v>3018.09</v>
      </c>
      <c r="K49" s="1051">
        <v>-22</v>
      </c>
    </row>
    <row r="50" spans="1:11" x14ac:dyDescent="0.25">
      <c r="A50" s="1046" t="s">
        <v>17166</v>
      </c>
      <c r="B50" s="1047">
        <v>45501</v>
      </c>
      <c r="C50" s="1048" t="s">
        <v>11625</v>
      </c>
      <c r="D50" s="1046" t="s">
        <v>11726</v>
      </c>
      <c r="E50" s="1049" t="s">
        <v>267</v>
      </c>
      <c r="F50" s="1049" t="s">
        <v>263</v>
      </c>
      <c r="G50" s="1056">
        <v>45531</v>
      </c>
      <c r="H50" s="1050">
        <v>201.21</v>
      </c>
      <c r="I50" s="1050">
        <v>0</v>
      </c>
      <c r="J50" s="1055">
        <v>201.21</v>
      </c>
      <c r="K50" s="1051">
        <v>-23</v>
      </c>
    </row>
    <row r="51" spans="1:11" x14ac:dyDescent="0.25">
      <c r="A51" s="1046" t="s">
        <v>17167</v>
      </c>
      <c r="B51" s="1047">
        <v>45501</v>
      </c>
      <c r="C51" s="1048" t="s">
        <v>14430</v>
      </c>
      <c r="D51" s="1046" t="s">
        <v>11729</v>
      </c>
      <c r="E51" s="1049" t="s">
        <v>267</v>
      </c>
      <c r="F51" s="1049" t="s">
        <v>263</v>
      </c>
      <c r="G51" s="1056">
        <v>45531</v>
      </c>
      <c r="H51" s="1050">
        <v>2313.88</v>
      </c>
      <c r="I51" s="1050">
        <v>0</v>
      </c>
      <c r="J51" s="1055">
        <v>2313.88</v>
      </c>
      <c r="K51" s="1051">
        <v>-23</v>
      </c>
    </row>
    <row r="52" spans="1:11" x14ac:dyDescent="0.25">
      <c r="A52" s="1046" t="s">
        <v>17168</v>
      </c>
      <c r="B52" s="1047">
        <v>45501</v>
      </c>
      <c r="C52" s="1048" t="s">
        <v>11629</v>
      </c>
      <c r="D52" s="1046" t="s">
        <v>11731</v>
      </c>
      <c r="E52" s="1049" t="s">
        <v>267</v>
      </c>
      <c r="F52" s="1049" t="s">
        <v>263</v>
      </c>
      <c r="G52" s="1056">
        <v>45531</v>
      </c>
      <c r="H52" s="1050">
        <v>201.21</v>
      </c>
      <c r="I52" s="1050">
        <v>0</v>
      </c>
      <c r="J52" s="1055">
        <v>201.21</v>
      </c>
      <c r="K52" s="1051">
        <v>-23</v>
      </c>
    </row>
    <row r="53" spans="1:11" x14ac:dyDescent="0.25">
      <c r="A53" s="1046" t="s">
        <v>17169</v>
      </c>
      <c r="B53" s="1047">
        <v>45501</v>
      </c>
      <c r="C53" s="1048" t="s">
        <v>11592</v>
      </c>
      <c r="D53" s="1046" t="s">
        <v>11678</v>
      </c>
      <c r="E53" s="1049" t="s">
        <v>267</v>
      </c>
      <c r="F53" s="1049" t="s">
        <v>263</v>
      </c>
      <c r="G53" s="1056">
        <v>45531</v>
      </c>
      <c r="H53" s="1050">
        <v>1810.86</v>
      </c>
      <c r="I53" s="1050">
        <v>0</v>
      </c>
      <c r="J53" s="1055">
        <v>1810.86</v>
      </c>
      <c r="K53" s="1051">
        <v>-23</v>
      </c>
    </row>
    <row r="54" spans="1:11" x14ac:dyDescent="0.25">
      <c r="A54" s="1046" t="s">
        <v>17170</v>
      </c>
      <c r="B54" s="1047">
        <v>45501</v>
      </c>
      <c r="C54" s="1048" t="s">
        <v>14485</v>
      </c>
      <c r="D54" s="1046" t="s">
        <v>11733</v>
      </c>
      <c r="E54" s="1049" t="s">
        <v>267</v>
      </c>
      <c r="F54" s="1049" t="s">
        <v>263</v>
      </c>
      <c r="G54" s="1056">
        <v>45531</v>
      </c>
      <c r="H54" s="1050">
        <v>5188.25</v>
      </c>
      <c r="I54" s="1050">
        <v>0</v>
      </c>
      <c r="J54" s="1055">
        <v>5188.25</v>
      </c>
      <c r="K54" s="1051">
        <v>-23</v>
      </c>
    </row>
    <row r="55" spans="1:11" x14ac:dyDescent="0.25">
      <c r="A55" s="1046" t="s">
        <v>17171</v>
      </c>
      <c r="B55" s="1047">
        <v>45501</v>
      </c>
      <c r="C55" s="1048" t="s">
        <v>11631</v>
      </c>
      <c r="D55" s="1046" t="s">
        <v>11734</v>
      </c>
      <c r="E55" s="1049" t="s">
        <v>267</v>
      </c>
      <c r="F55" s="1049" t="s">
        <v>263</v>
      </c>
      <c r="G55" s="1056">
        <v>45531</v>
      </c>
      <c r="H55" s="1050">
        <v>3822.92</v>
      </c>
      <c r="I55" s="1050">
        <v>0</v>
      </c>
      <c r="J55" s="1055">
        <v>3822.92</v>
      </c>
      <c r="K55" s="1051">
        <v>-23</v>
      </c>
    </row>
    <row r="56" spans="1:11" x14ac:dyDescent="0.25">
      <c r="A56" s="1046" t="s">
        <v>17172</v>
      </c>
      <c r="B56" s="1047">
        <v>45501</v>
      </c>
      <c r="C56" s="1048" t="s">
        <v>11632</v>
      </c>
      <c r="D56" s="1046" t="s">
        <v>11736</v>
      </c>
      <c r="E56" s="1049" t="s">
        <v>267</v>
      </c>
      <c r="F56" s="1049" t="s">
        <v>263</v>
      </c>
      <c r="G56" s="1056">
        <v>45531</v>
      </c>
      <c r="H56" s="1050">
        <v>1408.44</v>
      </c>
      <c r="I56" s="1050">
        <v>0</v>
      </c>
      <c r="J56" s="1055">
        <v>1408.44</v>
      </c>
      <c r="K56" s="1051">
        <v>-23</v>
      </c>
    </row>
    <row r="57" spans="1:11" x14ac:dyDescent="0.25">
      <c r="A57" s="1046" t="s">
        <v>17173</v>
      </c>
      <c r="B57" s="1047">
        <v>45501</v>
      </c>
      <c r="C57" s="1048" t="s">
        <v>11633</v>
      </c>
      <c r="D57" s="1046" t="s">
        <v>11737</v>
      </c>
      <c r="E57" s="1049" t="s">
        <v>267</v>
      </c>
      <c r="F57" s="1049" t="s">
        <v>263</v>
      </c>
      <c r="G57" s="1056">
        <v>45531</v>
      </c>
      <c r="H57" s="1050">
        <v>301.81</v>
      </c>
      <c r="I57" s="1050">
        <v>0</v>
      </c>
      <c r="J57" s="1055">
        <v>301.81</v>
      </c>
      <c r="K57" s="1051">
        <v>-23</v>
      </c>
    </row>
    <row r="58" spans="1:11" x14ac:dyDescent="0.25">
      <c r="A58" s="1046" t="s">
        <v>17174</v>
      </c>
      <c r="B58" s="1047">
        <v>45501</v>
      </c>
      <c r="C58" s="1048" t="s">
        <v>11634</v>
      </c>
      <c r="D58" s="1046" t="s">
        <v>11738</v>
      </c>
      <c r="E58" s="1049" t="s">
        <v>267</v>
      </c>
      <c r="F58" s="1049" t="s">
        <v>263</v>
      </c>
      <c r="G58" s="1056">
        <v>45531</v>
      </c>
      <c r="H58" s="1050">
        <v>301.81</v>
      </c>
      <c r="I58" s="1050">
        <v>0</v>
      </c>
      <c r="J58" s="1055">
        <v>301.81</v>
      </c>
      <c r="K58" s="1051">
        <v>-23</v>
      </c>
    </row>
    <row r="59" spans="1:11" x14ac:dyDescent="0.25">
      <c r="A59" s="1046" t="s">
        <v>17175</v>
      </c>
      <c r="B59" s="1047">
        <v>45501</v>
      </c>
      <c r="C59" s="1048" t="s">
        <v>11636</v>
      </c>
      <c r="D59" s="1046" t="s">
        <v>11740</v>
      </c>
      <c r="E59" s="1049" t="s">
        <v>267</v>
      </c>
      <c r="F59" s="1049" t="s">
        <v>263</v>
      </c>
      <c r="G59" s="1056">
        <v>45531</v>
      </c>
      <c r="H59" s="1050">
        <v>3621.71</v>
      </c>
      <c r="I59" s="1050">
        <v>0</v>
      </c>
      <c r="J59" s="1055">
        <v>3621.71</v>
      </c>
      <c r="K59" s="1051">
        <v>-23</v>
      </c>
    </row>
    <row r="60" spans="1:11" x14ac:dyDescent="0.25">
      <c r="A60" s="1046" t="s">
        <v>17176</v>
      </c>
      <c r="B60" s="1047">
        <v>45501</v>
      </c>
      <c r="C60" s="1048" t="s">
        <v>11636</v>
      </c>
      <c r="D60" s="1046" t="s">
        <v>11740</v>
      </c>
      <c r="E60" s="1049" t="s">
        <v>267</v>
      </c>
      <c r="F60" s="1049" t="s">
        <v>263</v>
      </c>
      <c r="G60" s="1056">
        <v>45531</v>
      </c>
      <c r="H60" s="1050">
        <v>1106.6400000000001</v>
      </c>
      <c r="I60" s="1050">
        <v>0</v>
      </c>
      <c r="J60" s="1055">
        <v>1106.6400000000001</v>
      </c>
      <c r="K60" s="1051">
        <v>-23</v>
      </c>
    </row>
    <row r="61" spans="1:11" x14ac:dyDescent="0.25">
      <c r="A61" s="1046" t="s">
        <v>17177</v>
      </c>
      <c r="B61" s="1047">
        <v>45501</v>
      </c>
      <c r="C61" s="1048" t="s">
        <v>11636</v>
      </c>
      <c r="D61" s="1046" t="s">
        <v>11740</v>
      </c>
      <c r="E61" s="1049" t="s">
        <v>267</v>
      </c>
      <c r="F61" s="1049" t="s">
        <v>263</v>
      </c>
      <c r="G61" s="1056">
        <v>45531</v>
      </c>
      <c r="H61" s="1050">
        <v>1106.6400000000001</v>
      </c>
      <c r="I61" s="1050">
        <v>0</v>
      </c>
      <c r="J61" s="1055">
        <v>1106.6400000000001</v>
      </c>
      <c r="K61" s="1051">
        <v>-23</v>
      </c>
    </row>
    <row r="62" spans="1:11" x14ac:dyDescent="0.25">
      <c r="A62" s="1046" t="s">
        <v>17178</v>
      </c>
      <c r="B62" s="1047">
        <v>45501</v>
      </c>
      <c r="C62" s="1048" t="s">
        <v>11636</v>
      </c>
      <c r="D62" s="1046" t="s">
        <v>11740</v>
      </c>
      <c r="E62" s="1049" t="s">
        <v>267</v>
      </c>
      <c r="F62" s="1049" t="s">
        <v>263</v>
      </c>
      <c r="G62" s="1056">
        <v>45531</v>
      </c>
      <c r="H62" s="1050">
        <v>1106.6400000000001</v>
      </c>
      <c r="I62" s="1050">
        <v>0</v>
      </c>
      <c r="J62" s="1055">
        <v>1106.6400000000001</v>
      </c>
      <c r="K62" s="1051">
        <v>-23</v>
      </c>
    </row>
    <row r="63" spans="1:11" x14ac:dyDescent="0.25">
      <c r="A63" s="1046" t="s">
        <v>17179</v>
      </c>
      <c r="B63" s="1047">
        <v>45501</v>
      </c>
      <c r="C63" s="1048" t="s">
        <v>14563</v>
      </c>
      <c r="D63" s="1046" t="s">
        <v>11741</v>
      </c>
      <c r="E63" s="1049" t="s">
        <v>267</v>
      </c>
      <c r="F63" s="1049" t="s">
        <v>263</v>
      </c>
      <c r="G63" s="1056">
        <v>45531</v>
      </c>
      <c r="H63" s="1050">
        <v>804.83</v>
      </c>
      <c r="I63" s="1050">
        <v>0</v>
      </c>
      <c r="J63" s="1055">
        <v>804.83</v>
      </c>
      <c r="K63" s="1051">
        <v>-23</v>
      </c>
    </row>
    <row r="64" spans="1:11" x14ac:dyDescent="0.25">
      <c r="A64" s="1046" t="s">
        <v>17180</v>
      </c>
      <c r="B64" s="1047">
        <v>45501</v>
      </c>
      <c r="C64" s="1048" t="s">
        <v>11637</v>
      </c>
      <c r="D64" s="1046" t="s">
        <v>11742</v>
      </c>
      <c r="E64" s="1049" t="s">
        <v>267</v>
      </c>
      <c r="F64" s="1049" t="s">
        <v>263</v>
      </c>
      <c r="G64" s="1056">
        <v>45531</v>
      </c>
      <c r="H64" s="1050">
        <v>4325.9399999999996</v>
      </c>
      <c r="I64" s="1050">
        <v>0</v>
      </c>
      <c r="J64" s="1055">
        <v>4325.9399999999996</v>
      </c>
      <c r="K64" s="1051">
        <v>-23</v>
      </c>
    </row>
    <row r="65" spans="1:11" x14ac:dyDescent="0.25">
      <c r="A65" s="1046" t="s">
        <v>17181</v>
      </c>
      <c r="B65" s="1047">
        <v>45501</v>
      </c>
      <c r="C65" s="1048" t="s">
        <v>11639</v>
      </c>
      <c r="D65" s="1046" t="s">
        <v>11744</v>
      </c>
      <c r="E65" s="1049" t="s">
        <v>267</v>
      </c>
      <c r="F65" s="1049" t="s">
        <v>263</v>
      </c>
      <c r="G65" s="1056">
        <v>45531</v>
      </c>
      <c r="H65" s="1050">
        <v>804.83</v>
      </c>
      <c r="I65" s="1050">
        <v>0</v>
      </c>
      <c r="J65" s="1055">
        <v>804.83</v>
      </c>
      <c r="K65" s="1051">
        <v>-23</v>
      </c>
    </row>
    <row r="66" spans="1:11" x14ac:dyDescent="0.25">
      <c r="A66" s="1046" t="s">
        <v>17182</v>
      </c>
      <c r="B66" s="1047">
        <v>45501</v>
      </c>
      <c r="C66" s="1048" t="s">
        <v>11640</v>
      </c>
      <c r="D66" s="1046" t="s">
        <v>11745</v>
      </c>
      <c r="E66" s="1049" t="s">
        <v>267</v>
      </c>
      <c r="F66" s="1049" t="s">
        <v>263</v>
      </c>
      <c r="G66" s="1056">
        <v>45531</v>
      </c>
      <c r="H66" s="1050">
        <v>3578.6</v>
      </c>
      <c r="I66" s="1050">
        <v>0</v>
      </c>
      <c r="J66" s="1055">
        <v>3578.6</v>
      </c>
      <c r="K66" s="1051">
        <v>-23</v>
      </c>
    </row>
    <row r="67" spans="1:11" x14ac:dyDescent="0.25">
      <c r="A67" s="1046" t="s">
        <v>17183</v>
      </c>
      <c r="B67" s="1047">
        <v>45501</v>
      </c>
      <c r="C67" s="1048" t="s">
        <v>11641</v>
      </c>
      <c r="D67" s="1046" t="s">
        <v>11746</v>
      </c>
      <c r="E67" s="1049" t="s">
        <v>267</v>
      </c>
      <c r="F67" s="1049" t="s">
        <v>263</v>
      </c>
      <c r="G67" s="1056">
        <v>45531</v>
      </c>
      <c r="H67" s="1050">
        <v>2263.5700000000002</v>
      </c>
      <c r="I67" s="1050">
        <v>0</v>
      </c>
      <c r="J67" s="1055">
        <v>2263.5700000000002</v>
      </c>
      <c r="K67" s="1051">
        <v>-23</v>
      </c>
    </row>
    <row r="68" spans="1:11" x14ac:dyDescent="0.25">
      <c r="A68" s="1046" t="s">
        <v>17184</v>
      </c>
      <c r="B68" s="1047">
        <v>45501</v>
      </c>
      <c r="C68" s="1048" t="s">
        <v>11641</v>
      </c>
      <c r="D68" s="1046" t="s">
        <v>11746</v>
      </c>
      <c r="E68" s="1049" t="s">
        <v>267</v>
      </c>
      <c r="F68" s="1049" t="s">
        <v>263</v>
      </c>
      <c r="G68" s="1056">
        <v>45531</v>
      </c>
      <c r="H68" s="1050">
        <v>2263.5700000000002</v>
      </c>
      <c r="I68" s="1050">
        <v>0</v>
      </c>
      <c r="J68" s="1055">
        <v>2263.5700000000002</v>
      </c>
      <c r="K68" s="1051">
        <v>-23</v>
      </c>
    </row>
    <row r="69" spans="1:11" x14ac:dyDescent="0.25">
      <c r="A69" s="1046" t="s">
        <v>17185</v>
      </c>
      <c r="B69" s="1047">
        <v>45501</v>
      </c>
      <c r="C69" s="1048" t="s">
        <v>11642</v>
      </c>
      <c r="D69" s="1046" t="s">
        <v>11747</v>
      </c>
      <c r="E69" s="1049" t="s">
        <v>267</v>
      </c>
      <c r="F69" s="1049" t="s">
        <v>263</v>
      </c>
      <c r="G69" s="1056">
        <v>45531</v>
      </c>
      <c r="H69" s="1050">
        <v>7976.4</v>
      </c>
      <c r="I69" s="1050">
        <v>0</v>
      </c>
      <c r="J69" s="1055">
        <v>7976.4</v>
      </c>
      <c r="K69" s="1051">
        <v>-23</v>
      </c>
    </row>
    <row r="70" spans="1:11" x14ac:dyDescent="0.25">
      <c r="A70" s="1046" t="s">
        <v>17186</v>
      </c>
      <c r="B70" s="1047">
        <v>45501</v>
      </c>
      <c r="C70" s="1048" t="s">
        <v>11643</v>
      </c>
      <c r="D70" s="1046" t="s">
        <v>11748</v>
      </c>
      <c r="E70" s="1049" t="s">
        <v>267</v>
      </c>
      <c r="F70" s="1049" t="s">
        <v>263</v>
      </c>
      <c r="G70" s="1056">
        <v>45531</v>
      </c>
      <c r="H70" s="1050">
        <v>5432.57</v>
      </c>
      <c r="I70" s="1050">
        <v>0</v>
      </c>
      <c r="J70" s="1055">
        <v>5432.57</v>
      </c>
      <c r="K70" s="1051">
        <v>-23</v>
      </c>
    </row>
    <row r="71" spans="1:11" x14ac:dyDescent="0.25">
      <c r="A71" s="1046" t="s">
        <v>17187</v>
      </c>
      <c r="B71" s="1047">
        <v>45501</v>
      </c>
      <c r="C71" s="1048" t="s">
        <v>11610</v>
      </c>
      <c r="D71" s="1046" t="s">
        <v>11709</v>
      </c>
      <c r="E71" s="1049" t="s">
        <v>267</v>
      </c>
      <c r="F71" s="1049" t="s">
        <v>263</v>
      </c>
      <c r="G71" s="1056">
        <v>45531</v>
      </c>
      <c r="H71" s="1050">
        <v>563.38</v>
      </c>
      <c r="I71" s="1050">
        <v>0</v>
      </c>
      <c r="J71" s="1055">
        <v>563.38</v>
      </c>
      <c r="K71" s="1051">
        <v>-23</v>
      </c>
    </row>
    <row r="72" spans="1:11" x14ac:dyDescent="0.25">
      <c r="A72" s="1046" t="s">
        <v>17188</v>
      </c>
      <c r="B72" s="1047">
        <v>45501</v>
      </c>
      <c r="C72" s="1048" t="s">
        <v>11644</v>
      </c>
      <c r="D72" s="1046" t="s">
        <v>11750</v>
      </c>
      <c r="E72" s="1049" t="s">
        <v>267</v>
      </c>
      <c r="F72" s="1049" t="s">
        <v>263</v>
      </c>
      <c r="G72" s="1056">
        <v>45531</v>
      </c>
      <c r="H72" s="1050">
        <v>201.21</v>
      </c>
      <c r="I72" s="1050">
        <v>0</v>
      </c>
      <c r="J72" s="1055">
        <v>201.21</v>
      </c>
      <c r="K72" s="1051">
        <v>-23</v>
      </c>
    </row>
    <row r="73" spans="1:11" x14ac:dyDescent="0.25">
      <c r="A73" s="1046" t="s">
        <v>17189</v>
      </c>
      <c r="B73" s="1047">
        <v>45501</v>
      </c>
      <c r="C73" s="1048" t="s">
        <v>11645</v>
      </c>
      <c r="D73" s="1046" t="s">
        <v>11751</v>
      </c>
      <c r="E73" s="1049" t="s">
        <v>267</v>
      </c>
      <c r="F73" s="1049" t="s">
        <v>263</v>
      </c>
      <c r="G73" s="1056">
        <v>45531</v>
      </c>
      <c r="H73" s="1050">
        <v>18812.79</v>
      </c>
      <c r="I73" s="1050">
        <v>0</v>
      </c>
      <c r="J73" s="1055">
        <v>18812.79</v>
      </c>
      <c r="K73" s="1051">
        <v>-23</v>
      </c>
    </row>
    <row r="74" spans="1:11" x14ac:dyDescent="0.25">
      <c r="A74" s="1046" t="s">
        <v>17190</v>
      </c>
      <c r="B74" s="1047">
        <v>45501</v>
      </c>
      <c r="C74" s="1048" t="s">
        <v>11646</v>
      </c>
      <c r="D74" s="1046" t="s">
        <v>11752</v>
      </c>
      <c r="E74" s="1049" t="s">
        <v>267</v>
      </c>
      <c r="F74" s="1049" t="s">
        <v>263</v>
      </c>
      <c r="G74" s="1056">
        <v>45531</v>
      </c>
      <c r="H74" s="1050">
        <v>11368.16</v>
      </c>
      <c r="I74" s="1050">
        <v>0</v>
      </c>
      <c r="J74" s="1055">
        <v>11368.16</v>
      </c>
      <c r="K74" s="1051">
        <v>-23</v>
      </c>
    </row>
    <row r="75" spans="1:11" x14ac:dyDescent="0.25">
      <c r="A75" s="1046" t="s">
        <v>17191</v>
      </c>
      <c r="B75" s="1047">
        <v>45501</v>
      </c>
      <c r="C75" s="1048" t="s">
        <v>11646</v>
      </c>
      <c r="D75" s="1046" t="s">
        <v>11752</v>
      </c>
      <c r="E75" s="1049" t="s">
        <v>267</v>
      </c>
      <c r="F75" s="1049" t="s">
        <v>263</v>
      </c>
      <c r="G75" s="1056">
        <v>45531</v>
      </c>
      <c r="H75" s="1050">
        <v>2213.27</v>
      </c>
      <c r="I75" s="1050">
        <v>0</v>
      </c>
      <c r="J75" s="1055">
        <v>2213.27</v>
      </c>
      <c r="K75" s="1051">
        <v>-23</v>
      </c>
    </row>
    <row r="76" spans="1:11" x14ac:dyDescent="0.25">
      <c r="A76" s="1046" t="s">
        <v>17192</v>
      </c>
      <c r="B76" s="1047">
        <v>45501</v>
      </c>
      <c r="C76" s="1048" t="s">
        <v>11648</v>
      </c>
      <c r="D76" s="1046" t="s">
        <v>11754</v>
      </c>
      <c r="E76" s="1049" t="s">
        <v>267</v>
      </c>
      <c r="F76" s="1049" t="s">
        <v>263</v>
      </c>
      <c r="G76" s="1056">
        <v>45531</v>
      </c>
      <c r="H76" s="1050">
        <v>15895.29</v>
      </c>
      <c r="I76" s="1050">
        <v>0</v>
      </c>
      <c r="J76" s="1055">
        <v>15895.29</v>
      </c>
      <c r="K76" s="1051">
        <v>-23</v>
      </c>
    </row>
    <row r="77" spans="1:11" x14ac:dyDescent="0.25">
      <c r="A77" s="1046" t="s">
        <v>17193</v>
      </c>
      <c r="B77" s="1047">
        <v>45501</v>
      </c>
      <c r="C77" s="1048" t="s">
        <v>14695</v>
      </c>
      <c r="D77" s="1046" t="s">
        <v>11755</v>
      </c>
      <c r="E77" s="1049" t="s">
        <v>267</v>
      </c>
      <c r="F77" s="1049" t="s">
        <v>263</v>
      </c>
      <c r="G77" s="1056">
        <v>45531</v>
      </c>
      <c r="H77" s="1050">
        <v>1106.6400000000001</v>
      </c>
      <c r="I77" s="1050">
        <v>0</v>
      </c>
      <c r="J77" s="1055">
        <v>1106.6400000000001</v>
      </c>
      <c r="K77" s="1051">
        <v>-23</v>
      </c>
    </row>
    <row r="78" spans="1:11" x14ac:dyDescent="0.25">
      <c r="A78" s="1046" t="s">
        <v>17194</v>
      </c>
      <c r="B78" s="1047">
        <v>45501</v>
      </c>
      <c r="C78" s="1048" t="s">
        <v>11649</v>
      </c>
      <c r="D78" s="1046" t="s">
        <v>11756</v>
      </c>
      <c r="E78" s="1049" t="s">
        <v>267</v>
      </c>
      <c r="F78" s="1049" t="s">
        <v>263</v>
      </c>
      <c r="G78" s="1056">
        <v>45531</v>
      </c>
      <c r="H78" s="1050">
        <v>603.62</v>
      </c>
      <c r="I78" s="1050">
        <v>0</v>
      </c>
      <c r="J78" s="1055">
        <v>603.62</v>
      </c>
      <c r="K78" s="1051">
        <v>-23</v>
      </c>
    </row>
    <row r="79" spans="1:11" x14ac:dyDescent="0.25">
      <c r="A79" s="1046" t="s">
        <v>17195</v>
      </c>
      <c r="B79" s="1047">
        <v>45501</v>
      </c>
      <c r="C79" s="1048" t="s">
        <v>11650</v>
      </c>
      <c r="D79" s="1046" t="s">
        <v>11757</v>
      </c>
      <c r="E79" s="1049" t="s">
        <v>267</v>
      </c>
      <c r="F79" s="1049" t="s">
        <v>263</v>
      </c>
      <c r="G79" s="1056">
        <v>45531</v>
      </c>
      <c r="H79" s="1050">
        <v>1207.24</v>
      </c>
      <c r="I79" s="1050">
        <v>0</v>
      </c>
      <c r="J79" s="1055">
        <v>1207.24</v>
      </c>
      <c r="K79" s="1051">
        <v>-23</v>
      </c>
    </row>
    <row r="80" spans="1:11" x14ac:dyDescent="0.25">
      <c r="A80" s="1046" t="s">
        <v>17196</v>
      </c>
      <c r="B80" s="1047">
        <v>45501</v>
      </c>
      <c r="C80" s="1048" t="s">
        <v>11651</v>
      </c>
      <c r="D80" s="1046" t="s">
        <v>11758</v>
      </c>
      <c r="E80" s="1049" t="s">
        <v>267</v>
      </c>
      <c r="F80" s="1049" t="s">
        <v>263</v>
      </c>
      <c r="G80" s="1056">
        <v>45531</v>
      </c>
      <c r="H80" s="1050">
        <v>1710.26</v>
      </c>
      <c r="I80" s="1050">
        <v>0</v>
      </c>
      <c r="J80" s="1055">
        <v>1710.26</v>
      </c>
      <c r="K80" s="1051">
        <v>-23</v>
      </c>
    </row>
    <row r="81" spans="1:11" x14ac:dyDescent="0.25">
      <c r="A81" s="1046" t="s">
        <v>17197</v>
      </c>
      <c r="B81" s="1047">
        <v>45501</v>
      </c>
      <c r="C81" s="1048" t="s">
        <v>14698</v>
      </c>
      <c r="D81" s="1046" t="s">
        <v>11759</v>
      </c>
      <c r="E81" s="1049" t="s">
        <v>267</v>
      </c>
      <c r="F81" s="1049" t="s">
        <v>263</v>
      </c>
      <c r="G81" s="1056">
        <v>45531</v>
      </c>
      <c r="H81" s="1050">
        <v>6338</v>
      </c>
      <c r="I81" s="1050">
        <v>0</v>
      </c>
      <c r="J81" s="1055">
        <v>6338</v>
      </c>
      <c r="K81" s="1051">
        <v>-23</v>
      </c>
    </row>
    <row r="82" spans="1:11" x14ac:dyDescent="0.25">
      <c r="A82" s="1046" t="s">
        <v>17198</v>
      </c>
      <c r="B82" s="1047">
        <v>45501</v>
      </c>
      <c r="C82" s="1048" t="s">
        <v>14870</v>
      </c>
      <c r="D82" s="1046" t="s">
        <v>11769</v>
      </c>
      <c r="E82" s="1049" t="s">
        <v>267</v>
      </c>
      <c r="F82" s="1049" t="s">
        <v>263</v>
      </c>
      <c r="G82" s="1056">
        <v>45531</v>
      </c>
      <c r="H82" s="1050">
        <v>11307.79</v>
      </c>
      <c r="I82" s="1050">
        <v>0</v>
      </c>
      <c r="J82" s="1055">
        <v>11307.79</v>
      </c>
      <c r="K82" s="1051">
        <v>-23</v>
      </c>
    </row>
    <row r="83" spans="1:11" x14ac:dyDescent="0.25">
      <c r="A83" s="1046" t="s">
        <v>17199</v>
      </c>
      <c r="B83" s="1047">
        <v>45501</v>
      </c>
      <c r="C83" s="1048" t="s">
        <v>12900</v>
      </c>
      <c r="D83" s="1046" t="s">
        <v>11679</v>
      </c>
      <c r="E83" s="1049" t="s">
        <v>267</v>
      </c>
      <c r="F83" s="1049" t="s">
        <v>263</v>
      </c>
      <c r="G83" s="1056">
        <v>45531</v>
      </c>
      <c r="H83" s="1050">
        <v>2012.06</v>
      </c>
      <c r="I83" s="1050">
        <v>0</v>
      </c>
      <c r="J83" s="1055">
        <v>2012.06</v>
      </c>
      <c r="K83" s="1051">
        <v>-23</v>
      </c>
    </row>
    <row r="84" spans="1:11" x14ac:dyDescent="0.25">
      <c r="A84" s="1046" t="s">
        <v>17200</v>
      </c>
      <c r="B84" s="1047">
        <v>45501</v>
      </c>
      <c r="C84" s="1048" t="s">
        <v>14891</v>
      </c>
      <c r="D84" s="1046" t="s">
        <v>11770</v>
      </c>
      <c r="E84" s="1049" t="s">
        <v>267</v>
      </c>
      <c r="F84" s="1049" t="s">
        <v>263</v>
      </c>
      <c r="G84" s="1056">
        <v>45531</v>
      </c>
      <c r="H84" s="1050">
        <v>1609.65</v>
      </c>
      <c r="I84" s="1050">
        <v>0</v>
      </c>
      <c r="J84" s="1055">
        <v>1609.65</v>
      </c>
      <c r="K84" s="1051">
        <v>-23</v>
      </c>
    </row>
    <row r="85" spans="1:11" x14ac:dyDescent="0.25">
      <c r="A85" s="1046" t="s">
        <v>17201</v>
      </c>
      <c r="B85" s="1047">
        <v>45501</v>
      </c>
      <c r="C85" s="1048" t="s">
        <v>14910</v>
      </c>
      <c r="D85" s="1046" t="s">
        <v>11771</v>
      </c>
      <c r="E85" s="1049" t="s">
        <v>267</v>
      </c>
      <c r="F85" s="1049" t="s">
        <v>263</v>
      </c>
      <c r="G85" s="1056">
        <v>45531</v>
      </c>
      <c r="H85" s="1050">
        <v>9557.2999999999993</v>
      </c>
      <c r="I85" s="1050">
        <v>0</v>
      </c>
      <c r="J85" s="1055">
        <v>9557.2999999999993</v>
      </c>
      <c r="K85" s="1051">
        <v>-23</v>
      </c>
    </row>
    <row r="86" spans="1:11" x14ac:dyDescent="0.25">
      <c r="A86" s="1046" t="s">
        <v>17202</v>
      </c>
      <c r="B86" s="1047">
        <v>45501</v>
      </c>
      <c r="C86" s="1048" t="s">
        <v>11656</v>
      </c>
      <c r="D86" s="1046" t="s">
        <v>11773</v>
      </c>
      <c r="E86" s="1049" t="s">
        <v>267</v>
      </c>
      <c r="F86" s="1049" t="s">
        <v>263</v>
      </c>
      <c r="G86" s="1056">
        <v>45531</v>
      </c>
      <c r="H86" s="1050">
        <v>5030.16</v>
      </c>
      <c r="I86" s="1050">
        <v>0</v>
      </c>
      <c r="J86" s="1055">
        <v>5030.16</v>
      </c>
      <c r="K86" s="1051">
        <v>-23</v>
      </c>
    </row>
    <row r="87" spans="1:11" x14ac:dyDescent="0.25">
      <c r="A87" s="1046" t="s">
        <v>17203</v>
      </c>
      <c r="B87" s="1047">
        <v>45501</v>
      </c>
      <c r="C87" s="1048" t="s">
        <v>14950</v>
      </c>
      <c r="D87" s="1046" t="s">
        <v>11774</v>
      </c>
      <c r="E87" s="1049" t="s">
        <v>267</v>
      </c>
      <c r="F87" s="1049" t="s">
        <v>263</v>
      </c>
      <c r="G87" s="1056">
        <v>45531</v>
      </c>
      <c r="H87" s="1050">
        <v>5935.59</v>
      </c>
      <c r="I87" s="1050">
        <v>0</v>
      </c>
      <c r="J87" s="1055">
        <v>5935.59</v>
      </c>
      <c r="K87" s="1051">
        <v>-23</v>
      </c>
    </row>
    <row r="88" spans="1:11" x14ac:dyDescent="0.25">
      <c r="A88" s="1046" t="s">
        <v>17204</v>
      </c>
      <c r="B88" s="1047">
        <v>45501</v>
      </c>
      <c r="C88" s="1048" t="s">
        <v>14964</v>
      </c>
      <c r="D88" s="1046" t="s">
        <v>11776</v>
      </c>
      <c r="E88" s="1049" t="s">
        <v>267</v>
      </c>
      <c r="F88" s="1049" t="s">
        <v>263</v>
      </c>
      <c r="G88" s="1056">
        <v>45531</v>
      </c>
      <c r="H88" s="1050">
        <v>9586.0499999999993</v>
      </c>
      <c r="I88" s="1050">
        <v>0</v>
      </c>
      <c r="J88" s="1055">
        <v>9586.0499999999993</v>
      </c>
      <c r="K88" s="1051">
        <v>-23</v>
      </c>
    </row>
    <row r="89" spans="1:11" x14ac:dyDescent="0.25">
      <c r="A89" s="1046" t="s">
        <v>17205</v>
      </c>
      <c r="B89" s="1047">
        <v>45501</v>
      </c>
      <c r="C89" s="1048" t="s">
        <v>14977</v>
      </c>
      <c r="D89" s="1046" t="s">
        <v>11777</v>
      </c>
      <c r="E89" s="1049" t="s">
        <v>267</v>
      </c>
      <c r="F89" s="1049" t="s">
        <v>263</v>
      </c>
      <c r="G89" s="1056">
        <v>45531</v>
      </c>
      <c r="H89" s="1050">
        <v>905.43</v>
      </c>
      <c r="I89" s="1050">
        <v>0</v>
      </c>
      <c r="J89" s="1055">
        <v>905.43</v>
      </c>
      <c r="K89" s="1051">
        <v>-23</v>
      </c>
    </row>
    <row r="90" spans="1:11" x14ac:dyDescent="0.25">
      <c r="A90" s="1046" t="s">
        <v>17206</v>
      </c>
      <c r="B90" s="1047">
        <v>45501</v>
      </c>
      <c r="C90" s="1048" t="s">
        <v>15015</v>
      </c>
      <c r="D90" s="1046" t="s">
        <v>11778</v>
      </c>
      <c r="E90" s="1049" t="s">
        <v>267</v>
      </c>
      <c r="F90" s="1049" t="s">
        <v>263</v>
      </c>
      <c r="G90" s="1056">
        <v>45531</v>
      </c>
      <c r="H90" s="1050">
        <v>503.02</v>
      </c>
      <c r="I90" s="1050">
        <v>0</v>
      </c>
      <c r="J90" s="1055">
        <v>503.02</v>
      </c>
      <c r="K90" s="1051">
        <v>-23</v>
      </c>
    </row>
    <row r="91" spans="1:11" x14ac:dyDescent="0.25">
      <c r="A91" s="1046" t="s">
        <v>17207</v>
      </c>
      <c r="B91" s="1047">
        <v>45501</v>
      </c>
      <c r="C91" s="1048" t="s">
        <v>11657</v>
      </c>
      <c r="D91" s="1046" t="s">
        <v>11779</v>
      </c>
      <c r="E91" s="1049" t="s">
        <v>267</v>
      </c>
      <c r="F91" s="1049" t="s">
        <v>263</v>
      </c>
      <c r="G91" s="1056">
        <v>45531</v>
      </c>
      <c r="H91" s="1050">
        <v>1509.05</v>
      </c>
      <c r="I91" s="1050">
        <v>0</v>
      </c>
      <c r="J91" s="1055">
        <v>1509.05</v>
      </c>
      <c r="K91" s="1051">
        <v>-23</v>
      </c>
    </row>
    <row r="92" spans="1:11" x14ac:dyDescent="0.25">
      <c r="A92" s="1046" t="s">
        <v>17208</v>
      </c>
      <c r="B92" s="1047">
        <v>45501</v>
      </c>
      <c r="C92" s="1048" t="s">
        <v>15026</v>
      </c>
      <c r="D92" s="1046" t="s">
        <v>11780</v>
      </c>
      <c r="E92" s="1049" t="s">
        <v>267</v>
      </c>
      <c r="F92" s="1049" t="s">
        <v>263</v>
      </c>
      <c r="G92" s="1056">
        <v>45531</v>
      </c>
      <c r="H92" s="1050">
        <v>503.02</v>
      </c>
      <c r="I92" s="1050">
        <v>0</v>
      </c>
      <c r="J92" s="1055">
        <v>503.02</v>
      </c>
      <c r="K92" s="1051">
        <v>-23</v>
      </c>
    </row>
    <row r="93" spans="1:11" x14ac:dyDescent="0.25">
      <c r="A93" s="1046" t="s">
        <v>17209</v>
      </c>
      <c r="B93" s="1047">
        <v>45501</v>
      </c>
      <c r="C93" s="1048" t="s">
        <v>15075</v>
      </c>
      <c r="D93" s="1046" t="s">
        <v>11781</v>
      </c>
      <c r="E93" s="1049" t="s">
        <v>267</v>
      </c>
      <c r="F93" s="1049" t="s">
        <v>263</v>
      </c>
      <c r="G93" s="1056">
        <v>45531</v>
      </c>
      <c r="H93" s="1050">
        <v>301.81</v>
      </c>
      <c r="I93" s="1050">
        <v>0</v>
      </c>
      <c r="J93" s="1055">
        <v>301.81</v>
      </c>
      <c r="K93" s="1051">
        <v>-23</v>
      </c>
    </row>
    <row r="94" spans="1:11" x14ac:dyDescent="0.25">
      <c r="A94" s="1046" t="s">
        <v>17210</v>
      </c>
      <c r="B94" s="1047">
        <v>45501</v>
      </c>
      <c r="C94" s="1048" t="s">
        <v>15080</v>
      </c>
      <c r="D94" s="1046" t="s">
        <v>11782</v>
      </c>
      <c r="E94" s="1049" t="s">
        <v>267</v>
      </c>
      <c r="F94" s="1049" t="s">
        <v>263</v>
      </c>
      <c r="G94" s="1056">
        <v>45531</v>
      </c>
      <c r="H94" s="1050">
        <v>2313.88</v>
      </c>
      <c r="I94" s="1050">
        <v>0</v>
      </c>
      <c r="J94" s="1055">
        <v>2313.88</v>
      </c>
      <c r="K94" s="1051">
        <v>-23</v>
      </c>
    </row>
    <row r="95" spans="1:11" x14ac:dyDescent="0.25">
      <c r="A95" s="1046" t="s">
        <v>17211</v>
      </c>
      <c r="B95" s="1047">
        <v>45501</v>
      </c>
      <c r="C95" s="1048" t="s">
        <v>15130</v>
      </c>
      <c r="D95" s="1046" t="s">
        <v>11786</v>
      </c>
      <c r="E95" s="1049" t="s">
        <v>267</v>
      </c>
      <c r="F95" s="1049" t="s">
        <v>263</v>
      </c>
      <c r="G95" s="1056">
        <v>45531</v>
      </c>
      <c r="H95" s="1050">
        <v>1810.86</v>
      </c>
      <c r="I95" s="1050">
        <v>0</v>
      </c>
      <c r="J95" s="1055">
        <v>1810.86</v>
      </c>
      <c r="K95" s="1051">
        <v>-23</v>
      </c>
    </row>
    <row r="96" spans="1:11" x14ac:dyDescent="0.25">
      <c r="A96" s="1046" t="s">
        <v>17212</v>
      </c>
      <c r="B96" s="1047">
        <v>45501</v>
      </c>
      <c r="C96" s="1048" t="s">
        <v>15134</v>
      </c>
      <c r="D96" s="1046" t="s">
        <v>11787</v>
      </c>
      <c r="E96" s="1049" t="s">
        <v>267</v>
      </c>
      <c r="F96" s="1049" t="s">
        <v>263</v>
      </c>
      <c r="G96" s="1056">
        <v>45531</v>
      </c>
      <c r="H96" s="1050">
        <v>704.23</v>
      </c>
      <c r="I96" s="1050">
        <v>0</v>
      </c>
      <c r="J96" s="1055">
        <v>704.23</v>
      </c>
      <c r="K96" s="1051">
        <v>-23</v>
      </c>
    </row>
    <row r="97" spans="1:11" x14ac:dyDescent="0.25">
      <c r="A97" s="1046" t="s">
        <v>17213</v>
      </c>
      <c r="B97" s="1047">
        <v>45501</v>
      </c>
      <c r="C97" s="1048" t="s">
        <v>15165</v>
      </c>
      <c r="D97" s="1046" t="s">
        <v>11790</v>
      </c>
      <c r="E97" s="1049" t="s">
        <v>267</v>
      </c>
      <c r="F97" s="1049" t="s">
        <v>263</v>
      </c>
      <c r="G97" s="1056">
        <v>45531</v>
      </c>
      <c r="H97" s="1050">
        <v>2917.5</v>
      </c>
      <c r="I97" s="1050">
        <v>0</v>
      </c>
      <c r="J97" s="1055">
        <v>2917.5</v>
      </c>
      <c r="K97" s="1051">
        <v>-23</v>
      </c>
    </row>
    <row r="98" spans="1:11" x14ac:dyDescent="0.25">
      <c r="A98" s="1046" t="s">
        <v>17214</v>
      </c>
      <c r="B98" s="1047">
        <v>45501</v>
      </c>
      <c r="C98" s="1048" t="s">
        <v>15177</v>
      </c>
      <c r="D98" s="1046" t="s">
        <v>11791</v>
      </c>
      <c r="E98" s="1049" t="s">
        <v>267</v>
      </c>
      <c r="F98" s="1049" t="s">
        <v>263</v>
      </c>
      <c r="G98" s="1056">
        <v>45531</v>
      </c>
      <c r="H98" s="1050">
        <v>3420.51</v>
      </c>
      <c r="I98" s="1050">
        <v>0</v>
      </c>
      <c r="J98" s="1055">
        <v>3420.51</v>
      </c>
      <c r="K98" s="1051">
        <v>-23</v>
      </c>
    </row>
    <row r="99" spans="1:11" x14ac:dyDescent="0.25">
      <c r="A99" s="1046" t="s">
        <v>17215</v>
      </c>
      <c r="B99" s="1047">
        <v>45501</v>
      </c>
      <c r="C99" s="1048" t="s">
        <v>15196</v>
      </c>
      <c r="D99" s="1046" t="s">
        <v>11793</v>
      </c>
      <c r="E99" s="1049" t="s">
        <v>267</v>
      </c>
      <c r="F99" s="1049" t="s">
        <v>263</v>
      </c>
      <c r="G99" s="1056">
        <v>45531</v>
      </c>
      <c r="H99" s="1050">
        <v>3018.09</v>
      </c>
      <c r="I99" s="1050">
        <v>0</v>
      </c>
      <c r="J99" s="1055">
        <v>3018.09</v>
      </c>
      <c r="K99" s="1051">
        <v>-23</v>
      </c>
    </row>
    <row r="100" spans="1:11" x14ac:dyDescent="0.25">
      <c r="A100" s="1046" t="s">
        <v>17216</v>
      </c>
      <c r="B100" s="1047">
        <v>45501</v>
      </c>
      <c r="C100" s="1048" t="s">
        <v>15201</v>
      </c>
      <c r="D100" s="1046" t="s">
        <v>11794</v>
      </c>
      <c r="E100" s="1049" t="s">
        <v>267</v>
      </c>
      <c r="F100" s="1049" t="s">
        <v>263</v>
      </c>
      <c r="G100" s="1056">
        <v>45531</v>
      </c>
      <c r="H100" s="1050">
        <v>3118.7</v>
      </c>
      <c r="I100" s="1050">
        <v>0</v>
      </c>
      <c r="J100" s="1055">
        <v>3118.7</v>
      </c>
      <c r="K100" s="1051">
        <v>-23</v>
      </c>
    </row>
    <row r="101" spans="1:11" x14ac:dyDescent="0.25">
      <c r="A101" s="1046" t="s">
        <v>17217</v>
      </c>
      <c r="B101" s="1047">
        <v>45501</v>
      </c>
      <c r="C101" s="1048" t="s">
        <v>15213</v>
      </c>
      <c r="D101" s="1046" t="s">
        <v>11797</v>
      </c>
      <c r="E101" s="1049" t="s">
        <v>267</v>
      </c>
      <c r="F101" s="1049" t="s">
        <v>263</v>
      </c>
      <c r="G101" s="1056">
        <v>45531</v>
      </c>
      <c r="H101" s="1050">
        <v>704.23</v>
      </c>
      <c r="I101" s="1050">
        <v>0</v>
      </c>
      <c r="J101" s="1055">
        <v>704.23</v>
      </c>
      <c r="K101" s="1051">
        <v>-23</v>
      </c>
    </row>
    <row r="102" spans="1:11" x14ac:dyDescent="0.25">
      <c r="A102" s="1046" t="s">
        <v>17218</v>
      </c>
      <c r="B102" s="1047">
        <v>45501</v>
      </c>
      <c r="C102" s="1048" t="s">
        <v>15220</v>
      </c>
      <c r="D102" s="1046" t="s">
        <v>11798</v>
      </c>
      <c r="E102" s="1049" t="s">
        <v>267</v>
      </c>
      <c r="F102" s="1049" t="s">
        <v>263</v>
      </c>
      <c r="G102" s="1056">
        <v>45531</v>
      </c>
      <c r="H102" s="1050">
        <v>14688.06</v>
      </c>
      <c r="I102" s="1050">
        <v>0</v>
      </c>
      <c r="J102" s="1055">
        <v>14688.06</v>
      </c>
      <c r="K102" s="1051">
        <v>-23</v>
      </c>
    </row>
    <row r="103" spans="1:11" x14ac:dyDescent="0.25">
      <c r="A103" s="1046" t="s">
        <v>17219</v>
      </c>
      <c r="B103" s="1047">
        <v>45502</v>
      </c>
      <c r="C103" s="1048" t="s">
        <v>16727</v>
      </c>
      <c r="D103" s="1046" t="s">
        <v>11810</v>
      </c>
      <c r="E103" s="1049" t="s">
        <v>267</v>
      </c>
      <c r="F103" s="1049" t="s">
        <v>263</v>
      </c>
      <c r="G103" s="1056">
        <v>45532</v>
      </c>
      <c r="H103" s="1050">
        <v>2313.88</v>
      </c>
      <c r="I103" s="1050">
        <v>0</v>
      </c>
      <c r="J103" s="1055">
        <v>2313.88</v>
      </c>
      <c r="K103" s="1051">
        <v>-24</v>
      </c>
    </row>
    <row r="104" spans="1:11" x14ac:dyDescent="0.25">
      <c r="A104" s="1046" t="s">
        <v>17220</v>
      </c>
      <c r="B104" s="1047">
        <v>45502</v>
      </c>
      <c r="C104" s="1048" t="s">
        <v>16872</v>
      </c>
      <c r="D104" s="1046" t="s">
        <v>11815</v>
      </c>
      <c r="E104" s="1049" t="s">
        <v>267</v>
      </c>
      <c r="F104" s="1049" t="s">
        <v>263</v>
      </c>
      <c r="G104" s="1056">
        <v>45532</v>
      </c>
      <c r="H104" s="1050">
        <v>704.23</v>
      </c>
      <c r="I104" s="1050">
        <v>0</v>
      </c>
      <c r="J104" s="1055">
        <v>704.23</v>
      </c>
      <c r="K104" s="1051">
        <v>-24</v>
      </c>
    </row>
    <row r="105" spans="1:11" x14ac:dyDescent="0.25">
      <c r="A105" s="1046" t="s">
        <v>17221</v>
      </c>
      <c r="B105" s="1047">
        <v>45502</v>
      </c>
      <c r="C105" s="1048" t="s">
        <v>16925</v>
      </c>
      <c r="D105" s="1046" t="s">
        <v>11816</v>
      </c>
      <c r="E105" s="1049" t="s">
        <v>267</v>
      </c>
      <c r="F105" s="1049" t="s">
        <v>263</v>
      </c>
      <c r="G105" s="1056">
        <v>45532</v>
      </c>
      <c r="H105" s="1050">
        <v>2313.88</v>
      </c>
      <c r="I105" s="1050">
        <v>0</v>
      </c>
      <c r="J105" s="1055">
        <v>2313.88</v>
      </c>
      <c r="K105" s="1051">
        <v>-24</v>
      </c>
    </row>
    <row r="106" spans="1:11" x14ac:dyDescent="0.25">
      <c r="A106" s="1046" t="s">
        <v>17222</v>
      </c>
      <c r="B106" s="1047">
        <v>45502</v>
      </c>
      <c r="C106" s="1048" t="s">
        <v>11669</v>
      </c>
      <c r="D106" s="1046" t="s">
        <v>11817</v>
      </c>
      <c r="E106" s="1049" t="s">
        <v>267</v>
      </c>
      <c r="F106" s="1049" t="s">
        <v>263</v>
      </c>
      <c r="G106" s="1056">
        <v>45532</v>
      </c>
      <c r="H106" s="1050">
        <v>402.41</v>
      </c>
      <c r="I106" s="1050">
        <v>0</v>
      </c>
      <c r="J106" s="1055">
        <v>402.41</v>
      </c>
      <c r="K106" s="1051">
        <v>-24</v>
      </c>
    </row>
    <row r="107" spans="1:11" x14ac:dyDescent="0.25">
      <c r="A107" s="1046" t="s">
        <v>17223</v>
      </c>
      <c r="B107" s="1047">
        <v>45502</v>
      </c>
      <c r="C107" s="1048" t="s">
        <v>14165</v>
      </c>
      <c r="D107" s="1046" t="s">
        <v>11714</v>
      </c>
      <c r="E107" s="1049" t="s">
        <v>267</v>
      </c>
      <c r="F107" s="1049" t="s">
        <v>263</v>
      </c>
      <c r="G107" s="1056">
        <v>45532</v>
      </c>
      <c r="H107" s="1050">
        <v>2414.48</v>
      </c>
      <c r="I107" s="1050">
        <v>0</v>
      </c>
      <c r="J107" s="1055">
        <v>2414.48</v>
      </c>
      <c r="K107" s="1051">
        <v>-24</v>
      </c>
    </row>
    <row r="108" spans="1:11" x14ac:dyDescent="0.25">
      <c r="A108" s="1046" t="s">
        <v>17224</v>
      </c>
      <c r="B108" s="1047">
        <v>45502</v>
      </c>
      <c r="C108" s="1048" t="s">
        <v>11622</v>
      </c>
      <c r="D108" s="1046" t="s">
        <v>11722</v>
      </c>
      <c r="E108" s="1049" t="s">
        <v>267</v>
      </c>
      <c r="F108" s="1049" t="s">
        <v>263</v>
      </c>
      <c r="G108" s="1056">
        <v>45532</v>
      </c>
      <c r="H108" s="1050">
        <v>301.81</v>
      </c>
      <c r="I108" s="1050">
        <v>0</v>
      </c>
      <c r="J108" s="1055">
        <v>301.81</v>
      </c>
      <c r="K108" s="1051">
        <v>-24</v>
      </c>
    </row>
    <row r="109" spans="1:11" x14ac:dyDescent="0.25">
      <c r="A109" s="1046" t="s">
        <v>17225</v>
      </c>
      <c r="B109" s="1047">
        <v>45502</v>
      </c>
      <c r="C109" s="1048" t="s">
        <v>11627</v>
      </c>
      <c r="D109" s="1046" t="s">
        <v>11728</v>
      </c>
      <c r="E109" s="1049" t="s">
        <v>267</v>
      </c>
      <c r="F109" s="1049" t="s">
        <v>263</v>
      </c>
      <c r="G109" s="1056">
        <v>45532</v>
      </c>
      <c r="H109" s="1050">
        <v>3018.09</v>
      </c>
      <c r="I109" s="1050">
        <v>0</v>
      </c>
      <c r="J109" s="1055">
        <v>3018.09</v>
      </c>
      <c r="K109" s="1051">
        <v>-24</v>
      </c>
    </row>
    <row r="110" spans="1:11" x14ac:dyDescent="0.25">
      <c r="A110" s="1046" t="s">
        <v>17226</v>
      </c>
      <c r="B110" s="1047">
        <v>45502</v>
      </c>
      <c r="C110" s="1048" t="s">
        <v>15228</v>
      </c>
      <c r="D110" s="1046" t="s">
        <v>11799</v>
      </c>
      <c r="E110" s="1049" t="s">
        <v>267</v>
      </c>
      <c r="F110" s="1049" t="s">
        <v>263</v>
      </c>
      <c r="G110" s="1056">
        <v>45532</v>
      </c>
      <c r="H110" s="1050">
        <v>1810.86</v>
      </c>
      <c r="I110" s="1050">
        <v>0</v>
      </c>
      <c r="J110" s="1055">
        <v>1810.86</v>
      </c>
      <c r="K110" s="1051">
        <v>-24</v>
      </c>
    </row>
    <row r="111" spans="1:11" x14ac:dyDescent="0.25">
      <c r="A111" s="1046" t="s">
        <v>17227</v>
      </c>
      <c r="B111" s="1047">
        <v>45502</v>
      </c>
      <c r="C111" s="1048" t="s">
        <v>15233</v>
      </c>
      <c r="D111" s="1046" t="s">
        <v>11800</v>
      </c>
      <c r="E111" s="1049" t="s">
        <v>267</v>
      </c>
      <c r="F111" s="1049" t="s">
        <v>263</v>
      </c>
      <c r="G111" s="1056">
        <v>45532</v>
      </c>
      <c r="H111" s="1050">
        <v>1207.24</v>
      </c>
      <c r="I111" s="1050">
        <v>0</v>
      </c>
      <c r="J111" s="1055">
        <v>1207.24</v>
      </c>
      <c r="K111" s="1051">
        <v>-24</v>
      </c>
    </row>
    <row r="112" spans="1:11" x14ac:dyDescent="0.25">
      <c r="A112" s="1046" t="s">
        <v>17228</v>
      </c>
      <c r="B112" s="1047">
        <v>45502</v>
      </c>
      <c r="C112" s="1048" t="s">
        <v>11661</v>
      </c>
      <c r="D112" s="1046" t="s">
        <v>11801</v>
      </c>
      <c r="E112" s="1049" t="s">
        <v>267</v>
      </c>
      <c r="F112" s="1049" t="s">
        <v>263</v>
      </c>
      <c r="G112" s="1056">
        <v>45532</v>
      </c>
      <c r="H112" s="1050">
        <v>603.62</v>
      </c>
      <c r="I112" s="1050">
        <v>0</v>
      </c>
      <c r="J112" s="1055">
        <v>603.62</v>
      </c>
      <c r="K112" s="1051">
        <v>-24</v>
      </c>
    </row>
    <row r="113" spans="1:11" x14ac:dyDescent="0.25">
      <c r="A113" s="1046" t="s">
        <v>17229</v>
      </c>
      <c r="B113" s="1047">
        <v>45502</v>
      </c>
      <c r="C113" s="1048" t="s">
        <v>15242</v>
      </c>
      <c r="D113" s="1046" t="s">
        <v>11802</v>
      </c>
      <c r="E113" s="1049" t="s">
        <v>267</v>
      </c>
      <c r="F113" s="1049" t="s">
        <v>263</v>
      </c>
      <c r="G113" s="1056">
        <v>45532</v>
      </c>
      <c r="H113" s="1050">
        <v>503.02</v>
      </c>
      <c r="I113" s="1050">
        <v>0</v>
      </c>
      <c r="J113" s="1055">
        <v>503.02</v>
      </c>
      <c r="K113" s="1051">
        <v>-24</v>
      </c>
    </row>
    <row r="114" spans="1:11" x14ac:dyDescent="0.25">
      <c r="A114" s="1046" t="s">
        <v>17230</v>
      </c>
      <c r="B114" s="1047">
        <v>45502</v>
      </c>
      <c r="C114" s="1048" t="s">
        <v>13031</v>
      </c>
      <c r="D114" s="1046" t="s">
        <v>11681</v>
      </c>
      <c r="E114" s="1049" t="s">
        <v>267</v>
      </c>
      <c r="F114" s="1049" t="s">
        <v>263</v>
      </c>
      <c r="G114" s="1056">
        <v>45532</v>
      </c>
      <c r="H114" s="1050">
        <v>704.23</v>
      </c>
      <c r="I114" s="1050">
        <v>0</v>
      </c>
      <c r="J114" s="1055">
        <v>704.23</v>
      </c>
      <c r="K114" s="1051">
        <v>-24</v>
      </c>
    </row>
    <row r="115" spans="1:11" x14ac:dyDescent="0.25">
      <c r="A115" s="1046" t="s">
        <v>17231</v>
      </c>
      <c r="B115" s="1047">
        <v>45502</v>
      </c>
      <c r="C115" s="1048" t="s">
        <v>16271</v>
      </c>
      <c r="D115" s="1046" t="s">
        <v>11808</v>
      </c>
      <c r="E115" s="1049" t="s">
        <v>267</v>
      </c>
      <c r="F115" s="1049" t="s">
        <v>263</v>
      </c>
      <c r="G115" s="1056">
        <v>45532</v>
      </c>
      <c r="H115" s="1050">
        <v>905.43</v>
      </c>
      <c r="I115" s="1050">
        <v>0</v>
      </c>
      <c r="J115" s="1055">
        <v>905.43</v>
      </c>
      <c r="K115" s="1051">
        <v>-24</v>
      </c>
    </row>
    <row r="116" spans="1:11" x14ac:dyDescent="0.25">
      <c r="A116" s="1046" t="s">
        <v>17232</v>
      </c>
      <c r="B116" s="1047">
        <v>45502</v>
      </c>
      <c r="C116" s="1048" t="s">
        <v>16742</v>
      </c>
      <c r="D116" s="1046" t="s">
        <v>11811</v>
      </c>
      <c r="E116" s="1049" t="s">
        <v>267</v>
      </c>
      <c r="F116" s="1049" t="s">
        <v>263</v>
      </c>
      <c r="G116" s="1056">
        <v>45532</v>
      </c>
      <c r="H116" s="1050">
        <v>1408.44</v>
      </c>
      <c r="I116" s="1050">
        <v>0</v>
      </c>
      <c r="J116" s="1055">
        <v>1408.44</v>
      </c>
      <c r="K116" s="1051">
        <v>-24</v>
      </c>
    </row>
    <row r="117" spans="1:11" x14ac:dyDescent="0.25">
      <c r="A117" s="1046" t="s">
        <v>17233</v>
      </c>
      <c r="B117" s="1047">
        <v>45502</v>
      </c>
      <c r="C117" s="1048" t="s">
        <v>11667</v>
      </c>
      <c r="D117" s="1046" t="s">
        <v>11812</v>
      </c>
      <c r="E117" s="1049" t="s">
        <v>267</v>
      </c>
      <c r="F117" s="1049" t="s">
        <v>263</v>
      </c>
      <c r="G117" s="1056">
        <v>45532</v>
      </c>
      <c r="H117" s="1050">
        <v>12963.43</v>
      </c>
      <c r="I117" s="1050">
        <v>0</v>
      </c>
      <c r="J117" s="1055">
        <v>12963.43</v>
      </c>
      <c r="K117" s="1051">
        <v>-24</v>
      </c>
    </row>
    <row r="118" spans="1:11" x14ac:dyDescent="0.25">
      <c r="A118" s="1046" t="s">
        <v>17234</v>
      </c>
      <c r="B118" s="1047">
        <v>45502</v>
      </c>
      <c r="C118" s="1048" t="s">
        <v>15248</v>
      </c>
      <c r="D118" s="1046" t="s">
        <v>11803</v>
      </c>
      <c r="E118" s="1049" t="s">
        <v>267</v>
      </c>
      <c r="F118" s="1049" t="s">
        <v>263</v>
      </c>
      <c r="G118" s="1056">
        <v>45532</v>
      </c>
      <c r="H118" s="1050">
        <v>1509.05</v>
      </c>
      <c r="I118" s="1050">
        <v>0</v>
      </c>
      <c r="J118" s="1055">
        <v>1509.05</v>
      </c>
      <c r="K118" s="1051">
        <v>-24</v>
      </c>
    </row>
    <row r="119" spans="1:11" x14ac:dyDescent="0.25">
      <c r="A119" s="1046" t="s">
        <v>17235</v>
      </c>
      <c r="B119" s="1047">
        <v>45503</v>
      </c>
      <c r="C119" s="1048" t="s">
        <v>14927</v>
      </c>
      <c r="D119" s="1046" t="s">
        <v>11772</v>
      </c>
      <c r="E119" s="1049" t="s">
        <v>267</v>
      </c>
      <c r="F119" s="1049" t="s">
        <v>263</v>
      </c>
      <c r="G119" s="1056">
        <v>45533</v>
      </c>
      <c r="H119" s="1050">
        <v>13279.61</v>
      </c>
      <c r="I119" s="1050">
        <v>0</v>
      </c>
      <c r="J119" s="1055">
        <v>13279.61</v>
      </c>
      <c r="K119" s="1051">
        <v>-25</v>
      </c>
    </row>
    <row r="120" spans="1:11" x14ac:dyDescent="0.25">
      <c r="A120" s="1046" t="s">
        <v>17236</v>
      </c>
      <c r="B120" s="1047">
        <v>45504</v>
      </c>
      <c r="C120" s="1048" t="s">
        <v>15092</v>
      </c>
      <c r="D120" s="1046" t="s">
        <v>11783</v>
      </c>
      <c r="E120" s="1049" t="s">
        <v>267</v>
      </c>
      <c r="F120" s="1049" t="s">
        <v>263</v>
      </c>
      <c r="G120" s="1056">
        <v>45534</v>
      </c>
      <c r="H120" s="1050">
        <v>6740.41</v>
      </c>
      <c r="I120" s="1050">
        <v>0</v>
      </c>
      <c r="J120" s="1055">
        <v>6740.41</v>
      </c>
      <c r="K120" s="1051">
        <v>-26</v>
      </c>
    </row>
    <row r="121" spans="1:11" x14ac:dyDescent="0.25">
      <c r="A121" s="1" t="s">
        <v>17237</v>
      </c>
      <c r="B121" s="2">
        <v>45504</v>
      </c>
      <c r="C121" s="4" t="s">
        <v>12639</v>
      </c>
      <c r="D121" s="11" t="s">
        <v>11677</v>
      </c>
      <c r="E121" s="1" t="s">
        <v>267</v>
      </c>
      <c r="F121" s="1" t="s">
        <v>263</v>
      </c>
      <c r="G121" s="14">
        <v>45534</v>
      </c>
      <c r="H121" s="31">
        <v>905.43</v>
      </c>
      <c r="I121" s="31">
        <v>0</v>
      </c>
      <c r="J121" s="1058">
        <v>905.43</v>
      </c>
      <c r="K121" s="80">
        <v>-26</v>
      </c>
    </row>
  </sheetData>
  <autoFilter ref="A2:K121" xr:uid="{EEF7FBC0-593C-4942-AC96-4C816F512268}"/>
  <mergeCells count="3">
    <mergeCell ref="M1:N1"/>
    <mergeCell ref="P1:R1"/>
    <mergeCell ref="A1:K1"/>
  </mergeCells>
  <conditionalFormatting sqref="A2:K121">
    <cfRule type="expression" dxfId="42"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60" t="s">
        <v>344</v>
      </c>
      <c r="C1" s="1260"/>
      <c r="D1" s="1260"/>
      <c r="E1" s="1260"/>
      <c r="F1" s="1260"/>
      <c r="G1" s="1260"/>
      <c r="H1" s="1260"/>
      <c r="I1" s="1260"/>
      <c r="J1" s="1260"/>
      <c r="K1" s="1260"/>
      <c r="L1" s="1260"/>
      <c r="M1" s="1260"/>
      <c r="N1" s="128"/>
      <c r="O1" s="137"/>
      <c r="P1" s="137"/>
      <c r="Q1" s="137"/>
      <c r="R1" s="128"/>
      <c r="S1" s="97"/>
      <c r="T1" s="97"/>
      <c r="Z1" s="98" t="s">
        <v>328</v>
      </c>
      <c r="AA1" s="99">
        <v>506</v>
      </c>
    </row>
    <row r="2" spans="2:27" ht="21.6" customHeight="1" thickBot="1" x14ac:dyDescent="0.3">
      <c r="B2" s="100" t="s">
        <v>352</v>
      </c>
      <c r="C2" s="1264" t="s">
        <v>353</v>
      </c>
      <c r="D2" s="1265"/>
      <c r="E2" s="1264" t="s">
        <v>354</v>
      </c>
      <c r="F2" s="1265"/>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66" t="s">
        <v>375</v>
      </c>
      <c r="C33" s="1267"/>
      <c r="D33" s="1267"/>
      <c r="E33" s="1267"/>
      <c r="F33" s="1267"/>
      <c r="G33" s="1267"/>
      <c r="H33" s="1268"/>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59" t="s">
        <v>336</v>
      </c>
      <c r="AA503" s="1259"/>
      <c r="AB503" s="1259"/>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61" t="str">
        <f>"Détail agé - "&amp;INDEX(AgingOption,AA504,1)</f>
        <v>Détail agé - Current Balances</v>
      </c>
      <c r="C505" s="1262"/>
      <c r="D505" s="1262"/>
      <c r="E505" s="1262"/>
      <c r="F505" s="1262"/>
      <c r="G505" s="1262"/>
      <c r="H505" s="1262"/>
      <c r="I505" s="1262"/>
      <c r="J505" s="1263"/>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41" priority="11">
      <formula>ROW()=$AA$1</formula>
    </cfRule>
  </conditionalFormatting>
  <conditionalFormatting sqref="J35:R500">
    <cfRule type="expression" dxfId="40" priority="6">
      <formula>$AA$2=ROW()</formula>
    </cfRule>
  </conditionalFormatting>
  <conditionalFormatting sqref="B2:F2">
    <cfRule type="expression" dxfId="39"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2"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69" t="s">
        <v>11511</v>
      </c>
      <c r="B1" s="1269"/>
      <c r="C1" s="1269"/>
      <c r="D1" s="1269"/>
      <c r="E1" s="1269"/>
      <c r="F1" s="1269"/>
      <c r="G1" s="1269"/>
      <c r="H1" s="1269"/>
      <c r="I1" s="1269"/>
      <c r="J1" s="1269"/>
      <c r="K1" s="1269"/>
      <c r="L1" s="844"/>
      <c r="M1" s="1"/>
      <c r="N1" s="1"/>
      <c r="O1" s="1"/>
      <c r="P1" s="1"/>
      <c r="Q1"/>
      <c r="R1"/>
      <c r="S1"/>
    </row>
    <row r="2" spans="1:20" s="5" customFormat="1" x14ac:dyDescent="0.25">
      <c r="A2" s="6"/>
      <c r="B2" s="479"/>
      <c r="C2" s="836"/>
      <c r="D2" s="846"/>
      <c r="E2" s="848"/>
      <c r="F2" s="839"/>
      <c r="G2" s="840"/>
      <c r="H2" s="840"/>
      <c r="I2" s="788"/>
      <c r="J2" s="482"/>
      <c r="M2" s="1" t="s">
        <v>11505</v>
      </c>
      <c r="N2" s="1" t="s">
        <v>11506</v>
      </c>
      <c r="O2" s="1" t="s">
        <v>11507</v>
      </c>
      <c r="P2" s="1" t="s">
        <v>11508</v>
      </c>
      <c r="Q2"/>
      <c r="R2"/>
      <c r="S2"/>
    </row>
    <row r="3" spans="1:20" s="5" customFormat="1" ht="18.75" x14ac:dyDescent="0.25">
      <c r="A3" s="6"/>
      <c r="B3" s="837"/>
      <c r="C3" s="837"/>
      <c r="D3" s="837"/>
      <c r="E3" s="849"/>
      <c r="F3" s="841"/>
      <c r="G3" s="841"/>
      <c r="H3" s="841"/>
      <c r="I3" s="857" t="s">
        <v>11453</v>
      </c>
      <c r="J3" s="843">
        <v>45862</v>
      </c>
      <c r="K3" s="628"/>
      <c r="M3" s="1">
        <v>30</v>
      </c>
      <c r="N3" s="1">
        <v>60</v>
      </c>
      <c r="O3" s="1">
        <v>90</v>
      </c>
      <c r="P3" s="1">
        <v>120</v>
      </c>
      <c r="Q3"/>
      <c r="R3"/>
      <c r="S3"/>
    </row>
    <row r="4" spans="1:20" s="5" customFormat="1" x14ac:dyDescent="0.25">
      <c r="A4" s="6"/>
      <c r="B4" s="6"/>
      <c r="C4" s="838"/>
      <c r="D4" s="847"/>
      <c r="E4" s="850"/>
      <c r="F4" s="833"/>
      <c r="G4" s="833"/>
      <c r="H4" s="833"/>
      <c r="I4" s="791"/>
      <c r="M4" s="1"/>
      <c r="N4" s="1"/>
      <c r="O4" s="1"/>
      <c r="P4" s="1"/>
      <c r="Q4"/>
      <c r="R4"/>
      <c r="S4"/>
    </row>
    <row r="5" spans="1:20" s="5" customFormat="1" x14ac:dyDescent="0.25">
      <c r="A5" s="789" t="s">
        <v>11426</v>
      </c>
      <c r="B5" s="789" t="s">
        <v>11163</v>
      </c>
      <c r="C5" s="789" t="s">
        <v>133</v>
      </c>
      <c r="D5" s="790" t="s">
        <v>11509</v>
      </c>
      <c r="E5" s="851" t="s">
        <v>11513</v>
      </c>
      <c r="F5" s="790" t="s">
        <v>11512</v>
      </c>
      <c r="G5" s="842" t="s">
        <v>11510</v>
      </c>
      <c r="H5" s="842" t="str">
        <f>CONCATENATE(M3+1," à ", N3)</f>
        <v>31 à 60</v>
      </c>
      <c r="I5" s="842" t="str">
        <f>CONCATENATE(N3+1," à ", O3)</f>
        <v>61 à 90</v>
      </c>
      <c r="J5" s="842" t="str">
        <f>CONCATENATE(O3+1," à ", P3)</f>
        <v>91 à 120</v>
      </c>
      <c r="K5" s="789" t="str">
        <f>CONCATENATE(P3+1," et +")</f>
        <v>121 et +</v>
      </c>
      <c r="L5" s="845"/>
      <c r="N5" s="1"/>
      <c r="O5" s="1"/>
      <c r="P5" s="1"/>
      <c r="Q5" s="1"/>
      <c r="R5"/>
      <c r="S5"/>
      <c r="T5"/>
    </row>
    <row r="6" spans="1:20" ht="15.75" x14ac:dyDescent="0.25">
      <c r="A6" s="859" t="s">
        <v>366</v>
      </c>
      <c r="B6" s="855"/>
      <c r="C6" s="855"/>
      <c r="D6" s="855"/>
      <c r="E6" s="855"/>
      <c r="F6" s="853" t="e">
        <f>SUBTOTAL(9,#REF!)</f>
        <v>#REF!</v>
      </c>
      <c r="G6" s="853" t="e">
        <f>SUBTOTAL(9,#REF!)</f>
        <v>#REF!</v>
      </c>
      <c r="H6" s="853" t="e">
        <f>SUBTOTAL(9,#REF!)</f>
        <v>#REF!</v>
      </c>
      <c r="I6" s="853" t="e">
        <f>SUBTOTAL(9,#REF!)</f>
        <v>#REF!</v>
      </c>
      <c r="J6" s="853" t="e">
        <f>SUBTOTAL(9,#REF!)</f>
        <v>#REF!</v>
      </c>
      <c r="K6" s="853" t="e">
        <f>SUBTOTAL(9,#REF!)</f>
        <v>#REF!</v>
      </c>
    </row>
    <row r="7" spans="1:20" outlineLevel="1" x14ac:dyDescent="0.25">
      <c r="A7" s="854" t="s">
        <v>12459</v>
      </c>
      <c r="B7" s="858"/>
      <c r="C7" s="858"/>
      <c r="D7" s="858"/>
      <c r="E7" s="858"/>
      <c r="F7" s="856" t="e">
        <f>SUBTOTAL(9,#REF!)</f>
        <v>#REF!</v>
      </c>
      <c r="G7" s="856" t="e">
        <f>SUBTOTAL(9,#REF!)</f>
        <v>#REF!</v>
      </c>
      <c r="H7" s="856" t="e">
        <f>SUBTOTAL(9,#REF!)</f>
        <v>#REF!</v>
      </c>
      <c r="I7" s="856" t="e">
        <f>SUBTOTAL(9,#REF!)</f>
        <v>#REF!</v>
      </c>
      <c r="J7" s="856" t="e">
        <f>SUBTOTAL(9,#REF!)</f>
        <v>#REF!</v>
      </c>
      <c r="K7" s="856"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70" t="s">
        <v>11514</v>
      </c>
      <c r="D1" s="1271"/>
      <c r="E1" s="1271"/>
      <c r="F1" s="1271"/>
      <c r="G1" s="1271"/>
      <c r="H1" s="1271"/>
      <c r="I1" s="1271"/>
      <c r="J1" s="1271"/>
      <c r="K1" s="1271"/>
      <c r="L1" s="1271"/>
      <c r="M1" s="1271"/>
      <c r="N1" s="1272"/>
    </row>
    <row r="2" spans="1:14" ht="15.95" customHeight="1" thickBot="1" x14ac:dyDescent="0.3">
      <c r="A2" s="912"/>
      <c r="B2" s="913"/>
      <c r="C2" s="1273"/>
      <c r="D2" s="1274"/>
      <c r="E2" s="1274"/>
      <c r="F2" s="1274"/>
      <c r="G2" s="1274"/>
      <c r="H2" s="1274"/>
      <c r="I2" s="1274"/>
      <c r="J2" s="1274"/>
      <c r="K2" s="1274"/>
      <c r="L2" s="1274"/>
      <c r="M2" s="1274"/>
      <c r="N2" s="1275"/>
    </row>
    <row r="3" spans="1:14" ht="15.95" customHeight="1" thickTop="1" thickBot="1" x14ac:dyDescent="0.3">
      <c r="C3" s="897"/>
      <c r="D3" s="898"/>
      <c r="E3" s="898"/>
      <c r="F3" s="898"/>
      <c r="G3" s="898"/>
      <c r="H3" s="898"/>
      <c r="I3" s="898"/>
      <c r="J3" s="898"/>
      <c r="K3" s="898"/>
      <c r="L3" s="898"/>
      <c r="M3" s="898"/>
      <c r="N3" s="899"/>
    </row>
    <row r="4" spans="1:14" ht="15.95" customHeight="1" x14ac:dyDescent="0.25">
      <c r="C4" s="900"/>
      <c r="D4" s="867"/>
      <c r="E4" s="868"/>
      <c r="F4" s="868"/>
      <c r="G4" s="868"/>
      <c r="H4" s="868"/>
      <c r="I4" s="868"/>
      <c r="J4" s="868"/>
      <c r="K4" s="868"/>
      <c r="L4" s="868"/>
      <c r="M4" s="869"/>
      <c r="N4" s="901"/>
    </row>
    <row r="5" spans="1:14" ht="20.100000000000001" customHeight="1" x14ac:dyDescent="0.25">
      <c r="C5" s="900"/>
      <c r="D5" s="870"/>
      <c r="E5" s="902" t="s">
        <v>11515</v>
      </c>
      <c r="F5" s="921"/>
      <c r="G5" s="903"/>
      <c r="H5" s="903"/>
      <c r="I5" s="903"/>
      <c r="J5" s="902"/>
      <c r="K5" s="902"/>
      <c r="L5" s="904"/>
      <c r="M5" s="871"/>
      <c r="N5" s="901"/>
    </row>
    <row r="6" spans="1:14" ht="15.95" customHeight="1" x14ac:dyDescent="0.25">
      <c r="C6" s="900"/>
      <c r="D6" s="870"/>
      <c r="E6" s="903"/>
      <c r="F6" s="903"/>
      <c r="G6" s="903"/>
      <c r="H6" s="903"/>
      <c r="I6" s="903"/>
      <c r="J6" s="903"/>
      <c r="K6" s="903"/>
      <c r="L6" s="903"/>
      <c r="M6" s="871"/>
      <c r="N6" s="901"/>
    </row>
    <row r="7" spans="1:14" ht="15.95" customHeight="1" x14ac:dyDescent="0.25">
      <c r="C7" s="900"/>
      <c r="D7" s="870"/>
      <c r="E7" s="902" t="s">
        <v>11520</v>
      </c>
      <c r="F7" s="905"/>
      <c r="G7" s="905"/>
      <c r="H7" s="905"/>
      <c r="I7" s="905"/>
      <c r="J7" s="905"/>
      <c r="K7" s="903"/>
      <c r="L7" s="903"/>
      <c r="M7" s="871"/>
      <c r="N7" s="901"/>
    </row>
    <row r="8" spans="1:14" ht="15.95" customHeight="1" x14ac:dyDescent="0.25">
      <c r="C8" s="900"/>
      <c r="D8" s="870"/>
      <c r="E8" s="902" t="s">
        <v>11516</v>
      </c>
      <c r="F8" s="905"/>
      <c r="G8" s="905"/>
      <c r="H8" s="905"/>
      <c r="I8" s="905"/>
      <c r="J8" s="905"/>
      <c r="K8" s="903"/>
      <c r="L8" s="903"/>
      <c r="M8" s="871"/>
      <c r="N8" s="901"/>
    </row>
    <row r="9" spans="1:14" ht="15.95" customHeight="1" x14ac:dyDescent="0.25">
      <c r="C9" s="900"/>
      <c r="D9" s="870"/>
      <c r="E9" s="903"/>
      <c r="F9" s="905"/>
      <c r="G9" s="905"/>
      <c r="H9" s="905"/>
      <c r="I9" s="905"/>
      <c r="J9" s="905"/>
      <c r="K9" s="903"/>
      <c r="L9" s="903"/>
      <c r="M9" s="871"/>
      <c r="N9" s="901"/>
    </row>
    <row r="10" spans="1:14" ht="15.95" customHeight="1" x14ac:dyDescent="0.25">
      <c r="C10" s="900"/>
      <c r="D10" s="870"/>
      <c r="E10" s="903"/>
      <c r="F10" s="905"/>
      <c r="G10" s="905"/>
      <c r="H10" s="905"/>
      <c r="I10" s="905"/>
      <c r="J10" s="905"/>
      <c r="K10" s="903"/>
      <c r="L10" s="903"/>
      <c r="M10" s="871"/>
      <c r="N10" s="901"/>
    </row>
    <row r="11" spans="1:14" ht="15.95" customHeight="1" x14ac:dyDescent="0.25">
      <c r="C11" s="900"/>
      <c r="D11" s="870"/>
      <c r="E11" s="903"/>
      <c r="F11" s="905"/>
      <c r="G11" s="905"/>
      <c r="H11" s="905"/>
      <c r="I11" s="905"/>
      <c r="J11" s="905"/>
      <c r="K11" s="903"/>
      <c r="L11" s="903"/>
      <c r="M11" s="871"/>
      <c r="N11" s="901"/>
    </row>
    <row r="12" spans="1:14" ht="15.95" customHeight="1" x14ac:dyDescent="0.25">
      <c r="C12" s="900"/>
      <c r="D12" s="870"/>
      <c r="E12" s="903"/>
      <c r="F12" s="903"/>
      <c r="G12" s="903"/>
      <c r="H12" s="903"/>
      <c r="I12" s="903"/>
      <c r="J12" s="903"/>
      <c r="K12" s="903"/>
      <c r="L12" s="903"/>
      <c r="M12" s="871"/>
      <c r="N12" s="901"/>
    </row>
    <row r="13" spans="1:14" ht="15.95" customHeight="1" x14ac:dyDescent="0.25">
      <c r="C13" s="900"/>
      <c r="D13" s="870"/>
      <c r="E13" s="902" t="s">
        <v>11518</v>
      </c>
      <c r="F13" s="872"/>
      <c r="G13" s="873"/>
      <c r="H13" s="874"/>
      <c r="I13" s="875" t="str">
        <f>IF(F13&lt;&gt;"",G13*H13,"")</f>
        <v/>
      </c>
      <c r="J13" s="902"/>
      <c r="K13" s="902" t="s">
        <v>11517</v>
      </c>
      <c r="L13" s="906"/>
      <c r="M13" s="871"/>
      <c r="N13" s="901"/>
    </row>
    <row r="14" spans="1:14" ht="15.95" customHeight="1" x14ac:dyDescent="0.25">
      <c r="C14" s="900"/>
      <c r="D14" s="870"/>
      <c r="E14" s="903"/>
      <c r="F14" s="876"/>
      <c r="G14" s="877"/>
      <c r="H14" s="878"/>
      <c r="I14" s="875" t="str">
        <f>IF(F14&lt;&gt;"",G14*H14,"")</f>
        <v/>
      </c>
      <c r="J14" s="902"/>
      <c r="K14" s="902" t="s">
        <v>11521</v>
      </c>
      <c r="L14" s="907"/>
      <c r="M14" s="871"/>
      <c r="N14" s="901"/>
    </row>
    <row r="15" spans="1:14" ht="15.95" customHeight="1" x14ac:dyDescent="0.25">
      <c r="C15" s="900"/>
      <c r="D15" s="870"/>
      <c r="E15" s="903"/>
      <c r="F15" s="876"/>
      <c r="G15" s="877"/>
      <c r="H15" s="878"/>
      <c r="I15" s="875" t="str">
        <f>IF(F15&lt;&gt;"",G15*H15,"")</f>
        <v/>
      </c>
      <c r="J15" s="902"/>
      <c r="K15" s="902" t="s">
        <v>11522</v>
      </c>
      <c r="L15" s="907"/>
      <c r="M15" s="871"/>
      <c r="N15" s="901"/>
    </row>
    <row r="16" spans="1:14" ht="15.95" customHeight="1" x14ac:dyDescent="0.25">
      <c r="C16" s="900"/>
      <c r="D16" s="870"/>
      <c r="E16" s="903"/>
      <c r="F16" s="876"/>
      <c r="G16" s="877"/>
      <c r="H16" s="878"/>
      <c r="I16" s="875" t="str">
        <f>IF(F16&lt;&gt;"",G16*H16,"")</f>
        <v/>
      </c>
      <c r="J16" s="902"/>
      <c r="K16" s="902" t="s">
        <v>11523</v>
      </c>
      <c r="L16" s="907"/>
      <c r="M16" s="871"/>
      <c r="N16" s="901"/>
    </row>
    <row r="17" spans="3:14" ht="15.95" customHeight="1" x14ac:dyDescent="0.25">
      <c r="C17" s="900"/>
      <c r="D17" s="870"/>
      <c r="E17" s="903"/>
      <c r="F17" s="876"/>
      <c r="G17" s="880"/>
      <c r="H17" s="879"/>
      <c r="I17" s="875" t="str">
        <f>IF(F17&lt;&gt;"",G17*H17,"")</f>
        <v/>
      </c>
      <c r="J17" s="903"/>
      <c r="K17" s="902" t="s">
        <v>11524</v>
      </c>
      <c r="L17" s="906"/>
      <c r="M17" s="871"/>
      <c r="N17" s="901"/>
    </row>
    <row r="18" spans="3:14" ht="15.95" customHeight="1" x14ac:dyDescent="0.25">
      <c r="C18" s="900"/>
      <c r="D18" s="870"/>
      <c r="E18" s="903"/>
      <c r="F18" s="866" t="s">
        <v>250</v>
      </c>
      <c r="G18" s="881">
        <f>SUM(G13:G17)</f>
        <v>0</v>
      </c>
      <c r="H18" s="882"/>
      <c r="I18" s="883">
        <f>SUM(I13:I17)</f>
        <v>0</v>
      </c>
      <c r="J18" s="902"/>
      <c r="K18" s="902" t="s">
        <v>421</v>
      </c>
      <c r="L18" s="907"/>
      <c r="M18" s="871"/>
      <c r="N18" s="901"/>
    </row>
    <row r="19" spans="3:14" ht="15.95" customHeight="1" x14ac:dyDescent="0.25">
      <c r="C19" s="900"/>
      <c r="D19" s="870"/>
      <c r="E19" s="903"/>
      <c r="F19" s="903"/>
      <c r="G19" s="903"/>
      <c r="H19" s="903"/>
      <c r="I19" s="908"/>
      <c r="J19" s="902"/>
      <c r="K19" s="902" t="s">
        <v>422</v>
      </c>
      <c r="L19" s="884"/>
      <c r="M19" s="871"/>
      <c r="N19" s="901"/>
    </row>
    <row r="20" spans="3:14" ht="15.95" customHeight="1" x14ac:dyDescent="0.25">
      <c r="C20" s="900"/>
      <c r="D20" s="870"/>
      <c r="E20" s="902" t="s">
        <v>11519</v>
      </c>
      <c r="F20" s="872"/>
      <c r="G20" s="873"/>
      <c r="H20" s="874"/>
      <c r="I20" s="875" t="str">
        <f>IF(F20&lt;&gt;"",G20*H20,"")</f>
        <v/>
      </c>
      <c r="J20" s="903"/>
      <c r="K20" s="903"/>
      <c r="L20" s="908"/>
      <c r="M20" s="871"/>
      <c r="N20" s="901"/>
    </row>
    <row r="21" spans="3:14" ht="15.95" customHeight="1" thickBot="1" x14ac:dyDescent="0.3">
      <c r="C21" s="900"/>
      <c r="D21" s="870"/>
      <c r="E21" s="903"/>
      <c r="F21" s="876"/>
      <c r="G21" s="877"/>
      <c r="H21" s="878"/>
      <c r="I21" s="875" t="str">
        <f>IF(F21&lt;&gt;"",G21*H21,"")</f>
        <v/>
      </c>
      <c r="J21" s="902"/>
      <c r="K21" s="902" t="s">
        <v>11525</v>
      </c>
      <c r="L21" s="885"/>
      <c r="M21" s="871"/>
      <c r="N21" s="901"/>
    </row>
    <row r="22" spans="3:14" ht="15.95" customHeight="1" thickTop="1" x14ac:dyDescent="0.25">
      <c r="C22" s="900"/>
      <c r="D22" s="870"/>
      <c r="E22" s="903"/>
      <c r="F22" s="876"/>
      <c r="G22" s="877"/>
      <c r="H22" s="879"/>
      <c r="I22" s="875" t="str">
        <f>IF(F22&lt;&gt;"",G22*H22,"")</f>
        <v/>
      </c>
      <c r="J22" s="903"/>
      <c r="K22" s="903"/>
      <c r="L22" s="903"/>
      <c r="M22" s="871"/>
      <c r="N22" s="901"/>
    </row>
    <row r="23" spans="3:14" ht="15.95" customHeight="1" x14ac:dyDescent="0.25">
      <c r="C23" s="900"/>
      <c r="D23" s="870"/>
      <c r="E23" s="903"/>
      <c r="F23" s="876"/>
      <c r="G23" s="877"/>
      <c r="H23" s="879"/>
      <c r="I23" s="875" t="str">
        <f>IF(F23&lt;&gt;"",G23*H23,"")</f>
        <v/>
      </c>
      <c r="J23" s="902"/>
      <c r="K23" s="902" t="s">
        <v>11526</v>
      </c>
      <c r="L23" s="907"/>
      <c r="M23" s="871"/>
      <c r="N23" s="901"/>
    </row>
    <row r="24" spans="3:14" ht="15.95" customHeight="1" x14ac:dyDescent="0.25">
      <c r="C24" s="900"/>
      <c r="D24" s="870"/>
      <c r="E24" s="903"/>
      <c r="F24" s="876"/>
      <c r="G24" s="880"/>
      <c r="H24" s="879"/>
      <c r="I24" s="875" t="str">
        <f>IF(F24&lt;&gt;"",G24*H24,"")</f>
        <v/>
      </c>
      <c r="J24" s="902"/>
      <c r="K24" s="902"/>
      <c r="L24" s="908"/>
      <c r="M24" s="871"/>
      <c r="N24" s="901"/>
    </row>
    <row r="25" spans="3:14" ht="15.95" customHeight="1" x14ac:dyDescent="0.25">
      <c r="C25" s="900"/>
      <c r="D25" s="870"/>
      <c r="E25" s="903"/>
      <c r="F25" s="866" t="s">
        <v>250</v>
      </c>
      <c r="G25" s="881">
        <f>SUM(G20:G24)</f>
        <v>0</v>
      </c>
      <c r="H25" s="882"/>
      <c r="I25" s="883">
        <f>SUM(I20:I24)</f>
        <v>0</v>
      </c>
      <c r="J25" s="902"/>
      <c r="K25" s="902" t="s">
        <v>11527</v>
      </c>
      <c r="L25" s="906"/>
      <c r="M25" s="871"/>
      <c r="N25" s="901"/>
    </row>
    <row r="26" spans="3:14" ht="15.95" customHeight="1" thickBot="1" x14ac:dyDescent="0.3">
      <c r="C26" s="900"/>
      <c r="D26" s="886"/>
      <c r="E26" s="887"/>
      <c r="F26" s="887"/>
      <c r="G26" s="887"/>
      <c r="H26" s="887"/>
      <c r="I26" s="887"/>
      <c r="J26" s="887"/>
      <c r="K26" s="887"/>
      <c r="L26" s="887"/>
      <c r="M26" s="888"/>
      <c r="N26" s="901"/>
    </row>
    <row r="27" spans="3:14" ht="15.95" customHeight="1" x14ac:dyDescent="0.25">
      <c r="C27" s="900"/>
      <c r="D27" s="903"/>
      <c r="E27" s="903"/>
      <c r="F27" s="903"/>
      <c r="G27" s="903"/>
      <c r="H27" s="903"/>
      <c r="I27" s="903"/>
      <c r="J27" s="903"/>
      <c r="K27" s="903"/>
      <c r="L27" s="903"/>
      <c r="M27" s="903"/>
      <c r="N27" s="901"/>
    </row>
    <row r="28" spans="3:14" ht="15.95" customHeight="1" x14ac:dyDescent="0.25">
      <c r="C28" s="900"/>
      <c r="D28" s="903"/>
      <c r="E28" s="903"/>
      <c r="F28" s="903"/>
      <c r="G28" s="903"/>
      <c r="H28" s="903"/>
      <c r="I28" s="903"/>
      <c r="J28" s="903"/>
      <c r="K28" s="903"/>
      <c r="L28" s="903"/>
      <c r="M28" s="903"/>
      <c r="N28" s="901"/>
    </row>
    <row r="29" spans="3:14" ht="15.95" customHeight="1" thickBot="1" x14ac:dyDescent="0.3">
      <c r="C29" s="909"/>
      <c r="D29" s="910"/>
      <c r="E29" s="910"/>
      <c r="F29" s="910"/>
      <c r="G29" s="910"/>
      <c r="H29" s="910"/>
      <c r="I29" s="910"/>
      <c r="J29" s="910"/>
      <c r="K29" s="910"/>
      <c r="L29" s="910"/>
      <c r="M29" s="910"/>
      <c r="N29" s="91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58" t="s">
        <v>9283</v>
      </c>
      <c r="J1" s="958" t="s">
        <v>9285</v>
      </c>
      <c r="K1" s="958" t="s">
        <v>9286</v>
      </c>
      <c r="L1" s="958" t="s">
        <v>9287</v>
      </c>
      <c r="M1" s="958" t="s">
        <v>9288</v>
      </c>
      <c r="N1" s="95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38" priority="1">
      <formula>AND($A2&lt;&gt;"",MOD(ROW(),2)=1)</formula>
    </cfRule>
  </conditionalFormatting>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6" t="s">
        <v>9274</v>
      </c>
      <c r="D1" s="1277"/>
      <c r="E1" s="1277"/>
      <c r="F1" s="1277"/>
      <c r="G1" s="1277"/>
      <c r="H1" s="1277"/>
      <c r="I1" s="1277"/>
      <c r="J1" s="1277"/>
      <c r="K1" s="1277"/>
      <c r="L1" s="1277"/>
      <c r="M1" s="1277"/>
      <c r="N1" s="1277"/>
      <c r="O1" s="1277"/>
      <c r="P1" s="1277"/>
      <c r="Q1" s="1277"/>
      <c r="R1" s="1278"/>
    </row>
    <row r="2" spans="1:18" ht="20.100000000000001" customHeight="1" thickBot="1" x14ac:dyDescent="0.3">
      <c r="A2" s="556" t="s">
        <v>9314</v>
      </c>
      <c r="B2" s="557">
        <v>0</v>
      </c>
      <c r="C2" s="1279"/>
      <c r="D2" s="1280"/>
      <c r="E2" s="1280"/>
      <c r="F2" s="1280"/>
      <c r="G2" s="1280"/>
      <c r="H2" s="1280"/>
      <c r="I2" s="1280"/>
      <c r="J2" s="1280"/>
      <c r="K2" s="1280"/>
      <c r="L2" s="1280"/>
      <c r="M2" s="1280"/>
      <c r="N2" s="1280"/>
      <c r="O2" s="1280"/>
      <c r="P2" s="1280"/>
      <c r="Q2" s="1280"/>
      <c r="R2" s="1281"/>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6"/>
      <c r="G4" s="1287"/>
      <c r="H4" s="1288"/>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6"/>
      <c r="G6" s="1297"/>
      <c r="H6" s="1297"/>
      <c r="I6" s="1298"/>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89" t="s">
        <v>49</v>
      </c>
      <c r="F8" s="1290"/>
      <c r="G8" s="1290"/>
      <c r="H8" s="570" t="s">
        <v>9271</v>
      </c>
      <c r="I8" s="570" t="s">
        <v>9270</v>
      </c>
      <c r="J8" s="570" t="s">
        <v>9265</v>
      </c>
      <c r="K8" s="570" t="s">
        <v>9266</v>
      </c>
      <c r="L8" s="570" t="s">
        <v>9272</v>
      </c>
      <c r="M8" s="570" t="s">
        <v>9273</v>
      </c>
      <c r="N8" s="1290" t="s">
        <v>9267</v>
      </c>
      <c r="O8" s="1291"/>
      <c r="P8" s="568"/>
      <c r="Q8" s="563"/>
      <c r="R8" s="564"/>
    </row>
    <row r="9" spans="1:18" ht="15" customHeight="1" x14ac:dyDescent="0.25">
      <c r="C9" s="558"/>
      <c r="D9" s="565"/>
      <c r="E9" s="1292"/>
      <c r="F9" s="1293"/>
      <c r="G9" s="1293"/>
      <c r="H9" s="655"/>
      <c r="I9" s="652"/>
      <c r="J9" s="652"/>
      <c r="K9" s="652"/>
      <c r="L9" s="652"/>
      <c r="M9" s="652"/>
      <c r="N9" s="1294"/>
      <c r="O9" s="1295"/>
      <c r="P9" s="568"/>
      <c r="Q9" s="563"/>
      <c r="R9" s="564"/>
    </row>
    <row r="10" spans="1:18" ht="15" customHeight="1" x14ac:dyDescent="0.25">
      <c r="C10" s="558"/>
      <c r="D10" s="565"/>
      <c r="E10" s="1282"/>
      <c r="F10" s="1283"/>
      <c r="G10" s="1283"/>
      <c r="H10" s="342"/>
      <c r="I10" s="344"/>
      <c r="J10" s="344"/>
      <c r="K10" s="344"/>
      <c r="L10" s="344"/>
      <c r="M10" s="344"/>
      <c r="N10" s="1284"/>
      <c r="O10" s="1285"/>
      <c r="P10" s="568"/>
      <c r="Q10" s="563"/>
      <c r="R10" s="564"/>
    </row>
    <row r="11" spans="1:18" ht="15" customHeight="1" x14ac:dyDescent="0.25">
      <c r="C11" s="558"/>
      <c r="D11" s="565"/>
      <c r="E11" s="1282"/>
      <c r="F11" s="1283"/>
      <c r="G11" s="1283"/>
      <c r="H11" s="342"/>
      <c r="I11" s="344"/>
      <c r="J11" s="344"/>
      <c r="K11" s="344"/>
      <c r="L11" s="344"/>
      <c r="M11" s="344"/>
      <c r="N11" s="1284"/>
      <c r="O11" s="1285"/>
      <c r="P11" s="568"/>
      <c r="Q11" s="563"/>
      <c r="R11" s="564"/>
    </row>
    <row r="12" spans="1:18" ht="15" customHeight="1" x14ac:dyDescent="0.25">
      <c r="C12" s="558"/>
      <c r="D12" s="565"/>
      <c r="E12" s="1282"/>
      <c r="F12" s="1283"/>
      <c r="G12" s="1283"/>
      <c r="H12" s="342"/>
      <c r="I12" s="344"/>
      <c r="J12" s="344"/>
      <c r="K12" s="344"/>
      <c r="L12" s="344"/>
      <c r="M12" s="344"/>
      <c r="N12" s="1284"/>
      <c r="O12" s="1285"/>
      <c r="P12" s="568"/>
      <c r="Q12" s="563"/>
      <c r="R12" s="564"/>
    </row>
    <row r="13" spans="1:18" ht="15" customHeight="1" x14ac:dyDescent="0.25">
      <c r="C13" s="558"/>
      <c r="D13" s="565"/>
      <c r="E13" s="1282"/>
      <c r="F13" s="1283"/>
      <c r="G13" s="1283"/>
      <c r="H13" s="342"/>
      <c r="I13" s="344"/>
      <c r="J13" s="344"/>
      <c r="K13" s="344"/>
      <c r="L13" s="344"/>
      <c r="M13" s="344"/>
      <c r="N13" s="1284"/>
      <c r="O13" s="1285"/>
      <c r="P13" s="568"/>
      <c r="Q13" s="563"/>
      <c r="R13" s="564"/>
    </row>
    <row r="14" spans="1:18" ht="15" customHeight="1" x14ac:dyDescent="0.25">
      <c r="C14" s="558"/>
      <c r="D14" s="565"/>
      <c r="E14" s="1282"/>
      <c r="F14" s="1283"/>
      <c r="G14" s="1283"/>
      <c r="H14" s="342"/>
      <c r="I14" s="344"/>
      <c r="J14" s="344"/>
      <c r="K14" s="344"/>
      <c r="L14" s="344"/>
      <c r="M14" s="344"/>
      <c r="N14" s="1284"/>
      <c r="O14" s="1285"/>
      <c r="P14" s="568"/>
      <c r="Q14" s="563"/>
      <c r="R14" s="564"/>
    </row>
    <row r="15" spans="1:18" ht="15" customHeight="1" x14ac:dyDescent="0.25">
      <c r="C15" s="558"/>
      <c r="D15" s="565"/>
      <c r="E15" s="1282"/>
      <c r="F15" s="1283"/>
      <c r="G15" s="1283"/>
      <c r="H15" s="342"/>
      <c r="I15" s="344"/>
      <c r="J15" s="344"/>
      <c r="K15" s="344"/>
      <c r="L15" s="344"/>
      <c r="M15" s="344"/>
      <c r="N15" s="1284"/>
      <c r="O15" s="1285"/>
      <c r="P15" s="568"/>
      <c r="Q15" s="563"/>
      <c r="R15" s="564"/>
    </row>
    <row r="16" spans="1:18" ht="15" customHeight="1" x14ac:dyDescent="0.25">
      <c r="C16" s="558"/>
      <c r="D16" s="565"/>
      <c r="E16" s="1282"/>
      <c r="F16" s="1283"/>
      <c r="G16" s="1283"/>
      <c r="H16" s="342"/>
      <c r="I16" s="344"/>
      <c r="J16" s="344"/>
      <c r="K16" s="344"/>
      <c r="L16" s="344"/>
      <c r="M16" s="344"/>
      <c r="N16" s="1284"/>
      <c r="O16" s="1285"/>
      <c r="P16" s="568"/>
      <c r="Q16" s="563"/>
      <c r="R16" s="564"/>
    </row>
    <row r="17" spans="3:18" ht="15" customHeight="1" x14ac:dyDescent="0.25">
      <c r="C17" s="558"/>
      <c r="D17" s="565"/>
      <c r="E17" s="1282"/>
      <c r="F17" s="1283"/>
      <c r="G17" s="1283"/>
      <c r="H17" s="342"/>
      <c r="I17" s="344"/>
      <c r="J17" s="344"/>
      <c r="K17" s="344"/>
      <c r="L17" s="344"/>
      <c r="M17" s="344"/>
      <c r="N17" s="1284"/>
      <c r="O17" s="1285"/>
      <c r="P17" s="568"/>
      <c r="Q17" s="563"/>
      <c r="R17" s="564"/>
    </row>
    <row r="18" spans="3:18" ht="15" customHeight="1" x14ac:dyDescent="0.25">
      <c r="C18" s="558"/>
      <c r="D18" s="565"/>
      <c r="E18" s="1282"/>
      <c r="F18" s="1283"/>
      <c r="G18" s="1283"/>
      <c r="H18" s="342"/>
      <c r="I18" s="344"/>
      <c r="J18" s="344"/>
      <c r="K18" s="344"/>
      <c r="L18" s="344"/>
      <c r="M18" s="344"/>
      <c r="N18" s="1284"/>
      <c r="O18" s="1285"/>
      <c r="P18" s="568"/>
      <c r="Q18" s="563"/>
      <c r="R18" s="564"/>
    </row>
    <row r="19" spans="3:18" ht="15" customHeight="1" x14ac:dyDescent="0.25">
      <c r="C19" s="558"/>
      <c r="D19" s="565"/>
      <c r="E19" s="1282"/>
      <c r="F19" s="1283"/>
      <c r="G19" s="1283"/>
      <c r="H19" s="342"/>
      <c r="I19" s="344"/>
      <c r="J19" s="344"/>
      <c r="K19" s="344"/>
      <c r="L19" s="344"/>
      <c r="M19" s="344"/>
      <c r="N19" s="1284"/>
      <c r="O19" s="1285"/>
      <c r="P19" s="568"/>
      <c r="Q19" s="563"/>
      <c r="R19" s="564"/>
    </row>
    <row r="20" spans="3:18" ht="15" customHeight="1" x14ac:dyDescent="0.25">
      <c r="C20" s="558"/>
      <c r="D20" s="565"/>
      <c r="E20" s="1282"/>
      <c r="F20" s="1283"/>
      <c r="G20" s="1283"/>
      <c r="H20" s="342"/>
      <c r="I20" s="344"/>
      <c r="J20" s="344"/>
      <c r="K20" s="344"/>
      <c r="L20" s="344"/>
      <c r="M20" s="344"/>
      <c r="N20" s="1284"/>
      <c r="O20" s="1285"/>
      <c r="P20" s="568"/>
      <c r="Q20" s="563"/>
      <c r="R20" s="564"/>
    </row>
    <row r="21" spans="3:18" ht="15" customHeight="1" x14ac:dyDescent="0.25">
      <c r="C21" s="558"/>
      <c r="D21" s="565"/>
      <c r="E21" s="1282"/>
      <c r="F21" s="1283"/>
      <c r="G21" s="1283"/>
      <c r="H21" s="342"/>
      <c r="I21" s="344"/>
      <c r="J21" s="344"/>
      <c r="K21" s="344"/>
      <c r="L21" s="344"/>
      <c r="M21" s="344"/>
      <c r="N21" s="1284"/>
      <c r="O21" s="1285"/>
      <c r="P21" s="568"/>
      <c r="Q21" s="563"/>
      <c r="R21" s="564"/>
    </row>
    <row r="22" spans="3:18" ht="15" customHeight="1" x14ac:dyDescent="0.25">
      <c r="C22" s="558"/>
      <c r="D22" s="565"/>
      <c r="E22" s="1282"/>
      <c r="F22" s="1283"/>
      <c r="G22" s="1283"/>
      <c r="H22" s="342"/>
      <c r="I22" s="344"/>
      <c r="J22" s="344"/>
      <c r="K22" s="344"/>
      <c r="L22" s="344"/>
      <c r="M22" s="344"/>
      <c r="N22" s="1284"/>
      <c r="O22" s="1285"/>
      <c r="P22" s="568"/>
      <c r="Q22" s="563"/>
      <c r="R22" s="564"/>
    </row>
    <row r="23" spans="3:18" ht="15" customHeight="1" thickBot="1" x14ac:dyDescent="0.3">
      <c r="C23" s="558"/>
      <c r="D23" s="565"/>
      <c r="E23" s="1300"/>
      <c r="F23" s="1301"/>
      <c r="G23" s="1301"/>
      <c r="H23" s="343"/>
      <c r="I23" s="345"/>
      <c r="J23" s="345"/>
      <c r="K23" s="345"/>
      <c r="L23" s="345"/>
      <c r="M23" s="345"/>
      <c r="N23" s="1302"/>
      <c r="O23" s="1303"/>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52">
        <f>SUM(I9:I23)</f>
        <v>0</v>
      </c>
      <c r="J26" s="1052">
        <f>SUM(J9:J23)</f>
        <v>0</v>
      </c>
      <c r="K26" s="1052">
        <f>SUM(K9:K23)</f>
        <v>0</v>
      </c>
      <c r="L26" s="578"/>
      <c r="M26" s="578"/>
      <c r="N26" s="1299">
        <f>SUM(N9:N23)</f>
        <v>0</v>
      </c>
      <c r="O26" s="1299"/>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E14:G14"/>
    <mergeCell ref="N19:O19"/>
    <mergeCell ref="N14:O14"/>
    <mergeCell ref="E15:G15"/>
    <mergeCell ref="N15:O15"/>
    <mergeCell ref="N18:O18"/>
    <mergeCell ref="E19:G19"/>
    <mergeCell ref="E17:G17"/>
    <mergeCell ref="N17:O17"/>
    <mergeCell ref="E18:G18"/>
    <mergeCell ref="E16:G16"/>
    <mergeCell ref="E20:G20"/>
    <mergeCell ref="N20:O20"/>
    <mergeCell ref="N26:O26"/>
    <mergeCell ref="E23:G23"/>
    <mergeCell ref="N23:O23"/>
    <mergeCell ref="E22:G22"/>
    <mergeCell ref="N22:O22"/>
    <mergeCell ref="E21:G21"/>
    <mergeCell ref="N21:O21"/>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60" t="s">
        <v>2</v>
      </c>
      <c r="C1" s="961" t="s">
        <v>50</v>
      </c>
      <c r="D1" s="961" t="s">
        <v>9281</v>
      </c>
      <c r="E1" s="554" t="s">
        <v>11260</v>
      </c>
      <c r="F1" s="961" t="s">
        <v>9282</v>
      </c>
      <c r="G1" s="554" t="s">
        <v>218</v>
      </c>
      <c r="H1" s="961" t="s">
        <v>49</v>
      </c>
      <c r="I1" s="554" t="s">
        <v>9284</v>
      </c>
      <c r="J1" s="962" t="s">
        <v>9283</v>
      </c>
      <c r="K1" s="962" t="s">
        <v>9285</v>
      </c>
      <c r="L1" s="962" t="s">
        <v>9286</v>
      </c>
      <c r="M1" s="962" t="s">
        <v>9287</v>
      </c>
      <c r="N1" s="962" t="s">
        <v>9288</v>
      </c>
      <c r="O1" s="96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37" priority="1">
      <formula>AND($A2&lt;&gt;"",MOD(ROW(),2)=1)</formula>
    </cfRule>
  </conditionalFormatting>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3968"/>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40" bestFit="1" customWidth="1"/>
    <col min="4" max="4" width="65.5703125" bestFit="1" customWidth="1"/>
    <col min="6" max="6" width="5.7109375" customWidth="1"/>
  </cols>
  <sheetData>
    <row r="1" spans="1:5" s="5" customFormat="1" x14ac:dyDescent="0.25">
      <c r="A1" s="1101" t="s">
        <v>17251</v>
      </c>
      <c r="B1" s="1101" t="s">
        <v>17256</v>
      </c>
      <c r="C1" s="1100" t="s">
        <v>389</v>
      </c>
      <c r="D1" s="1101" t="s">
        <v>9340</v>
      </c>
      <c r="E1" s="802" t="s">
        <v>11153</v>
      </c>
    </row>
    <row r="2" spans="1:5" x14ac:dyDescent="0.25">
      <c r="A2" t="s">
        <v>1</v>
      </c>
      <c r="B2" t="s">
        <v>17265</v>
      </c>
      <c r="C2" s="1140">
        <v>45515.626122685186</v>
      </c>
      <c r="D2" t="s">
        <v>9291</v>
      </c>
    </row>
    <row r="3" spans="1:5" x14ac:dyDescent="0.25">
      <c r="A3" t="s">
        <v>1</v>
      </c>
      <c r="B3" t="s">
        <v>17265</v>
      </c>
      <c r="C3" s="1140">
        <v>45515.626122685186</v>
      </c>
      <c r="D3" t="s">
        <v>9292</v>
      </c>
      <c r="E3" s="1137">
        <v>1.5599999999999999E-2</v>
      </c>
    </row>
    <row r="4" spans="1:5" x14ac:dyDescent="0.25">
      <c r="A4" t="s">
        <v>1</v>
      </c>
      <c r="B4" t="s">
        <v>17265</v>
      </c>
      <c r="C4" s="1140">
        <v>45515.626180555555</v>
      </c>
      <c r="D4" t="s">
        <v>9291</v>
      </c>
    </row>
    <row r="5" spans="1:5" x14ac:dyDescent="0.25">
      <c r="A5" t="s">
        <v>1</v>
      </c>
      <c r="B5" t="s">
        <v>17265</v>
      </c>
      <c r="C5" s="1140">
        <v>45515.626180555555</v>
      </c>
      <c r="D5" t="s">
        <v>9292</v>
      </c>
      <c r="E5" s="1137">
        <v>1.95E-2</v>
      </c>
    </row>
    <row r="6" spans="1:5" x14ac:dyDescent="0.25">
      <c r="A6" s="1138" t="s">
        <v>1</v>
      </c>
      <c r="B6" s="1138" t="s">
        <v>17265</v>
      </c>
      <c r="C6" s="1141">
        <v>45515.626180555555</v>
      </c>
      <c r="D6" s="1138" t="s">
        <v>17257</v>
      </c>
      <c r="E6" s="1138"/>
    </row>
    <row r="7" spans="1:5" x14ac:dyDescent="0.25">
      <c r="A7" t="s">
        <v>1</v>
      </c>
      <c r="B7" t="s">
        <v>17265</v>
      </c>
      <c r="C7" s="1140">
        <v>45515.626180555555</v>
      </c>
      <c r="D7" t="s">
        <v>17276</v>
      </c>
    </row>
    <row r="8" spans="1:5" x14ac:dyDescent="0.25">
      <c r="A8" t="s">
        <v>1</v>
      </c>
      <c r="B8" t="s">
        <v>17265</v>
      </c>
      <c r="C8" s="1140">
        <v>45515.626180555555</v>
      </c>
      <c r="D8" t="s">
        <v>17264</v>
      </c>
      <c r="E8" s="1137">
        <v>4.6899999999999997E-2</v>
      </c>
    </row>
    <row r="9" spans="1:5" x14ac:dyDescent="0.25">
      <c r="A9" s="1139" t="s">
        <v>1</v>
      </c>
      <c r="B9" s="1139" t="s">
        <v>17265</v>
      </c>
      <c r="C9" s="1142">
        <v>45515.626331018517</v>
      </c>
      <c r="D9" s="1139" t="s">
        <v>17277</v>
      </c>
      <c r="E9" s="1139"/>
    </row>
    <row r="10" spans="1:5" x14ac:dyDescent="0.25">
      <c r="A10" t="s">
        <v>1</v>
      </c>
      <c r="B10" t="s">
        <v>17265</v>
      </c>
      <c r="C10" s="1140">
        <v>45515.626331018517</v>
      </c>
      <c r="D10" t="s">
        <v>17278</v>
      </c>
    </row>
    <row r="11" spans="1:5" x14ac:dyDescent="0.25">
      <c r="A11" t="s">
        <v>1</v>
      </c>
      <c r="B11" t="s">
        <v>17265</v>
      </c>
      <c r="C11" s="1140">
        <v>45515.626331018517</v>
      </c>
      <c r="D11" t="s">
        <v>17279</v>
      </c>
    </row>
    <row r="12" spans="1:5" x14ac:dyDescent="0.25">
      <c r="A12" t="s">
        <v>1</v>
      </c>
      <c r="B12" t="s">
        <v>17265</v>
      </c>
      <c r="C12" s="1140">
        <v>45515.626331018517</v>
      </c>
      <c r="D12" t="s">
        <v>17280</v>
      </c>
      <c r="E12" s="1137">
        <v>0</v>
      </c>
    </row>
    <row r="13" spans="1:5" x14ac:dyDescent="0.25">
      <c r="A13" t="s">
        <v>1</v>
      </c>
      <c r="B13" t="s">
        <v>17265</v>
      </c>
      <c r="C13" s="1140">
        <v>45515.626331018517</v>
      </c>
      <c r="D13" t="s">
        <v>17281</v>
      </c>
    </row>
    <row r="14" spans="1:5" x14ac:dyDescent="0.25">
      <c r="A14" t="s">
        <v>1</v>
      </c>
      <c r="B14" t="s">
        <v>17265</v>
      </c>
      <c r="C14" s="1140">
        <v>45515.626342592594</v>
      </c>
      <c r="D14" t="s">
        <v>17282</v>
      </c>
      <c r="E14" s="1137">
        <v>0.87890000000000001</v>
      </c>
    </row>
    <row r="15" spans="1:5" x14ac:dyDescent="0.25">
      <c r="A15" t="s">
        <v>1</v>
      </c>
      <c r="B15" t="s">
        <v>17265</v>
      </c>
      <c r="C15" s="1140">
        <v>45515.626342592594</v>
      </c>
      <c r="D15" t="s">
        <v>17276</v>
      </c>
    </row>
    <row r="16" spans="1:5" x14ac:dyDescent="0.25">
      <c r="A16" t="s">
        <v>1</v>
      </c>
      <c r="B16" t="s">
        <v>17265</v>
      </c>
      <c r="C16" s="1140">
        <v>45515.626342592594</v>
      </c>
      <c r="D16" t="s">
        <v>17264</v>
      </c>
      <c r="E16" s="1137">
        <v>4.2999999999999997E-2</v>
      </c>
    </row>
    <row r="17" spans="1:5" x14ac:dyDescent="0.25">
      <c r="A17" t="s">
        <v>1</v>
      </c>
      <c r="B17" t="s">
        <v>17265</v>
      </c>
      <c r="C17" s="1140">
        <v>45515.627210648148</v>
      </c>
      <c r="D17" t="s">
        <v>17283</v>
      </c>
    </row>
    <row r="18" spans="1:5" x14ac:dyDescent="0.25">
      <c r="A18" t="s">
        <v>1</v>
      </c>
      <c r="B18" t="s">
        <v>17265</v>
      </c>
      <c r="C18" s="1140">
        <v>45515.627210648148</v>
      </c>
      <c r="D18" t="s">
        <v>17284</v>
      </c>
      <c r="E18" s="1137">
        <v>0.17580000000000001</v>
      </c>
    </row>
    <row r="19" spans="1:5" x14ac:dyDescent="0.25">
      <c r="A19" t="s">
        <v>1</v>
      </c>
      <c r="B19" t="s">
        <v>17265</v>
      </c>
      <c r="C19" s="1140">
        <v>45515.627210648148</v>
      </c>
      <c r="D19" t="s">
        <v>17285</v>
      </c>
      <c r="E19" s="1137">
        <v>76.050799999999995</v>
      </c>
    </row>
    <row r="20" spans="1:5" x14ac:dyDescent="0.25">
      <c r="A20" t="s">
        <v>1</v>
      </c>
      <c r="B20" t="s">
        <v>17265</v>
      </c>
      <c r="C20" s="1140">
        <v>45515.627789351849</v>
      </c>
      <c r="D20" t="s">
        <v>17286</v>
      </c>
    </row>
    <row r="21" spans="1:5" x14ac:dyDescent="0.25">
      <c r="A21" t="s">
        <v>1</v>
      </c>
      <c r="B21" t="s">
        <v>17265</v>
      </c>
      <c r="C21" s="1140">
        <v>45515.627789351849</v>
      </c>
      <c r="D21" t="s">
        <v>17287</v>
      </c>
      <c r="E21" s="1137">
        <v>0</v>
      </c>
    </row>
    <row r="22" spans="1:5" x14ac:dyDescent="0.25">
      <c r="A22" t="s">
        <v>1</v>
      </c>
      <c r="B22" t="s">
        <v>17265</v>
      </c>
      <c r="C22" s="1140">
        <v>45515.627881944441</v>
      </c>
      <c r="D22" t="s">
        <v>9291</v>
      </c>
    </row>
    <row r="23" spans="1:5" x14ac:dyDescent="0.25">
      <c r="A23" t="s">
        <v>1</v>
      </c>
      <c r="B23" t="s">
        <v>17265</v>
      </c>
      <c r="C23" s="1140">
        <v>45515.627881944441</v>
      </c>
      <c r="D23" t="s">
        <v>9292</v>
      </c>
      <c r="E23" s="1137">
        <v>1.5599999999999999E-2</v>
      </c>
    </row>
    <row r="24" spans="1:5" x14ac:dyDescent="0.25">
      <c r="A24" t="s">
        <v>1</v>
      </c>
      <c r="B24" t="s">
        <v>17265</v>
      </c>
      <c r="C24" s="1140">
        <v>45515.632361111115</v>
      </c>
      <c r="D24" t="s">
        <v>9291</v>
      </c>
    </row>
    <row r="25" spans="1:5" x14ac:dyDescent="0.25">
      <c r="A25" t="s">
        <v>1</v>
      </c>
      <c r="B25" t="s">
        <v>17265</v>
      </c>
      <c r="C25" s="1140">
        <v>45515.632361111115</v>
      </c>
      <c r="D25" t="s">
        <v>9292</v>
      </c>
      <c r="E25" s="1137">
        <v>5.0799999999999998E-2</v>
      </c>
    </row>
    <row r="26" spans="1:5" x14ac:dyDescent="0.25">
      <c r="A26" t="s">
        <v>1</v>
      </c>
      <c r="B26" t="s">
        <v>17265</v>
      </c>
      <c r="C26" s="1140">
        <v>45515.632384259261</v>
      </c>
      <c r="D26" t="s">
        <v>17288</v>
      </c>
    </row>
    <row r="27" spans="1:5" x14ac:dyDescent="0.25">
      <c r="A27" t="s">
        <v>1</v>
      </c>
      <c r="B27" t="s">
        <v>17265</v>
      </c>
      <c r="C27" s="1140">
        <v>45515.633576388886</v>
      </c>
      <c r="D27" t="s">
        <v>17289</v>
      </c>
      <c r="E27" s="1137">
        <v>103.5742</v>
      </c>
    </row>
    <row r="28" spans="1:5" x14ac:dyDescent="0.25">
      <c r="A28" t="s">
        <v>1</v>
      </c>
      <c r="B28" t="s">
        <v>17265</v>
      </c>
      <c r="C28" s="1140">
        <v>45515.633576388886</v>
      </c>
      <c r="D28" t="s">
        <v>17290</v>
      </c>
    </row>
    <row r="29" spans="1:5" x14ac:dyDescent="0.25">
      <c r="A29" t="s">
        <v>1</v>
      </c>
      <c r="B29" t="s">
        <v>17265</v>
      </c>
      <c r="C29" s="1140">
        <v>45515.633576388886</v>
      </c>
      <c r="D29" t="s">
        <v>17291</v>
      </c>
      <c r="E29" s="1137">
        <v>4.2999999999999997E-2</v>
      </c>
    </row>
    <row r="30" spans="1:5" x14ac:dyDescent="0.25">
      <c r="A30" t="s">
        <v>1</v>
      </c>
      <c r="B30" t="s">
        <v>17265</v>
      </c>
      <c r="C30" s="1140">
        <v>45515.633634259262</v>
      </c>
      <c r="D30" t="s">
        <v>17288</v>
      </c>
    </row>
    <row r="31" spans="1:5" x14ac:dyDescent="0.25">
      <c r="A31" t="s">
        <v>1</v>
      </c>
      <c r="B31" t="s">
        <v>17265</v>
      </c>
      <c r="C31" s="1140">
        <v>45515.633634259262</v>
      </c>
      <c r="D31" t="s">
        <v>17289</v>
      </c>
      <c r="E31" s="1137">
        <v>4.6899999999999997E-2</v>
      </c>
    </row>
    <row r="32" spans="1:5" x14ac:dyDescent="0.25">
      <c r="A32" t="s">
        <v>1</v>
      </c>
      <c r="B32" t="s">
        <v>17265</v>
      </c>
      <c r="C32" s="1140">
        <v>45515.633634259262</v>
      </c>
      <c r="D32" t="s">
        <v>17290</v>
      </c>
    </row>
    <row r="33" spans="1:5" x14ac:dyDescent="0.25">
      <c r="A33" t="s">
        <v>1</v>
      </c>
      <c r="B33" t="s">
        <v>17265</v>
      </c>
      <c r="C33" s="1140">
        <v>45515.633634259262</v>
      </c>
      <c r="D33" t="s">
        <v>17291</v>
      </c>
      <c r="E33" s="1137">
        <v>3.5200000000000002E-2</v>
      </c>
    </row>
    <row r="34" spans="1:5" x14ac:dyDescent="0.25">
      <c r="A34" t="s">
        <v>1</v>
      </c>
      <c r="B34" t="s">
        <v>17265</v>
      </c>
      <c r="C34" s="1140">
        <v>45515.633657407408</v>
      </c>
      <c r="D34" t="s">
        <v>17288</v>
      </c>
    </row>
    <row r="35" spans="1:5" x14ac:dyDescent="0.25">
      <c r="A35" t="s">
        <v>1</v>
      </c>
      <c r="B35" t="s">
        <v>17265</v>
      </c>
      <c r="C35" s="1140">
        <v>45515.633657407408</v>
      </c>
      <c r="D35" t="s">
        <v>17289</v>
      </c>
      <c r="E35" s="1137">
        <v>3.1199999999999999E-2</v>
      </c>
    </row>
    <row r="36" spans="1:5" x14ac:dyDescent="0.25">
      <c r="A36" t="s">
        <v>1</v>
      </c>
      <c r="B36" t="s">
        <v>17265</v>
      </c>
      <c r="C36" s="1140">
        <v>45515.633657407408</v>
      </c>
      <c r="D36" t="s">
        <v>17290</v>
      </c>
    </row>
    <row r="37" spans="1:5" x14ac:dyDescent="0.25">
      <c r="A37" t="s">
        <v>1</v>
      </c>
      <c r="B37" t="s">
        <v>17265</v>
      </c>
      <c r="C37" s="1140">
        <v>45515.633657407408</v>
      </c>
      <c r="D37" t="s">
        <v>17291</v>
      </c>
      <c r="E37" s="1137">
        <v>3.1199999999999999E-2</v>
      </c>
    </row>
    <row r="38" spans="1:5" x14ac:dyDescent="0.25">
      <c r="A38" t="s">
        <v>1</v>
      </c>
      <c r="B38" t="s">
        <v>17265</v>
      </c>
      <c r="C38" s="1140">
        <v>45515.633923611109</v>
      </c>
      <c r="D38" t="s">
        <v>9291</v>
      </c>
    </row>
    <row r="39" spans="1:5" x14ac:dyDescent="0.25">
      <c r="A39" t="s">
        <v>1</v>
      </c>
      <c r="B39" t="s">
        <v>17265</v>
      </c>
      <c r="C39" s="1140">
        <v>45515.633923611109</v>
      </c>
      <c r="D39" t="s">
        <v>9292</v>
      </c>
      <c r="E39" s="1137">
        <v>3.9100000000000003E-2</v>
      </c>
    </row>
    <row r="40" spans="1:5" x14ac:dyDescent="0.25">
      <c r="A40" t="s">
        <v>1</v>
      </c>
      <c r="B40" t="s">
        <v>17265</v>
      </c>
      <c r="C40" s="1140">
        <v>45515.633935185186</v>
      </c>
      <c r="D40" t="s">
        <v>17288</v>
      </c>
    </row>
    <row r="41" spans="1:5" x14ac:dyDescent="0.25">
      <c r="A41" t="s">
        <v>1</v>
      </c>
      <c r="B41" t="s">
        <v>17265</v>
      </c>
      <c r="C41" s="1140">
        <v>45515.633935185186</v>
      </c>
      <c r="D41" t="s">
        <v>17289</v>
      </c>
      <c r="E41" s="1137">
        <v>4.6899999999999997E-2</v>
      </c>
    </row>
    <row r="42" spans="1:5" x14ac:dyDescent="0.25">
      <c r="A42" t="s">
        <v>1</v>
      </c>
      <c r="B42" t="s">
        <v>17265</v>
      </c>
      <c r="C42" s="1140">
        <v>45515.633935185186</v>
      </c>
      <c r="D42" t="s">
        <v>17290</v>
      </c>
    </row>
    <row r="43" spans="1:5" x14ac:dyDescent="0.25">
      <c r="A43" t="s">
        <v>1</v>
      </c>
      <c r="B43" t="s">
        <v>17265</v>
      </c>
      <c r="C43" s="1140">
        <v>45515.633935185186</v>
      </c>
      <c r="D43" t="s">
        <v>17291</v>
      </c>
      <c r="E43" s="1137">
        <v>3.5200000000000002E-2</v>
      </c>
    </row>
    <row r="44" spans="1:5" x14ac:dyDescent="0.25">
      <c r="A44" t="s">
        <v>1</v>
      </c>
      <c r="B44" t="s">
        <v>17265</v>
      </c>
      <c r="C44" s="1140">
        <v>45515.633935185186</v>
      </c>
      <c r="D44" t="s">
        <v>17288</v>
      </c>
    </row>
    <row r="45" spans="1:5" x14ac:dyDescent="0.25">
      <c r="A45" t="s">
        <v>1</v>
      </c>
      <c r="B45" t="s">
        <v>17265</v>
      </c>
      <c r="C45" s="1140">
        <v>45515.633935185186</v>
      </c>
      <c r="D45" t="s">
        <v>17289</v>
      </c>
      <c r="E45" s="1137">
        <v>3.1199999999999999E-2</v>
      </c>
    </row>
    <row r="46" spans="1:5" x14ac:dyDescent="0.25">
      <c r="A46" t="s">
        <v>1</v>
      </c>
      <c r="B46" t="s">
        <v>17265</v>
      </c>
      <c r="C46" s="1140">
        <v>45515.633935185186</v>
      </c>
      <c r="D46" t="s">
        <v>17290</v>
      </c>
    </row>
    <row r="47" spans="1:5" x14ac:dyDescent="0.25">
      <c r="A47" t="s">
        <v>1</v>
      </c>
      <c r="B47" t="s">
        <v>17265</v>
      </c>
      <c r="C47" s="1140">
        <v>45515.633935185186</v>
      </c>
      <c r="D47" t="s">
        <v>17291</v>
      </c>
      <c r="E47" s="1137">
        <v>4.6899999999999997E-2</v>
      </c>
    </row>
    <row r="48" spans="1:5" x14ac:dyDescent="0.25">
      <c r="A48" t="s">
        <v>1</v>
      </c>
      <c r="B48" t="s">
        <v>17265</v>
      </c>
      <c r="C48" s="1140">
        <v>45515.633935185186</v>
      </c>
      <c r="D48" t="s">
        <v>17290</v>
      </c>
    </row>
    <row r="49" spans="1:5" x14ac:dyDescent="0.25">
      <c r="A49" t="s">
        <v>1</v>
      </c>
      <c r="B49" t="s">
        <v>17265</v>
      </c>
      <c r="C49" s="1140">
        <v>45515.633935185186</v>
      </c>
      <c r="D49" t="s">
        <v>17291</v>
      </c>
      <c r="E49" s="1137">
        <v>3.1199999999999999E-2</v>
      </c>
    </row>
    <row r="50" spans="1:5" x14ac:dyDescent="0.25">
      <c r="A50" t="s">
        <v>1</v>
      </c>
      <c r="B50" t="s">
        <v>17265</v>
      </c>
      <c r="C50" s="1140">
        <v>45515.633946759262</v>
      </c>
      <c r="D50" t="s">
        <v>17288</v>
      </c>
    </row>
    <row r="51" spans="1:5" x14ac:dyDescent="0.25">
      <c r="A51" t="s">
        <v>1</v>
      </c>
      <c r="B51" t="s">
        <v>17265</v>
      </c>
      <c r="C51" s="1140">
        <v>45515.633946759262</v>
      </c>
      <c r="D51" t="s">
        <v>17289</v>
      </c>
      <c r="E51" s="1137">
        <v>3.1199999999999999E-2</v>
      </c>
    </row>
    <row r="52" spans="1:5" x14ac:dyDescent="0.25">
      <c r="A52" t="s">
        <v>1</v>
      </c>
      <c r="B52" t="s">
        <v>17265</v>
      </c>
      <c r="C52" s="1140">
        <v>45515.633969907409</v>
      </c>
      <c r="D52" t="s">
        <v>17292</v>
      </c>
    </row>
    <row r="53" spans="1:5" x14ac:dyDescent="0.25">
      <c r="A53" t="s">
        <v>1</v>
      </c>
      <c r="B53" t="s">
        <v>17265</v>
      </c>
      <c r="C53" s="1140">
        <v>45515.633969907409</v>
      </c>
      <c r="D53" t="s">
        <v>17293</v>
      </c>
    </row>
    <row r="54" spans="1:5" x14ac:dyDescent="0.25">
      <c r="A54" t="s">
        <v>1</v>
      </c>
      <c r="B54" t="s">
        <v>17265</v>
      </c>
      <c r="C54" s="1140">
        <v>45515.633969907409</v>
      </c>
      <c r="D54" t="s">
        <v>17294</v>
      </c>
      <c r="E54" s="1137">
        <v>0.23830000000000001</v>
      </c>
    </row>
    <row r="55" spans="1:5" x14ac:dyDescent="0.25">
      <c r="A55" t="s">
        <v>1</v>
      </c>
      <c r="B55" t="s">
        <v>17265</v>
      </c>
      <c r="C55" s="1140">
        <v>45515.633969907409</v>
      </c>
      <c r="D55" t="s">
        <v>17295</v>
      </c>
    </row>
    <row r="56" spans="1:5" x14ac:dyDescent="0.25">
      <c r="A56" t="s">
        <v>1</v>
      </c>
      <c r="B56" t="s">
        <v>17265</v>
      </c>
      <c r="C56" s="1140">
        <v>45515.633969907409</v>
      </c>
      <c r="D56" t="s">
        <v>17296</v>
      </c>
      <c r="E56" s="1137">
        <v>0.15229999999999999</v>
      </c>
    </row>
    <row r="57" spans="1:5" x14ac:dyDescent="0.25">
      <c r="A57" t="s">
        <v>1</v>
      </c>
      <c r="B57" t="s">
        <v>17265</v>
      </c>
      <c r="C57" s="1140">
        <v>45515.633969907409</v>
      </c>
      <c r="D57" t="s">
        <v>17297</v>
      </c>
      <c r="E57" s="1137">
        <v>0.3906</v>
      </c>
    </row>
    <row r="58" spans="1:5" x14ac:dyDescent="0.25">
      <c r="A58" t="s">
        <v>1</v>
      </c>
      <c r="B58" t="s">
        <v>17265</v>
      </c>
      <c r="C58" s="1140">
        <v>45515.633993055555</v>
      </c>
      <c r="D58" t="s">
        <v>17298</v>
      </c>
    </row>
    <row r="59" spans="1:5" x14ac:dyDescent="0.25">
      <c r="A59" t="s">
        <v>1</v>
      </c>
      <c r="B59" t="s">
        <v>17265</v>
      </c>
      <c r="C59" s="1140">
        <v>45515.633993055555</v>
      </c>
      <c r="D59" t="s">
        <v>17299</v>
      </c>
      <c r="E59" s="1137">
        <v>0</v>
      </c>
    </row>
    <row r="60" spans="1:5" x14ac:dyDescent="0.25">
      <c r="A60" t="s">
        <v>1</v>
      </c>
      <c r="B60" t="s">
        <v>17265</v>
      </c>
      <c r="C60" s="1140">
        <v>45515.634039351855</v>
      </c>
      <c r="D60" t="s">
        <v>17300</v>
      </c>
    </row>
    <row r="61" spans="1:5" x14ac:dyDescent="0.25">
      <c r="A61" t="s">
        <v>1</v>
      </c>
      <c r="B61" t="s">
        <v>17265</v>
      </c>
      <c r="C61" s="1140">
        <v>45515.634039351855</v>
      </c>
      <c r="D61" t="s">
        <v>17301</v>
      </c>
      <c r="E61" s="1137">
        <v>0</v>
      </c>
    </row>
    <row r="62" spans="1:5" x14ac:dyDescent="0.25">
      <c r="A62" t="s">
        <v>1</v>
      </c>
      <c r="B62" t="s">
        <v>17265</v>
      </c>
      <c r="C62" s="1140">
        <v>45515.634039351855</v>
      </c>
      <c r="D62" t="s">
        <v>17302</v>
      </c>
    </row>
    <row r="63" spans="1:5" x14ac:dyDescent="0.25">
      <c r="A63" t="s">
        <v>1</v>
      </c>
      <c r="B63" t="s">
        <v>17265</v>
      </c>
      <c r="C63" s="1140">
        <v>45515.634039351855</v>
      </c>
      <c r="D63" t="s">
        <v>17303</v>
      </c>
    </row>
    <row r="64" spans="1:5" x14ac:dyDescent="0.25">
      <c r="A64" t="s">
        <v>1</v>
      </c>
      <c r="B64" t="s">
        <v>17265</v>
      </c>
      <c r="C64" s="1140">
        <v>45515.634039351855</v>
      </c>
      <c r="D64" t="s">
        <v>17304</v>
      </c>
      <c r="E64" s="1137">
        <v>1.17E-2</v>
      </c>
    </row>
    <row r="65" spans="1:5" x14ac:dyDescent="0.25">
      <c r="A65" t="s">
        <v>1</v>
      </c>
      <c r="B65" t="s">
        <v>17265</v>
      </c>
      <c r="C65" s="1140">
        <v>45515.634039351855</v>
      </c>
      <c r="D65" t="s">
        <v>17305</v>
      </c>
    </row>
    <row r="66" spans="1:5" x14ac:dyDescent="0.25">
      <c r="A66" t="s">
        <v>1</v>
      </c>
      <c r="B66" t="s">
        <v>17265</v>
      </c>
      <c r="C66" s="1140">
        <v>45515.634039351855</v>
      </c>
      <c r="D66" t="s">
        <v>17306</v>
      </c>
      <c r="E66" s="1137">
        <v>1.95E-2</v>
      </c>
    </row>
    <row r="67" spans="1:5" x14ac:dyDescent="0.25">
      <c r="A67" t="s">
        <v>1</v>
      </c>
      <c r="B67" t="s">
        <v>17265</v>
      </c>
      <c r="C67" s="1140">
        <v>45515.634039351855</v>
      </c>
      <c r="D67" t="s">
        <v>17307</v>
      </c>
      <c r="E67" s="1137">
        <v>3.1199999999999999E-2</v>
      </c>
    </row>
    <row r="68" spans="1:5" x14ac:dyDescent="0.25">
      <c r="A68" t="s">
        <v>1</v>
      </c>
      <c r="B68" t="s">
        <v>17265</v>
      </c>
      <c r="C68" s="1140">
        <v>45515.634074074071</v>
      </c>
      <c r="D68" t="s">
        <v>17308</v>
      </c>
    </row>
    <row r="69" spans="1:5" x14ac:dyDescent="0.25">
      <c r="A69" t="s">
        <v>1</v>
      </c>
      <c r="B69" t="s">
        <v>17265</v>
      </c>
      <c r="C69" s="1140">
        <v>45515.634097222224</v>
      </c>
      <c r="D69" t="s">
        <v>9291</v>
      </c>
    </row>
    <row r="70" spans="1:5" x14ac:dyDescent="0.25">
      <c r="A70" t="s">
        <v>1</v>
      </c>
      <c r="B70" t="s">
        <v>17265</v>
      </c>
      <c r="C70" s="1140">
        <v>45515.634097222224</v>
      </c>
      <c r="D70" t="s">
        <v>9292</v>
      </c>
      <c r="E70" s="1137">
        <v>1.95E-2</v>
      </c>
    </row>
    <row r="71" spans="1:5" x14ac:dyDescent="0.25">
      <c r="A71" t="s">
        <v>1</v>
      </c>
      <c r="B71" t="s">
        <v>17265</v>
      </c>
      <c r="C71" s="1140">
        <v>45515.634097222224</v>
      </c>
      <c r="D71" t="s">
        <v>17288</v>
      </c>
    </row>
    <row r="72" spans="1:5" x14ac:dyDescent="0.25">
      <c r="A72" t="s">
        <v>1</v>
      </c>
      <c r="B72" t="s">
        <v>17265</v>
      </c>
      <c r="C72" s="1140">
        <v>45515.634097222224</v>
      </c>
      <c r="D72" t="s">
        <v>17289</v>
      </c>
      <c r="E72" s="1137">
        <v>5.4699999999999999E-2</v>
      </c>
    </row>
    <row r="73" spans="1:5" x14ac:dyDescent="0.25">
      <c r="A73" t="s">
        <v>1</v>
      </c>
      <c r="B73" t="s">
        <v>17265</v>
      </c>
      <c r="C73" s="1140">
        <v>45515.634097222224</v>
      </c>
      <c r="D73" t="s">
        <v>17290</v>
      </c>
    </row>
    <row r="74" spans="1:5" x14ac:dyDescent="0.25">
      <c r="A74" t="s">
        <v>1</v>
      </c>
      <c r="B74" t="s">
        <v>17265</v>
      </c>
      <c r="C74" s="1140">
        <v>45515.634097222224</v>
      </c>
      <c r="D74" t="s">
        <v>17291</v>
      </c>
      <c r="E74" s="1137">
        <v>3.9100000000000003E-2</v>
      </c>
    </row>
    <row r="75" spans="1:5" x14ac:dyDescent="0.25">
      <c r="A75" t="s">
        <v>1</v>
      </c>
      <c r="B75" t="s">
        <v>17265</v>
      </c>
      <c r="C75" s="1140">
        <v>45515.634108796294</v>
      </c>
      <c r="D75" t="s">
        <v>17288</v>
      </c>
    </row>
    <row r="76" spans="1:5" x14ac:dyDescent="0.25">
      <c r="A76" t="s">
        <v>1</v>
      </c>
      <c r="B76" t="s">
        <v>17265</v>
      </c>
      <c r="C76" s="1140">
        <v>45515.634108796294</v>
      </c>
      <c r="D76" t="s">
        <v>17289</v>
      </c>
      <c r="E76" s="1137">
        <v>4.2999999999999997E-2</v>
      </c>
    </row>
    <row r="77" spans="1:5" x14ac:dyDescent="0.25">
      <c r="A77" t="s">
        <v>1</v>
      </c>
      <c r="B77" t="s">
        <v>17265</v>
      </c>
      <c r="C77" s="1140">
        <v>45515.634108796294</v>
      </c>
      <c r="D77" t="s">
        <v>17290</v>
      </c>
    </row>
    <row r="78" spans="1:5" x14ac:dyDescent="0.25">
      <c r="A78" t="s">
        <v>1</v>
      </c>
      <c r="B78" t="s">
        <v>17265</v>
      </c>
      <c r="C78" s="1140">
        <v>45515.634108796294</v>
      </c>
      <c r="D78" t="s">
        <v>17291</v>
      </c>
      <c r="E78" s="1137">
        <v>3.1199999999999999E-2</v>
      </c>
    </row>
    <row r="79" spans="1:5" x14ac:dyDescent="0.25">
      <c r="A79" t="s">
        <v>1</v>
      </c>
      <c r="B79" t="s">
        <v>17265</v>
      </c>
      <c r="C79" s="1140">
        <v>45515.634108796294</v>
      </c>
      <c r="D79" t="s">
        <v>17288</v>
      </c>
    </row>
    <row r="80" spans="1:5" x14ac:dyDescent="0.25">
      <c r="A80" t="s">
        <v>1</v>
      </c>
      <c r="B80" t="s">
        <v>17265</v>
      </c>
      <c r="C80" s="1140">
        <v>45515.634108796294</v>
      </c>
      <c r="D80" t="s">
        <v>17289</v>
      </c>
      <c r="E80" s="1137">
        <v>5.0799999999999998E-2</v>
      </c>
    </row>
    <row r="81" spans="1:5" x14ac:dyDescent="0.25">
      <c r="A81" t="s">
        <v>1</v>
      </c>
      <c r="B81" t="s">
        <v>17265</v>
      </c>
      <c r="C81" s="1140">
        <v>45515.634108796294</v>
      </c>
      <c r="D81" t="s">
        <v>17290</v>
      </c>
    </row>
    <row r="82" spans="1:5" x14ac:dyDescent="0.25">
      <c r="A82" t="s">
        <v>1</v>
      </c>
      <c r="B82" t="s">
        <v>17265</v>
      </c>
      <c r="C82" s="1140">
        <v>45515.634108796294</v>
      </c>
      <c r="D82" t="s">
        <v>17291</v>
      </c>
      <c r="E82" s="1137">
        <v>2.3400000000000001E-2</v>
      </c>
    </row>
    <row r="83" spans="1:5" x14ac:dyDescent="0.25">
      <c r="A83" t="s">
        <v>1</v>
      </c>
      <c r="B83" t="s">
        <v>17265</v>
      </c>
      <c r="C83" s="1140">
        <v>45515.634120370371</v>
      </c>
      <c r="D83" t="s">
        <v>17288</v>
      </c>
    </row>
    <row r="84" spans="1:5" x14ac:dyDescent="0.25">
      <c r="A84" t="s">
        <v>1</v>
      </c>
      <c r="B84" t="s">
        <v>17265</v>
      </c>
      <c r="C84" s="1140">
        <v>45515.634120370371</v>
      </c>
      <c r="D84" t="s">
        <v>17289</v>
      </c>
      <c r="E84" s="1137">
        <v>5.4699999999999999E-2</v>
      </c>
    </row>
    <row r="85" spans="1:5" x14ac:dyDescent="0.25">
      <c r="A85" t="s">
        <v>1</v>
      </c>
      <c r="B85" t="s">
        <v>17265</v>
      </c>
      <c r="C85" s="1140">
        <v>45515.634120370371</v>
      </c>
      <c r="D85" t="s">
        <v>17290</v>
      </c>
    </row>
    <row r="86" spans="1:5" x14ac:dyDescent="0.25">
      <c r="A86" t="s">
        <v>1</v>
      </c>
      <c r="B86" t="s">
        <v>17265</v>
      </c>
      <c r="C86" s="1140">
        <v>45515.634120370371</v>
      </c>
      <c r="D86" t="s">
        <v>17291</v>
      </c>
      <c r="E86" s="1137">
        <v>2.7300000000000001E-2</v>
      </c>
    </row>
    <row r="87" spans="1:5" x14ac:dyDescent="0.25">
      <c r="A87" t="s">
        <v>1</v>
      </c>
      <c r="B87" t="s">
        <v>17265</v>
      </c>
      <c r="C87" s="1140">
        <v>45515.634120370371</v>
      </c>
      <c r="D87" t="s">
        <v>17288</v>
      </c>
    </row>
    <row r="88" spans="1:5" x14ac:dyDescent="0.25">
      <c r="A88" t="s">
        <v>1</v>
      </c>
      <c r="B88" t="s">
        <v>17265</v>
      </c>
      <c r="C88" s="1140">
        <v>45515.634120370371</v>
      </c>
      <c r="D88" t="s">
        <v>17289</v>
      </c>
      <c r="E88" s="1137">
        <v>6.25E-2</v>
      </c>
    </row>
    <row r="89" spans="1:5" x14ac:dyDescent="0.25">
      <c r="A89" t="s">
        <v>1</v>
      </c>
      <c r="B89" t="s">
        <v>17265</v>
      </c>
      <c r="C89" s="1140">
        <v>45515.634120370371</v>
      </c>
      <c r="D89" t="s">
        <v>17290</v>
      </c>
    </row>
    <row r="90" spans="1:5" x14ac:dyDescent="0.25">
      <c r="A90" t="s">
        <v>1</v>
      </c>
      <c r="B90" t="s">
        <v>17265</v>
      </c>
      <c r="C90" s="1140">
        <v>45515.634120370371</v>
      </c>
      <c r="D90" t="s">
        <v>17291</v>
      </c>
      <c r="E90" s="1137">
        <v>3.1199999999999999E-2</v>
      </c>
    </row>
    <row r="91" spans="1:5" x14ac:dyDescent="0.25">
      <c r="A91" t="s">
        <v>1</v>
      </c>
      <c r="B91" t="s">
        <v>17265</v>
      </c>
      <c r="C91" s="1140">
        <v>45515.634131944447</v>
      </c>
      <c r="D91" t="s">
        <v>17288</v>
      </c>
    </row>
    <row r="92" spans="1:5" x14ac:dyDescent="0.25">
      <c r="A92" t="s">
        <v>1</v>
      </c>
      <c r="B92" t="s">
        <v>17265</v>
      </c>
      <c r="C92" s="1140">
        <v>45515.634131944447</v>
      </c>
      <c r="D92" t="s">
        <v>17289</v>
      </c>
      <c r="E92" s="1137">
        <v>3.1199999999999999E-2</v>
      </c>
    </row>
    <row r="93" spans="1:5" x14ac:dyDescent="0.25">
      <c r="A93" t="s">
        <v>1</v>
      </c>
      <c r="B93" t="s">
        <v>17265</v>
      </c>
      <c r="C93" s="1140">
        <v>45515.634131944447</v>
      </c>
      <c r="D93" t="s">
        <v>17290</v>
      </c>
    </row>
    <row r="94" spans="1:5" x14ac:dyDescent="0.25">
      <c r="A94" t="s">
        <v>1</v>
      </c>
      <c r="B94" t="s">
        <v>17265</v>
      </c>
      <c r="C94" s="1140">
        <v>45515.634131944447</v>
      </c>
      <c r="D94" t="s">
        <v>17291</v>
      </c>
      <c r="E94" s="1137">
        <v>3.1199999999999999E-2</v>
      </c>
    </row>
    <row r="95" spans="1:5" x14ac:dyDescent="0.25">
      <c r="A95" t="s">
        <v>1</v>
      </c>
      <c r="B95" t="s">
        <v>17265</v>
      </c>
      <c r="C95" s="1140">
        <v>45515.634131944447</v>
      </c>
      <c r="D95" t="s">
        <v>17288</v>
      </c>
    </row>
    <row r="96" spans="1:5" x14ac:dyDescent="0.25">
      <c r="A96" t="s">
        <v>1</v>
      </c>
      <c r="B96" t="s">
        <v>17265</v>
      </c>
      <c r="C96" s="1140">
        <v>45515.634143518517</v>
      </c>
      <c r="D96" t="s">
        <v>17289</v>
      </c>
      <c r="E96" s="1137">
        <v>4.6899999999999997E-2</v>
      </c>
    </row>
    <row r="97" spans="1:5" x14ac:dyDescent="0.25">
      <c r="A97" t="s">
        <v>1</v>
      </c>
      <c r="B97" t="s">
        <v>17265</v>
      </c>
      <c r="C97" s="1140">
        <v>45515.634143518517</v>
      </c>
      <c r="D97" t="s">
        <v>17290</v>
      </c>
    </row>
    <row r="98" spans="1:5" x14ac:dyDescent="0.25">
      <c r="A98" t="s">
        <v>1</v>
      </c>
      <c r="B98" t="s">
        <v>17265</v>
      </c>
      <c r="C98" s="1140">
        <v>45515.634143518517</v>
      </c>
      <c r="D98" t="s">
        <v>17291</v>
      </c>
      <c r="E98" s="1137">
        <v>3.1199999999999999E-2</v>
      </c>
    </row>
    <row r="99" spans="1:5" x14ac:dyDescent="0.25">
      <c r="A99" t="s">
        <v>1</v>
      </c>
      <c r="B99" t="s">
        <v>17265</v>
      </c>
      <c r="C99" s="1140">
        <v>45515.634143518517</v>
      </c>
      <c r="D99" t="s">
        <v>17288</v>
      </c>
    </row>
    <row r="100" spans="1:5" x14ac:dyDescent="0.25">
      <c r="A100" t="s">
        <v>1</v>
      </c>
      <c r="B100" t="s">
        <v>17265</v>
      </c>
      <c r="C100" s="1140">
        <v>45515.634143518517</v>
      </c>
      <c r="D100" t="s">
        <v>17289</v>
      </c>
      <c r="E100" s="1137">
        <v>3.5200000000000002E-2</v>
      </c>
    </row>
    <row r="101" spans="1:5" x14ac:dyDescent="0.25">
      <c r="A101" t="s">
        <v>1</v>
      </c>
      <c r="B101" t="s">
        <v>17265</v>
      </c>
      <c r="C101" s="1140">
        <v>45515.634143518517</v>
      </c>
      <c r="D101" t="s">
        <v>17290</v>
      </c>
    </row>
    <row r="102" spans="1:5" x14ac:dyDescent="0.25">
      <c r="A102" t="s">
        <v>1</v>
      </c>
      <c r="B102" t="s">
        <v>17265</v>
      </c>
      <c r="C102" s="1140">
        <v>45515.634143518517</v>
      </c>
      <c r="D102" t="s">
        <v>17291</v>
      </c>
      <c r="E102" s="1137">
        <v>3.1199999999999999E-2</v>
      </c>
    </row>
    <row r="103" spans="1:5" x14ac:dyDescent="0.25">
      <c r="A103" t="s">
        <v>1</v>
      </c>
      <c r="B103" t="s">
        <v>17265</v>
      </c>
      <c r="C103" s="1140">
        <v>45515.634143518517</v>
      </c>
      <c r="D103" t="s">
        <v>17288</v>
      </c>
    </row>
    <row r="104" spans="1:5" x14ac:dyDescent="0.25">
      <c r="A104" t="s">
        <v>1</v>
      </c>
      <c r="B104" t="s">
        <v>17265</v>
      </c>
      <c r="C104" s="1140">
        <v>45515.634143518517</v>
      </c>
      <c r="D104" t="s">
        <v>17289</v>
      </c>
      <c r="E104" s="1137">
        <v>3.1199999999999999E-2</v>
      </c>
    </row>
    <row r="105" spans="1:5" x14ac:dyDescent="0.25">
      <c r="A105" t="s">
        <v>1</v>
      </c>
      <c r="B105" t="s">
        <v>17265</v>
      </c>
      <c r="C105" s="1140">
        <v>45515.634143518517</v>
      </c>
      <c r="D105" t="s">
        <v>17290</v>
      </c>
    </row>
    <row r="106" spans="1:5" x14ac:dyDescent="0.25">
      <c r="A106" t="s">
        <v>1</v>
      </c>
      <c r="B106" t="s">
        <v>17265</v>
      </c>
      <c r="C106" s="1140">
        <v>45515.634143518517</v>
      </c>
      <c r="D106" t="s">
        <v>17291</v>
      </c>
      <c r="E106" s="1137">
        <v>3.5200000000000002E-2</v>
      </c>
    </row>
    <row r="107" spans="1:5" x14ac:dyDescent="0.25">
      <c r="A107" t="s">
        <v>1</v>
      </c>
      <c r="B107" t="s">
        <v>17265</v>
      </c>
      <c r="C107" s="1140">
        <v>45515.634143518517</v>
      </c>
      <c r="D107" t="s">
        <v>17288</v>
      </c>
    </row>
    <row r="108" spans="1:5" x14ac:dyDescent="0.25">
      <c r="A108" t="s">
        <v>1</v>
      </c>
      <c r="B108" t="s">
        <v>17265</v>
      </c>
      <c r="C108" s="1140">
        <v>45515.634143518517</v>
      </c>
      <c r="D108" t="s">
        <v>17289</v>
      </c>
      <c r="E108" s="1137">
        <v>3.1199999999999999E-2</v>
      </c>
    </row>
    <row r="109" spans="1:5" x14ac:dyDescent="0.25">
      <c r="A109" t="s">
        <v>1</v>
      </c>
      <c r="B109" t="s">
        <v>17265</v>
      </c>
      <c r="C109" s="1140">
        <v>45515.634143518517</v>
      </c>
      <c r="D109" t="s">
        <v>17290</v>
      </c>
    </row>
    <row r="110" spans="1:5" x14ac:dyDescent="0.25">
      <c r="A110" t="s">
        <v>1</v>
      </c>
      <c r="B110" t="s">
        <v>17265</v>
      </c>
      <c r="C110" s="1140">
        <v>45515.634143518517</v>
      </c>
      <c r="D110" t="s">
        <v>17291</v>
      </c>
      <c r="E110" s="1137">
        <v>3.1199999999999999E-2</v>
      </c>
    </row>
    <row r="111" spans="1:5" x14ac:dyDescent="0.25">
      <c r="A111" t="s">
        <v>1</v>
      </c>
      <c r="B111" t="s">
        <v>17265</v>
      </c>
      <c r="C111" s="1140">
        <v>45515.634166666663</v>
      </c>
      <c r="D111" t="s">
        <v>9291</v>
      </c>
    </row>
    <row r="112" spans="1:5" x14ac:dyDescent="0.25">
      <c r="A112" t="s">
        <v>1</v>
      </c>
      <c r="B112" t="s">
        <v>17265</v>
      </c>
      <c r="C112" s="1140">
        <v>45515.63417824074</v>
      </c>
      <c r="D112" t="s">
        <v>9292</v>
      </c>
      <c r="E112" s="1137">
        <v>3.9100000000000003E-2</v>
      </c>
    </row>
    <row r="113" spans="1:5" x14ac:dyDescent="0.25">
      <c r="A113" s="1138" t="s">
        <v>1</v>
      </c>
      <c r="B113" s="1138" t="s">
        <v>17265</v>
      </c>
      <c r="C113" s="1141">
        <v>45515.63417824074</v>
      </c>
      <c r="D113" s="1138" t="s">
        <v>17257</v>
      </c>
      <c r="E113" s="1138"/>
    </row>
    <row r="114" spans="1:5" x14ac:dyDescent="0.25">
      <c r="A114" t="s">
        <v>1</v>
      </c>
      <c r="B114" t="s">
        <v>17265</v>
      </c>
      <c r="C114" s="1140">
        <v>45515.63417824074</v>
      </c>
      <c r="D114" t="s">
        <v>17276</v>
      </c>
    </row>
    <row r="115" spans="1:5" x14ac:dyDescent="0.25">
      <c r="A115" t="s">
        <v>1</v>
      </c>
      <c r="B115" t="s">
        <v>17265</v>
      </c>
      <c r="C115" s="1140">
        <v>45515.63417824074</v>
      </c>
      <c r="D115" t="s">
        <v>17264</v>
      </c>
      <c r="E115" s="1137">
        <v>3.5200000000000002E-2</v>
      </c>
    </row>
    <row r="116" spans="1:5" x14ac:dyDescent="0.25">
      <c r="A116" s="1139" t="s">
        <v>1</v>
      </c>
      <c r="B116" s="1139" t="s">
        <v>17265</v>
      </c>
      <c r="C116" s="1142">
        <v>45515.634305555555</v>
      </c>
      <c r="D116" s="1139" t="s">
        <v>17277</v>
      </c>
      <c r="E116" s="1139"/>
    </row>
    <row r="117" spans="1:5" x14ac:dyDescent="0.25">
      <c r="A117" t="s">
        <v>1</v>
      </c>
      <c r="B117" t="s">
        <v>17265</v>
      </c>
      <c r="C117" s="1140">
        <v>45515.634305555555</v>
      </c>
      <c r="D117" t="s">
        <v>17278</v>
      </c>
    </row>
    <row r="118" spans="1:5" x14ac:dyDescent="0.25">
      <c r="A118" t="s">
        <v>1</v>
      </c>
      <c r="B118" t="s">
        <v>17265</v>
      </c>
      <c r="C118" s="1140">
        <v>45515.634305555555</v>
      </c>
      <c r="D118" t="s">
        <v>17279</v>
      </c>
    </row>
    <row r="119" spans="1:5" x14ac:dyDescent="0.25">
      <c r="A119" t="s">
        <v>1</v>
      </c>
      <c r="B119" t="s">
        <v>17265</v>
      </c>
      <c r="C119" s="1140">
        <v>45515.634305555555</v>
      </c>
      <c r="D119" t="s">
        <v>17280</v>
      </c>
      <c r="E119" s="1137">
        <v>0</v>
      </c>
    </row>
    <row r="120" spans="1:5" x14ac:dyDescent="0.25">
      <c r="A120" t="s">
        <v>1</v>
      </c>
      <c r="B120" t="s">
        <v>17265</v>
      </c>
      <c r="C120" s="1140">
        <v>45515.634305555555</v>
      </c>
      <c r="D120" t="s">
        <v>17281</v>
      </c>
    </row>
    <row r="121" spans="1:5" x14ac:dyDescent="0.25">
      <c r="A121" t="s">
        <v>1</v>
      </c>
      <c r="B121" t="s">
        <v>17265</v>
      </c>
      <c r="C121" s="1140">
        <v>45515.634317129632</v>
      </c>
      <c r="D121" t="s">
        <v>17282</v>
      </c>
      <c r="E121" s="1137">
        <v>0.88670000000000004</v>
      </c>
    </row>
    <row r="122" spans="1:5" x14ac:dyDescent="0.25">
      <c r="A122" t="s">
        <v>1</v>
      </c>
      <c r="B122" t="s">
        <v>17265</v>
      </c>
      <c r="C122" s="1140">
        <v>45515.634317129632</v>
      </c>
      <c r="D122" t="s">
        <v>17309</v>
      </c>
    </row>
    <row r="123" spans="1:5" x14ac:dyDescent="0.25">
      <c r="A123" t="s">
        <v>1</v>
      </c>
      <c r="B123" t="s">
        <v>17265</v>
      </c>
      <c r="C123" s="1140">
        <v>45515.634317129632</v>
      </c>
      <c r="D123" t="s">
        <v>17310</v>
      </c>
      <c r="E123" s="1137">
        <v>0</v>
      </c>
    </row>
    <row r="124" spans="1:5" x14ac:dyDescent="0.25">
      <c r="A124" t="s">
        <v>1</v>
      </c>
      <c r="B124" t="s">
        <v>17265</v>
      </c>
      <c r="C124" s="1140">
        <v>45515.634317129632</v>
      </c>
      <c r="D124" t="s">
        <v>17276</v>
      </c>
    </row>
    <row r="125" spans="1:5" x14ac:dyDescent="0.25">
      <c r="A125" t="s">
        <v>1</v>
      </c>
      <c r="B125" t="s">
        <v>17265</v>
      </c>
      <c r="C125" s="1140">
        <v>45515.634317129632</v>
      </c>
      <c r="D125" t="s">
        <v>17264</v>
      </c>
      <c r="E125" s="1137">
        <v>3.9100000000000003E-2</v>
      </c>
    </row>
    <row r="126" spans="1:5" x14ac:dyDescent="0.25">
      <c r="A126" t="s">
        <v>1</v>
      </c>
      <c r="B126" t="s">
        <v>17265</v>
      </c>
      <c r="C126" s="1140">
        <v>45515.634317129632</v>
      </c>
      <c r="D126" t="s">
        <v>17311</v>
      </c>
    </row>
    <row r="127" spans="1:5" x14ac:dyDescent="0.25">
      <c r="A127" t="s">
        <v>1</v>
      </c>
      <c r="B127" t="s">
        <v>17265</v>
      </c>
      <c r="C127" s="1140">
        <v>45515.634317129632</v>
      </c>
      <c r="D127" t="s">
        <v>17288</v>
      </c>
    </row>
    <row r="128" spans="1:5" x14ac:dyDescent="0.25">
      <c r="A128" t="s">
        <v>1</v>
      </c>
      <c r="B128" t="s">
        <v>17265</v>
      </c>
      <c r="C128" s="1140">
        <v>45515.634317129632</v>
      </c>
      <c r="D128" t="s">
        <v>17289</v>
      </c>
      <c r="E128" s="1137">
        <v>5.0799999999999998E-2</v>
      </c>
    </row>
    <row r="129" spans="1:5" x14ac:dyDescent="0.25">
      <c r="A129" t="s">
        <v>1</v>
      </c>
      <c r="B129" t="s">
        <v>17265</v>
      </c>
      <c r="C129" s="1140">
        <v>45515.634317129632</v>
      </c>
      <c r="D129" t="s">
        <v>17290</v>
      </c>
    </row>
    <row r="130" spans="1:5" x14ac:dyDescent="0.25">
      <c r="A130" t="s">
        <v>1</v>
      </c>
      <c r="B130" t="s">
        <v>17265</v>
      </c>
      <c r="C130" s="1140">
        <v>45515.634317129632</v>
      </c>
      <c r="D130" t="s">
        <v>17291</v>
      </c>
      <c r="E130" s="1137">
        <v>3.1199999999999999E-2</v>
      </c>
    </row>
    <row r="131" spans="1:5" x14ac:dyDescent="0.25">
      <c r="A131" t="s">
        <v>1</v>
      </c>
      <c r="B131" t="s">
        <v>17265</v>
      </c>
      <c r="C131" s="1140">
        <v>45515.634317129632</v>
      </c>
      <c r="D131" t="s">
        <v>17312</v>
      </c>
      <c r="E131" s="1137">
        <v>0.2109</v>
      </c>
    </row>
    <row r="132" spans="1:5" x14ac:dyDescent="0.25">
      <c r="A132" t="s">
        <v>1</v>
      </c>
      <c r="B132" t="s">
        <v>17265</v>
      </c>
      <c r="C132" s="1140">
        <v>45515.634317129632</v>
      </c>
      <c r="D132" t="s">
        <v>17285</v>
      </c>
      <c r="E132" s="1137">
        <v>1.3242</v>
      </c>
    </row>
    <row r="133" spans="1:5" x14ac:dyDescent="0.25">
      <c r="A133" t="s">
        <v>1</v>
      </c>
      <c r="B133" t="s">
        <v>17265</v>
      </c>
      <c r="C133" s="1140">
        <v>45515.634375000001</v>
      </c>
      <c r="D133" t="s">
        <v>17288</v>
      </c>
    </row>
    <row r="134" spans="1:5" x14ac:dyDescent="0.25">
      <c r="A134" t="s">
        <v>1</v>
      </c>
      <c r="B134" t="s">
        <v>17265</v>
      </c>
      <c r="C134" s="1140">
        <v>45515.634375000001</v>
      </c>
      <c r="D134" t="s">
        <v>17289</v>
      </c>
      <c r="E134" s="1137">
        <v>4.2999999999999997E-2</v>
      </c>
    </row>
    <row r="135" spans="1:5" x14ac:dyDescent="0.25">
      <c r="A135" t="s">
        <v>1</v>
      </c>
      <c r="B135" t="s">
        <v>17265</v>
      </c>
      <c r="C135" s="1140">
        <v>45515.634375000001</v>
      </c>
      <c r="D135" t="s">
        <v>17290</v>
      </c>
    </row>
    <row r="136" spans="1:5" x14ac:dyDescent="0.25">
      <c r="A136" t="s">
        <v>1</v>
      </c>
      <c r="B136" t="s">
        <v>17265</v>
      </c>
      <c r="C136" s="1140">
        <v>45515.634375000001</v>
      </c>
      <c r="D136" t="s">
        <v>17291</v>
      </c>
      <c r="E136" s="1137">
        <v>3.1199999999999999E-2</v>
      </c>
    </row>
    <row r="137" spans="1:5" x14ac:dyDescent="0.25">
      <c r="A137" t="s">
        <v>1</v>
      </c>
      <c r="B137" t="s">
        <v>17265</v>
      </c>
      <c r="C137" s="1140">
        <v>45515.634386574071</v>
      </c>
      <c r="D137" t="s">
        <v>17290</v>
      </c>
    </row>
    <row r="138" spans="1:5" x14ac:dyDescent="0.25">
      <c r="A138" t="s">
        <v>1</v>
      </c>
      <c r="B138" t="s">
        <v>17265</v>
      </c>
      <c r="C138" s="1140">
        <v>45515.634386574071</v>
      </c>
      <c r="D138" t="s">
        <v>17291</v>
      </c>
      <c r="E138" s="1137">
        <v>4.6899999999999997E-2</v>
      </c>
    </row>
    <row r="139" spans="1:5" x14ac:dyDescent="0.25">
      <c r="A139" t="s">
        <v>1</v>
      </c>
      <c r="B139" t="s">
        <v>17265</v>
      </c>
      <c r="C139" s="1140">
        <v>45515.634398148148</v>
      </c>
      <c r="D139" t="s">
        <v>17288</v>
      </c>
    </row>
    <row r="140" spans="1:5" x14ac:dyDescent="0.25">
      <c r="A140" t="s">
        <v>1</v>
      </c>
      <c r="B140" t="s">
        <v>17265</v>
      </c>
      <c r="C140" s="1140">
        <v>45515.634398148148</v>
      </c>
      <c r="D140" t="s">
        <v>17289</v>
      </c>
      <c r="E140" s="1137">
        <v>3.1199999999999999E-2</v>
      </c>
    </row>
    <row r="141" spans="1:5" x14ac:dyDescent="0.25">
      <c r="A141" t="s">
        <v>1</v>
      </c>
      <c r="B141" t="s">
        <v>17265</v>
      </c>
      <c r="C141" s="1140">
        <v>45515.634409722225</v>
      </c>
      <c r="D141" t="s">
        <v>17292</v>
      </c>
    </row>
    <row r="142" spans="1:5" x14ac:dyDescent="0.25">
      <c r="A142" t="s">
        <v>1</v>
      </c>
      <c r="B142" t="s">
        <v>17265</v>
      </c>
      <c r="C142" s="1140">
        <v>45515.634409722225</v>
      </c>
      <c r="D142" t="s">
        <v>17293</v>
      </c>
    </row>
    <row r="143" spans="1:5" x14ac:dyDescent="0.25">
      <c r="A143" t="s">
        <v>1</v>
      </c>
      <c r="B143" t="s">
        <v>17265</v>
      </c>
      <c r="C143" s="1140">
        <v>45515.634409722225</v>
      </c>
      <c r="D143" t="s">
        <v>17294</v>
      </c>
      <c r="E143" s="1137">
        <v>0.26169999999999999</v>
      </c>
    </row>
    <row r="144" spans="1:5" x14ac:dyDescent="0.25">
      <c r="A144" t="s">
        <v>1</v>
      </c>
      <c r="B144" t="s">
        <v>17265</v>
      </c>
      <c r="C144" s="1140">
        <v>45515.634409722225</v>
      </c>
      <c r="D144" t="s">
        <v>17295</v>
      </c>
    </row>
    <row r="145" spans="1:5" x14ac:dyDescent="0.25">
      <c r="A145" t="s">
        <v>1</v>
      </c>
      <c r="B145" t="s">
        <v>17265</v>
      </c>
      <c r="C145" s="1140">
        <v>45515.634409722225</v>
      </c>
      <c r="D145" t="s">
        <v>17296</v>
      </c>
      <c r="E145" s="1137">
        <v>0.15229999999999999</v>
      </c>
    </row>
    <row r="146" spans="1:5" x14ac:dyDescent="0.25">
      <c r="A146" t="s">
        <v>1</v>
      </c>
      <c r="B146" t="s">
        <v>17265</v>
      </c>
      <c r="C146" s="1140">
        <v>45515.634409722225</v>
      </c>
      <c r="D146" t="s">
        <v>17297</v>
      </c>
      <c r="E146" s="1137">
        <v>0.42970000000000003</v>
      </c>
    </row>
    <row r="147" spans="1:5" x14ac:dyDescent="0.25">
      <c r="A147" t="s">
        <v>1</v>
      </c>
      <c r="B147" t="s">
        <v>17265</v>
      </c>
      <c r="C147" s="1140">
        <v>45515.634432870371</v>
      </c>
      <c r="D147" t="s">
        <v>17308</v>
      </c>
    </row>
    <row r="148" spans="1:5" x14ac:dyDescent="0.25">
      <c r="A148" t="s">
        <v>1</v>
      </c>
      <c r="B148" t="s">
        <v>17265</v>
      </c>
      <c r="C148" s="1140">
        <v>45515.634456018517</v>
      </c>
      <c r="D148" t="s">
        <v>9291</v>
      </c>
    </row>
    <row r="149" spans="1:5" x14ac:dyDescent="0.25">
      <c r="A149" t="s">
        <v>1</v>
      </c>
      <c r="B149" t="s">
        <v>17265</v>
      </c>
      <c r="C149" s="1140">
        <v>45515.634456018517</v>
      </c>
      <c r="D149" t="s">
        <v>9292</v>
      </c>
      <c r="E149" s="1137">
        <v>2.3400000000000001E-2</v>
      </c>
    </row>
    <row r="150" spans="1:5" x14ac:dyDescent="0.25">
      <c r="A150" t="s">
        <v>1</v>
      </c>
      <c r="B150" t="s">
        <v>17265</v>
      </c>
      <c r="C150" s="1140">
        <v>45515.634467592594</v>
      </c>
      <c r="D150" t="s">
        <v>17288</v>
      </c>
    </row>
    <row r="151" spans="1:5" x14ac:dyDescent="0.25">
      <c r="A151" t="s">
        <v>1</v>
      </c>
      <c r="B151" t="s">
        <v>17265</v>
      </c>
      <c r="C151" s="1140">
        <v>45515.634467592594</v>
      </c>
      <c r="D151" t="s">
        <v>17289</v>
      </c>
      <c r="E151" s="1137">
        <v>4.2999999999999997E-2</v>
      </c>
    </row>
    <row r="152" spans="1:5" x14ac:dyDescent="0.25">
      <c r="A152" t="s">
        <v>1</v>
      </c>
      <c r="B152" t="s">
        <v>17265</v>
      </c>
      <c r="C152" s="1140">
        <v>45515.634467592594</v>
      </c>
      <c r="D152" t="s">
        <v>17290</v>
      </c>
    </row>
    <row r="153" spans="1:5" x14ac:dyDescent="0.25">
      <c r="A153" t="s">
        <v>1</v>
      </c>
      <c r="B153" t="s">
        <v>17265</v>
      </c>
      <c r="C153" s="1140">
        <v>45515.634467592594</v>
      </c>
      <c r="D153" t="s">
        <v>17291</v>
      </c>
      <c r="E153" s="1137">
        <v>4.6899999999999997E-2</v>
      </c>
    </row>
    <row r="154" spans="1:5" x14ac:dyDescent="0.25">
      <c r="A154" t="s">
        <v>1</v>
      </c>
      <c r="B154" t="s">
        <v>17265</v>
      </c>
      <c r="C154" s="1140">
        <v>45515.635868055557</v>
      </c>
      <c r="D154" t="s">
        <v>9291</v>
      </c>
    </row>
    <row r="155" spans="1:5" x14ac:dyDescent="0.25">
      <c r="A155" t="s">
        <v>1</v>
      </c>
      <c r="B155" t="s">
        <v>17265</v>
      </c>
      <c r="C155" s="1140">
        <v>45515.635868055557</v>
      </c>
      <c r="D155" t="s">
        <v>9292</v>
      </c>
      <c r="E155" s="1137">
        <v>2.7300000000000001E-2</v>
      </c>
    </row>
    <row r="156" spans="1:5" x14ac:dyDescent="0.25">
      <c r="A156" t="s">
        <v>1</v>
      </c>
      <c r="B156" t="s">
        <v>17265</v>
      </c>
      <c r="C156" s="1140">
        <v>45515.63590277778</v>
      </c>
      <c r="D156" t="s">
        <v>17288</v>
      </c>
    </row>
    <row r="157" spans="1:5" x14ac:dyDescent="0.25">
      <c r="A157" t="s">
        <v>1</v>
      </c>
      <c r="B157" t="s">
        <v>17265</v>
      </c>
      <c r="C157" s="1140">
        <v>45515.63590277778</v>
      </c>
      <c r="D157" t="s">
        <v>17289</v>
      </c>
      <c r="E157" s="1137">
        <v>3.1199999999999999E-2</v>
      </c>
    </row>
    <row r="158" spans="1:5" x14ac:dyDescent="0.25">
      <c r="A158" t="s">
        <v>1</v>
      </c>
      <c r="B158" t="s">
        <v>17265</v>
      </c>
      <c r="C158" s="1140">
        <v>45515.63590277778</v>
      </c>
      <c r="D158" t="s">
        <v>17290</v>
      </c>
    </row>
    <row r="159" spans="1:5" x14ac:dyDescent="0.25">
      <c r="A159" t="s">
        <v>1</v>
      </c>
      <c r="B159" t="s">
        <v>17265</v>
      </c>
      <c r="C159" s="1140">
        <v>45515.63590277778</v>
      </c>
      <c r="D159" t="s">
        <v>17291</v>
      </c>
      <c r="E159" s="1137">
        <v>3.1199999999999999E-2</v>
      </c>
    </row>
    <row r="160" spans="1:5" x14ac:dyDescent="0.25">
      <c r="A160" t="s">
        <v>1</v>
      </c>
      <c r="B160" t="s">
        <v>17265</v>
      </c>
      <c r="C160" s="1140">
        <v>45515.635937500003</v>
      </c>
      <c r="D160" t="s">
        <v>9291</v>
      </c>
    </row>
    <row r="161" spans="1:5" x14ac:dyDescent="0.25">
      <c r="A161" t="s">
        <v>1</v>
      </c>
      <c r="B161" t="s">
        <v>17265</v>
      </c>
      <c r="C161" s="1140">
        <v>45515.635937500003</v>
      </c>
      <c r="D161" t="s">
        <v>9292</v>
      </c>
      <c r="E161" s="1137">
        <v>1.5599999999999999E-2</v>
      </c>
    </row>
    <row r="162" spans="1:5" x14ac:dyDescent="0.25">
      <c r="A162" s="1138" t="s">
        <v>1</v>
      </c>
      <c r="B162" s="1138" t="s">
        <v>17265</v>
      </c>
      <c r="C162" s="1141">
        <v>45515.635937500003</v>
      </c>
      <c r="D162" s="1138" t="s">
        <v>17257</v>
      </c>
      <c r="E162" s="1138"/>
    </row>
    <row r="163" spans="1:5" x14ac:dyDescent="0.25">
      <c r="A163" t="s">
        <v>1</v>
      </c>
      <c r="B163" t="s">
        <v>17265</v>
      </c>
      <c r="C163" s="1140">
        <v>45515.635937500003</v>
      </c>
      <c r="D163" t="s">
        <v>17276</v>
      </c>
    </row>
    <row r="164" spans="1:5" x14ac:dyDescent="0.25">
      <c r="A164" t="s">
        <v>1</v>
      </c>
      <c r="B164" t="s">
        <v>17265</v>
      </c>
      <c r="C164" s="1140">
        <v>45515.635937500003</v>
      </c>
      <c r="D164" t="s">
        <v>17264</v>
      </c>
      <c r="E164" s="1137">
        <v>3.5200000000000002E-2</v>
      </c>
    </row>
    <row r="165" spans="1:5" x14ac:dyDescent="0.25">
      <c r="A165" s="1139" t="s">
        <v>1</v>
      </c>
      <c r="B165" s="1139" t="s">
        <v>17265</v>
      </c>
      <c r="C165" s="1142">
        <v>45515.636099537034</v>
      </c>
      <c r="D165" s="1139" t="s">
        <v>17277</v>
      </c>
      <c r="E165" s="1139"/>
    </row>
    <row r="166" spans="1:5" x14ac:dyDescent="0.25">
      <c r="A166" t="s">
        <v>1</v>
      </c>
      <c r="B166" t="s">
        <v>17265</v>
      </c>
      <c r="C166" s="1140">
        <v>45515.636099537034</v>
      </c>
      <c r="D166" t="s">
        <v>17278</v>
      </c>
    </row>
    <row r="167" spans="1:5" x14ac:dyDescent="0.25">
      <c r="A167" t="s">
        <v>1</v>
      </c>
      <c r="B167" t="s">
        <v>17265</v>
      </c>
      <c r="C167" s="1140">
        <v>45515.636099537034</v>
      </c>
      <c r="D167" t="s">
        <v>17279</v>
      </c>
    </row>
    <row r="168" spans="1:5" x14ac:dyDescent="0.25">
      <c r="A168" t="s">
        <v>1</v>
      </c>
      <c r="B168" t="s">
        <v>17265</v>
      </c>
      <c r="C168" s="1140">
        <v>45515.636099537034</v>
      </c>
      <c r="D168" t="s">
        <v>17280</v>
      </c>
      <c r="E168" s="1137">
        <v>0</v>
      </c>
    </row>
    <row r="169" spans="1:5" x14ac:dyDescent="0.25">
      <c r="A169" t="s">
        <v>1</v>
      </c>
      <c r="B169" t="s">
        <v>17265</v>
      </c>
      <c r="C169" s="1140">
        <v>45515.636099537034</v>
      </c>
      <c r="D169" t="s">
        <v>17281</v>
      </c>
    </row>
    <row r="170" spans="1:5" x14ac:dyDescent="0.25">
      <c r="A170" t="s">
        <v>1</v>
      </c>
      <c r="B170" t="s">
        <v>17265</v>
      </c>
      <c r="C170" s="1140">
        <v>45515.636111111111</v>
      </c>
      <c r="D170" t="s">
        <v>17282</v>
      </c>
      <c r="E170" s="1137">
        <v>0.89839999999999998</v>
      </c>
    </row>
    <row r="171" spans="1:5" x14ac:dyDescent="0.25">
      <c r="A171" t="s">
        <v>1</v>
      </c>
      <c r="B171" t="s">
        <v>17265</v>
      </c>
      <c r="C171" s="1140">
        <v>45515.636111111111</v>
      </c>
      <c r="D171" t="s">
        <v>17309</v>
      </c>
    </row>
    <row r="172" spans="1:5" x14ac:dyDescent="0.25">
      <c r="A172" t="s">
        <v>1</v>
      </c>
      <c r="B172" t="s">
        <v>17265</v>
      </c>
      <c r="C172" s="1140">
        <v>45515.636111111111</v>
      </c>
      <c r="D172" t="s">
        <v>17310</v>
      </c>
      <c r="E172" s="1137">
        <v>0</v>
      </c>
    </row>
    <row r="173" spans="1:5" x14ac:dyDescent="0.25">
      <c r="A173" t="s">
        <v>1</v>
      </c>
      <c r="B173" t="s">
        <v>17265</v>
      </c>
      <c r="C173" s="1140">
        <v>45515.636111111111</v>
      </c>
      <c r="D173" t="s">
        <v>17276</v>
      </c>
    </row>
    <row r="174" spans="1:5" x14ac:dyDescent="0.25">
      <c r="A174" t="s">
        <v>1</v>
      </c>
      <c r="B174" t="s">
        <v>17265</v>
      </c>
      <c r="C174" s="1140">
        <v>45515.636111111111</v>
      </c>
      <c r="D174" t="s">
        <v>17264</v>
      </c>
      <c r="E174" s="1137">
        <v>5.4699999999999999E-2</v>
      </c>
    </row>
    <row r="175" spans="1:5" x14ac:dyDescent="0.25">
      <c r="A175" t="s">
        <v>1</v>
      </c>
      <c r="B175" t="s">
        <v>17265</v>
      </c>
      <c r="C175" s="1140">
        <v>45515.636111111111</v>
      </c>
      <c r="D175" t="s">
        <v>17311</v>
      </c>
    </row>
    <row r="176" spans="1:5" x14ac:dyDescent="0.25">
      <c r="A176" t="s">
        <v>1</v>
      </c>
      <c r="B176" t="s">
        <v>17265</v>
      </c>
      <c r="C176" s="1140">
        <v>45515.636111111111</v>
      </c>
      <c r="D176" t="s">
        <v>17288</v>
      </c>
    </row>
    <row r="177" spans="1:5" x14ac:dyDescent="0.25">
      <c r="A177" t="s">
        <v>1</v>
      </c>
      <c r="B177" t="s">
        <v>17265</v>
      </c>
      <c r="C177" s="1140">
        <v>45515.636111111111</v>
      </c>
      <c r="D177" t="s">
        <v>17289</v>
      </c>
      <c r="E177" s="1137">
        <v>3.1199999999999999E-2</v>
      </c>
    </row>
    <row r="178" spans="1:5" x14ac:dyDescent="0.25">
      <c r="A178" t="s">
        <v>1</v>
      </c>
      <c r="B178" t="s">
        <v>17265</v>
      </c>
      <c r="C178" s="1140">
        <v>45515.636111111111</v>
      </c>
      <c r="D178" t="s">
        <v>17290</v>
      </c>
    </row>
    <row r="179" spans="1:5" x14ac:dyDescent="0.25">
      <c r="A179" t="s">
        <v>1</v>
      </c>
      <c r="B179" t="s">
        <v>17265</v>
      </c>
      <c r="C179" s="1140">
        <v>45515.636111111111</v>
      </c>
      <c r="D179" t="s">
        <v>17291</v>
      </c>
      <c r="E179" s="1137">
        <v>4.2999999999999997E-2</v>
      </c>
    </row>
    <row r="180" spans="1:5" x14ac:dyDescent="0.25">
      <c r="A180" t="s">
        <v>1</v>
      </c>
      <c r="B180" t="s">
        <v>17265</v>
      </c>
      <c r="C180" s="1140">
        <v>45515.636111111111</v>
      </c>
      <c r="D180" t="s">
        <v>17312</v>
      </c>
      <c r="E180" s="1137">
        <v>0.21879999999999999</v>
      </c>
    </row>
    <row r="181" spans="1:5" x14ac:dyDescent="0.25">
      <c r="A181" t="s">
        <v>1</v>
      </c>
      <c r="B181" t="s">
        <v>17265</v>
      </c>
      <c r="C181" s="1140">
        <v>45515.636111111111</v>
      </c>
      <c r="D181" t="s">
        <v>17285</v>
      </c>
      <c r="E181" s="1137">
        <v>1.3515999999999999</v>
      </c>
    </row>
    <row r="182" spans="1:5" x14ac:dyDescent="0.25">
      <c r="A182" t="s">
        <v>1</v>
      </c>
      <c r="B182" t="s">
        <v>17265</v>
      </c>
      <c r="C182" s="1140">
        <v>45515.636145833334</v>
      </c>
      <c r="D182" t="s">
        <v>17288</v>
      </c>
    </row>
    <row r="183" spans="1:5" x14ac:dyDescent="0.25">
      <c r="A183" t="s">
        <v>1</v>
      </c>
      <c r="B183" t="s">
        <v>17265</v>
      </c>
      <c r="C183" s="1140">
        <v>45515.636157407411</v>
      </c>
      <c r="D183" t="s">
        <v>17289</v>
      </c>
      <c r="E183" s="1137">
        <v>4.6899999999999997E-2</v>
      </c>
    </row>
    <row r="184" spans="1:5" x14ac:dyDescent="0.25">
      <c r="A184" t="s">
        <v>1</v>
      </c>
      <c r="B184" t="s">
        <v>17265</v>
      </c>
      <c r="C184" s="1140">
        <v>45515.636157407411</v>
      </c>
      <c r="D184" t="s">
        <v>17290</v>
      </c>
    </row>
    <row r="185" spans="1:5" x14ac:dyDescent="0.25">
      <c r="A185" t="s">
        <v>1</v>
      </c>
      <c r="B185" t="s">
        <v>17265</v>
      </c>
      <c r="C185" s="1140">
        <v>45515.636157407411</v>
      </c>
      <c r="D185" t="s">
        <v>17291</v>
      </c>
      <c r="E185" s="1137">
        <v>3.1199999999999999E-2</v>
      </c>
    </row>
    <row r="186" spans="1:5" x14ac:dyDescent="0.25">
      <c r="A186" t="s">
        <v>1</v>
      </c>
      <c r="B186" t="s">
        <v>17265</v>
      </c>
      <c r="C186" s="1140">
        <v>45515.636157407411</v>
      </c>
      <c r="D186" t="s">
        <v>17290</v>
      </c>
    </row>
    <row r="187" spans="1:5" x14ac:dyDescent="0.25">
      <c r="A187" t="s">
        <v>1</v>
      </c>
      <c r="B187" t="s">
        <v>17265</v>
      </c>
      <c r="C187" s="1140">
        <v>45515.636157407411</v>
      </c>
      <c r="D187" t="s">
        <v>17291</v>
      </c>
      <c r="E187" s="1137">
        <v>2.7300000000000001E-2</v>
      </c>
    </row>
    <row r="188" spans="1:5" x14ac:dyDescent="0.25">
      <c r="A188" t="s">
        <v>1</v>
      </c>
      <c r="B188" t="s">
        <v>17265</v>
      </c>
      <c r="C188" s="1140">
        <v>45515.63616898148</v>
      </c>
      <c r="D188" t="s">
        <v>17288</v>
      </c>
    </row>
    <row r="189" spans="1:5" x14ac:dyDescent="0.25">
      <c r="A189" t="s">
        <v>1</v>
      </c>
      <c r="B189" t="s">
        <v>17265</v>
      </c>
      <c r="C189" s="1140">
        <v>45515.63616898148</v>
      </c>
      <c r="D189" t="s">
        <v>17289</v>
      </c>
      <c r="E189" s="1137">
        <v>3.1199999999999999E-2</v>
      </c>
    </row>
    <row r="190" spans="1:5" x14ac:dyDescent="0.25">
      <c r="A190" t="s">
        <v>1</v>
      </c>
      <c r="B190" t="s">
        <v>17265</v>
      </c>
      <c r="C190" s="1140">
        <v>45515.63616898148</v>
      </c>
      <c r="D190" t="s">
        <v>17292</v>
      </c>
    </row>
    <row r="191" spans="1:5" x14ac:dyDescent="0.25">
      <c r="A191" t="s">
        <v>1</v>
      </c>
      <c r="B191" t="s">
        <v>17265</v>
      </c>
      <c r="C191" s="1140">
        <v>45515.63616898148</v>
      </c>
      <c r="D191" t="s">
        <v>17293</v>
      </c>
    </row>
    <row r="192" spans="1:5" x14ac:dyDescent="0.25">
      <c r="A192" t="s">
        <v>1</v>
      </c>
      <c r="B192" t="s">
        <v>17265</v>
      </c>
      <c r="C192" s="1140">
        <v>45515.636180555557</v>
      </c>
      <c r="D192" t="s">
        <v>17294</v>
      </c>
      <c r="E192" s="1137">
        <v>0.36330000000000001</v>
      </c>
    </row>
    <row r="193" spans="1:5" x14ac:dyDescent="0.25">
      <c r="A193" t="s">
        <v>1</v>
      </c>
      <c r="B193" t="s">
        <v>17265</v>
      </c>
      <c r="C193" s="1140">
        <v>45515.636180555557</v>
      </c>
      <c r="D193" t="s">
        <v>17295</v>
      </c>
    </row>
    <row r="194" spans="1:5" x14ac:dyDescent="0.25">
      <c r="A194" t="s">
        <v>1</v>
      </c>
      <c r="B194" t="s">
        <v>17265</v>
      </c>
      <c r="C194" s="1140">
        <v>45515.636180555557</v>
      </c>
      <c r="D194" t="s">
        <v>17296</v>
      </c>
      <c r="E194" s="1137">
        <v>0.1406</v>
      </c>
    </row>
    <row r="195" spans="1:5" x14ac:dyDescent="0.25">
      <c r="A195" t="s">
        <v>1</v>
      </c>
      <c r="B195" t="s">
        <v>17265</v>
      </c>
      <c r="C195" s="1140">
        <v>45515.636180555557</v>
      </c>
      <c r="D195" t="s">
        <v>17297</v>
      </c>
      <c r="E195" s="1137">
        <v>0.50780000000000003</v>
      </c>
    </row>
    <row r="196" spans="1:5" x14ac:dyDescent="0.25">
      <c r="A196" t="s">
        <v>1</v>
      </c>
      <c r="B196" t="s">
        <v>17265</v>
      </c>
      <c r="C196" s="1140">
        <v>45515.636192129627</v>
      </c>
      <c r="D196" t="s">
        <v>17298</v>
      </c>
    </row>
    <row r="197" spans="1:5" x14ac:dyDescent="0.25">
      <c r="A197" t="s">
        <v>1</v>
      </c>
      <c r="B197" t="s">
        <v>17265</v>
      </c>
      <c r="C197" s="1140">
        <v>45515.636192129627</v>
      </c>
      <c r="D197" t="s">
        <v>17299</v>
      </c>
      <c r="E197" s="1137">
        <v>0</v>
      </c>
    </row>
    <row r="198" spans="1:5" x14ac:dyDescent="0.25">
      <c r="A198" t="s">
        <v>1</v>
      </c>
      <c r="B198" t="s">
        <v>17265</v>
      </c>
      <c r="C198" s="1140">
        <v>45515.636203703703</v>
      </c>
      <c r="D198" t="s">
        <v>17300</v>
      </c>
    </row>
    <row r="199" spans="1:5" x14ac:dyDescent="0.25">
      <c r="A199" t="s">
        <v>1</v>
      </c>
      <c r="B199" t="s">
        <v>17265</v>
      </c>
      <c r="C199" s="1140">
        <v>45515.636203703703</v>
      </c>
      <c r="D199" t="s">
        <v>17301</v>
      </c>
      <c r="E199" s="1137">
        <v>3.8999999999999998E-3</v>
      </c>
    </row>
    <row r="200" spans="1:5" x14ac:dyDescent="0.25">
      <c r="A200" t="s">
        <v>1</v>
      </c>
      <c r="B200" t="s">
        <v>17265</v>
      </c>
      <c r="C200" s="1140">
        <v>45515.636203703703</v>
      </c>
      <c r="D200" t="s">
        <v>17302</v>
      </c>
    </row>
    <row r="201" spans="1:5" x14ac:dyDescent="0.25">
      <c r="A201" t="s">
        <v>1</v>
      </c>
      <c r="B201" t="s">
        <v>17265</v>
      </c>
      <c r="C201" s="1140">
        <v>45515.636203703703</v>
      </c>
      <c r="D201" t="s">
        <v>17303</v>
      </c>
    </row>
    <row r="202" spans="1:5" x14ac:dyDescent="0.25">
      <c r="A202" t="s">
        <v>1</v>
      </c>
      <c r="B202" t="s">
        <v>17265</v>
      </c>
      <c r="C202" s="1140">
        <v>45515.636203703703</v>
      </c>
      <c r="D202" t="s">
        <v>17304</v>
      </c>
      <c r="E202" s="1137">
        <v>1.95E-2</v>
      </c>
    </row>
    <row r="203" spans="1:5" x14ac:dyDescent="0.25">
      <c r="A203" t="s">
        <v>1</v>
      </c>
      <c r="B203" t="s">
        <v>17265</v>
      </c>
      <c r="C203" s="1140">
        <v>45515.636203703703</v>
      </c>
      <c r="D203" t="s">
        <v>17305</v>
      </c>
    </row>
    <row r="204" spans="1:5" x14ac:dyDescent="0.25">
      <c r="A204" t="s">
        <v>1</v>
      </c>
      <c r="B204" t="s">
        <v>17265</v>
      </c>
      <c r="C204" s="1140">
        <v>45515.636203703703</v>
      </c>
      <c r="D204" t="s">
        <v>17306</v>
      </c>
      <c r="E204" s="1137">
        <v>1.5599999999999999E-2</v>
      </c>
    </row>
    <row r="205" spans="1:5" x14ac:dyDescent="0.25">
      <c r="A205" t="s">
        <v>1</v>
      </c>
      <c r="B205" t="s">
        <v>17265</v>
      </c>
      <c r="C205" s="1140">
        <v>45515.636203703703</v>
      </c>
      <c r="D205" t="s">
        <v>17307</v>
      </c>
      <c r="E205" s="1137">
        <v>3.5200000000000002E-2</v>
      </c>
    </row>
    <row r="206" spans="1:5" x14ac:dyDescent="0.25">
      <c r="A206" t="s">
        <v>1</v>
      </c>
      <c r="B206" t="s">
        <v>17265</v>
      </c>
      <c r="C206" s="1140">
        <v>45515.636261574073</v>
      </c>
      <c r="D206" t="s">
        <v>17308</v>
      </c>
    </row>
    <row r="207" spans="1:5" x14ac:dyDescent="0.25">
      <c r="A207" t="s">
        <v>1</v>
      </c>
      <c r="B207" t="s">
        <v>17265</v>
      </c>
      <c r="C207" s="1140">
        <v>45515.636284722219</v>
      </c>
      <c r="D207" t="s">
        <v>9291</v>
      </c>
    </row>
    <row r="208" spans="1:5" x14ac:dyDescent="0.25">
      <c r="A208" t="s">
        <v>1</v>
      </c>
      <c r="B208" t="s">
        <v>17265</v>
      </c>
      <c r="C208" s="1140">
        <v>45515.636284722219</v>
      </c>
      <c r="D208" t="s">
        <v>9292</v>
      </c>
      <c r="E208" s="1137">
        <v>1.5599999999999999E-2</v>
      </c>
    </row>
    <row r="209" spans="1:5" x14ac:dyDescent="0.25">
      <c r="A209" t="s">
        <v>1</v>
      </c>
      <c r="B209" t="s">
        <v>17265</v>
      </c>
      <c r="C209" s="1140">
        <v>45515.636296296296</v>
      </c>
      <c r="D209" t="s">
        <v>17288</v>
      </c>
    </row>
    <row r="210" spans="1:5" x14ac:dyDescent="0.25">
      <c r="A210" t="s">
        <v>1</v>
      </c>
      <c r="B210" t="s">
        <v>17265</v>
      </c>
      <c r="C210" s="1140">
        <v>45515.636296296296</v>
      </c>
      <c r="D210" t="s">
        <v>17289</v>
      </c>
      <c r="E210" s="1137">
        <v>6.25E-2</v>
      </c>
    </row>
    <row r="211" spans="1:5" x14ac:dyDescent="0.25">
      <c r="A211" t="s">
        <v>1</v>
      </c>
      <c r="B211" t="s">
        <v>17265</v>
      </c>
      <c r="C211" s="1140">
        <v>45515.636296296296</v>
      </c>
      <c r="D211" t="s">
        <v>17290</v>
      </c>
    </row>
    <row r="212" spans="1:5" x14ac:dyDescent="0.25">
      <c r="A212" t="s">
        <v>1</v>
      </c>
      <c r="B212" t="s">
        <v>17265</v>
      </c>
      <c r="C212" s="1140">
        <v>45515.636296296296</v>
      </c>
      <c r="D212" t="s">
        <v>17291</v>
      </c>
      <c r="E212" s="1137">
        <v>3.5200000000000002E-2</v>
      </c>
    </row>
    <row r="213" spans="1:5" x14ac:dyDescent="0.25">
      <c r="A213" t="s">
        <v>1</v>
      </c>
      <c r="B213" t="s">
        <v>17265</v>
      </c>
      <c r="C213" s="1140">
        <v>45515.636331018519</v>
      </c>
      <c r="D213" t="s">
        <v>17288</v>
      </c>
    </row>
    <row r="214" spans="1:5" x14ac:dyDescent="0.25">
      <c r="A214" t="s">
        <v>1</v>
      </c>
      <c r="B214" t="s">
        <v>17265</v>
      </c>
      <c r="C214" s="1140">
        <v>45515.636331018519</v>
      </c>
      <c r="D214" t="s">
        <v>17289</v>
      </c>
      <c r="E214" s="1137">
        <v>4.6899999999999997E-2</v>
      </c>
    </row>
    <row r="215" spans="1:5" x14ac:dyDescent="0.25">
      <c r="A215" t="s">
        <v>1</v>
      </c>
      <c r="B215" t="s">
        <v>17265</v>
      </c>
      <c r="C215" s="1140">
        <v>45515.636331018519</v>
      </c>
      <c r="D215" t="s">
        <v>17290</v>
      </c>
    </row>
    <row r="216" spans="1:5" x14ac:dyDescent="0.25">
      <c r="A216" t="s">
        <v>1</v>
      </c>
      <c r="B216" t="s">
        <v>17265</v>
      </c>
      <c r="C216" s="1140">
        <v>45515.636331018519</v>
      </c>
      <c r="D216" t="s">
        <v>17291</v>
      </c>
      <c r="E216" s="1137">
        <v>5.0799999999999998E-2</v>
      </c>
    </row>
    <row r="217" spans="1:5" x14ac:dyDescent="0.25">
      <c r="A217" t="s">
        <v>1</v>
      </c>
      <c r="B217" t="s">
        <v>17265</v>
      </c>
      <c r="C217" s="1140">
        <v>45515.638287037036</v>
      </c>
      <c r="D217" t="s">
        <v>9291</v>
      </c>
    </row>
    <row r="218" spans="1:5" x14ac:dyDescent="0.25">
      <c r="A218" t="s">
        <v>1</v>
      </c>
      <c r="B218" t="s">
        <v>17265</v>
      </c>
      <c r="C218" s="1140">
        <v>45515.638287037036</v>
      </c>
      <c r="D218" t="s">
        <v>9292</v>
      </c>
      <c r="E218" s="1137">
        <v>2.7300000000000001E-2</v>
      </c>
    </row>
    <row r="219" spans="1:5" x14ac:dyDescent="0.25">
      <c r="A219" t="s">
        <v>1</v>
      </c>
      <c r="B219" t="s">
        <v>17265</v>
      </c>
      <c r="C219" s="1140">
        <v>45515.638298611113</v>
      </c>
      <c r="D219" t="s">
        <v>17288</v>
      </c>
    </row>
    <row r="220" spans="1:5" x14ac:dyDescent="0.25">
      <c r="A220" t="s">
        <v>1</v>
      </c>
      <c r="B220" t="s">
        <v>17265</v>
      </c>
      <c r="C220" s="1140">
        <v>45515.638298611113</v>
      </c>
      <c r="D220" t="s">
        <v>17289</v>
      </c>
      <c r="E220" s="1137">
        <v>3.1199999999999999E-2</v>
      </c>
    </row>
    <row r="221" spans="1:5" x14ac:dyDescent="0.25">
      <c r="A221" t="s">
        <v>1</v>
      </c>
      <c r="B221" t="s">
        <v>17265</v>
      </c>
      <c r="C221" s="1140">
        <v>45515.638298611113</v>
      </c>
      <c r="D221" t="s">
        <v>17290</v>
      </c>
    </row>
    <row r="222" spans="1:5" x14ac:dyDescent="0.25">
      <c r="A222" t="s">
        <v>1</v>
      </c>
      <c r="B222" t="s">
        <v>17265</v>
      </c>
      <c r="C222" s="1140">
        <v>45515.638298611113</v>
      </c>
      <c r="D222" t="s">
        <v>17291</v>
      </c>
      <c r="E222" s="1137">
        <v>3.1199999999999999E-2</v>
      </c>
    </row>
    <row r="223" spans="1:5" x14ac:dyDescent="0.25">
      <c r="A223" t="s">
        <v>1</v>
      </c>
      <c r="B223" t="s">
        <v>17265</v>
      </c>
      <c r="C223" s="1140">
        <v>45515.638298611113</v>
      </c>
      <c r="D223" t="s">
        <v>17288</v>
      </c>
    </row>
    <row r="224" spans="1:5" x14ac:dyDescent="0.25">
      <c r="A224" t="s">
        <v>1</v>
      </c>
      <c r="B224" t="s">
        <v>17265</v>
      </c>
      <c r="C224" s="1140">
        <v>45515.638298611113</v>
      </c>
      <c r="D224" t="s">
        <v>17289</v>
      </c>
      <c r="E224" s="1137">
        <v>3.9100000000000003E-2</v>
      </c>
    </row>
    <row r="225" spans="1:5" x14ac:dyDescent="0.25">
      <c r="A225" t="s">
        <v>1</v>
      </c>
      <c r="B225" t="s">
        <v>17265</v>
      </c>
      <c r="C225" s="1140">
        <v>45515.638298611113</v>
      </c>
      <c r="D225" t="s">
        <v>17290</v>
      </c>
    </row>
    <row r="226" spans="1:5" x14ac:dyDescent="0.25">
      <c r="A226" t="s">
        <v>1</v>
      </c>
      <c r="B226" t="s">
        <v>17265</v>
      </c>
      <c r="C226" s="1140">
        <v>45515.638298611113</v>
      </c>
      <c r="D226" t="s">
        <v>17291</v>
      </c>
      <c r="E226" s="1137">
        <v>3.1199999999999999E-2</v>
      </c>
    </row>
    <row r="227" spans="1:5" x14ac:dyDescent="0.25">
      <c r="A227" t="s">
        <v>1</v>
      </c>
      <c r="B227" t="s">
        <v>17265</v>
      </c>
      <c r="C227" s="1140">
        <v>45515.638298611113</v>
      </c>
      <c r="D227" t="s">
        <v>17288</v>
      </c>
    </row>
    <row r="228" spans="1:5" x14ac:dyDescent="0.25">
      <c r="A228" t="s">
        <v>1</v>
      </c>
      <c r="B228" t="s">
        <v>17265</v>
      </c>
      <c r="C228" s="1140">
        <v>45515.638298611113</v>
      </c>
      <c r="D228" t="s">
        <v>17289</v>
      </c>
      <c r="E228" s="1137">
        <v>3.9100000000000003E-2</v>
      </c>
    </row>
    <row r="229" spans="1:5" x14ac:dyDescent="0.25">
      <c r="A229" t="s">
        <v>1</v>
      </c>
      <c r="B229" t="s">
        <v>17265</v>
      </c>
      <c r="C229" s="1140">
        <v>45515.638298611113</v>
      </c>
      <c r="D229" t="s">
        <v>17290</v>
      </c>
    </row>
    <row r="230" spans="1:5" x14ac:dyDescent="0.25">
      <c r="A230" t="s">
        <v>1</v>
      </c>
      <c r="B230" t="s">
        <v>17265</v>
      </c>
      <c r="C230" s="1140">
        <v>45515.638298611113</v>
      </c>
      <c r="D230" t="s">
        <v>17291</v>
      </c>
      <c r="E230" s="1137">
        <v>3.1199999999999999E-2</v>
      </c>
    </row>
    <row r="231" spans="1:5" x14ac:dyDescent="0.25">
      <c r="A231" t="s">
        <v>1</v>
      </c>
      <c r="B231" t="s">
        <v>17265</v>
      </c>
      <c r="C231" s="1140">
        <v>45515.638333333336</v>
      </c>
      <c r="D231" t="s">
        <v>9291</v>
      </c>
    </row>
    <row r="232" spans="1:5" x14ac:dyDescent="0.25">
      <c r="A232" t="s">
        <v>1</v>
      </c>
      <c r="B232" t="s">
        <v>17265</v>
      </c>
      <c r="C232" s="1140">
        <v>45515.638333333336</v>
      </c>
      <c r="D232" t="s">
        <v>9292</v>
      </c>
      <c r="E232" s="1137">
        <v>1.95E-2</v>
      </c>
    </row>
    <row r="233" spans="1:5" x14ac:dyDescent="0.25">
      <c r="A233" t="s">
        <v>1</v>
      </c>
      <c r="B233" t="s">
        <v>17265</v>
      </c>
      <c r="C233" s="1140">
        <v>45515.638333333336</v>
      </c>
      <c r="D233" t="s">
        <v>17257</v>
      </c>
    </row>
    <row r="234" spans="1:5" x14ac:dyDescent="0.25">
      <c r="A234" t="s">
        <v>1</v>
      </c>
      <c r="B234" t="s">
        <v>17265</v>
      </c>
      <c r="C234" s="1140">
        <v>45515.638333333336</v>
      </c>
      <c r="D234" t="s">
        <v>17276</v>
      </c>
    </row>
    <row r="235" spans="1:5" x14ac:dyDescent="0.25">
      <c r="A235" t="s">
        <v>1</v>
      </c>
      <c r="B235" t="s">
        <v>17265</v>
      </c>
      <c r="C235" s="1140">
        <v>45515.638333333336</v>
      </c>
      <c r="D235" t="s">
        <v>17264</v>
      </c>
      <c r="E235" s="1137">
        <v>3.1199999999999999E-2</v>
      </c>
    </row>
    <row r="236" spans="1:5" x14ac:dyDescent="0.25">
      <c r="A236" t="s">
        <v>1</v>
      </c>
      <c r="B236" t="s">
        <v>17265</v>
      </c>
      <c r="C236" s="1140">
        <v>45516.323912037034</v>
      </c>
      <c r="D236" t="s">
        <v>17277</v>
      </c>
    </row>
    <row r="237" spans="1:5" x14ac:dyDescent="0.25">
      <c r="A237" t="s">
        <v>1</v>
      </c>
      <c r="B237" t="s">
        <v>17265</v>
      </c>
      <c r="C237" s="1140">
        <v>45516.323912037034</v>
      </c>
      <c r="D237" t="s">
        <v>17278</v>
      </c>
    </row>
    <row r="238" spans="1:5" x14ac:dyDescent="0.25">
      <c r="A238" t="s">
        <v>1</v>
      </c>
      <c r="B238" t="s">
        <v>17265</v>
      </c>
      <c r="C238" s="1140">
        <v>45516.323912037034</v>
      </c>
      <c r="D238" t="s">
        <v>17279</v>
      </c>
    </row>
    <row r="239" spans="1:5" x14ac:dyDescent="0.25">
      <c r="A239" t="s">
        <v>1</v>
      </c>
      <c r="B239" t="s">
        <v>17265</v>
      </c>
      <c r="C239" s="1140">
        <v>45516.323923611111</v>
      </c>
      <c r="D239" t="s">
        <v>17280</v>
      </c>
      <c r="E239" s="1137">
        <v>1.5599999999999999E-2</v>
      </c>
    </row>
    <row r="240" spans="1:5" x14ac:dyDescent="0.25">
      <c r="A240" t="s">
        <v>1</v>
      </c>
      <c r="B240" t="s">
        <v>17265</v>
      </c>
      <c r="C240" s="1140">
        <v>45516.323923611111</v>
      </c>
      <c r="D240" t="s">
        <v>17281</v>
      </c>
    </row>
    <row r="241" spans="1:5" x14ac:dyDescent="0.25">
      <c r="A241" t="s">
        <v>1</v>
      </c>
      <c r="B241" t="s">
        <v>17265</v>
      </c>
      <c r="C241" s="1140">
        <v>45516.323935185188</v>
      </c>
      <c r="D241" t="s">
        <v>17282</v>
      </c>
      <c r="E241" s="1137">
        <v>1.2578</v>
      </c>
    </row>
    <row r="242" spans="1:5" x14ac:dyDescent="0.25">
      <c r="A242" t="s">
        <v>1</v>
      </c>
      <c r="B242" t="s">
        <v>17265</v>
      </c>
      <c r="C242" s="1140">
        <v>45516.323935185188</v>
      </c>
      <c r="D242" t="s">
        <v>17309</v>
      </c>
    </row>
    <row r="243" spans="1:5" x14ac:dyDescent="0.25">
      <c r="A243" t="s">
        <v>1</v>
      </c>
      <c r="B243" t="s">
        <v>17265</v>
      </c>
      <c r="C243" s="1140">
        <v>45516.323935185188</v>
      </c>
      <c r="D243" t="s">
        <v>17310</v>
      </c>
      <c r="E243" s="1137">
        <v>0</v>
      </c>
    </row>
    <row r="244" spans="1:5" x14ac:dyDescent="0.25">
      <c r="A244" t="s">
        <v>1</v>
      </c>
      <c r="B244" t="s">
        <v>17265</v>
      </c>
      <c r="C244" s="1140">
        <v>45516.323935185188</v>
      </c>
      <c r="D244" t="s">
        <v>17276</v>
      </c>
    </row>
    <row r="245" spans="1:5" x14ac:dyDescent="0.25">
      <c r="A245" t="s">
        <v>1</v>
      </c>
      <c r="B245" t="s">
        <v>17265</v>
      </c>
      <c r="C245" s="1140">
        <v>45516.323935185188</v>
      </c>
      <c r="D245" t="s">
        <v>17264</v>
      </c>
      <c r="E245" s="1137">
        <v>2.7300000000000001E-2</v>
      </c>
    </row>
    <row r="246" spans="1:5" x14ac:dyDescent="0.25">
      <c r="A246" t="s">
        <v>1</v>
      </c>
      <c r="B246" t="s">
        <v>17265</v>
      </c>
      <c r="C246" s="1140">
        <v>45516.323935185188</v>
      </c>
      <c r="D246" t="s">
        <v>17311</v>
      </c>
    </row>
    <row r="247" spans="1:5" x14ac:dyDescent="0.25">
      <c r="A247" t="s">
        <v>1</v>
      </c>
      <c r="B247" t="s">
        <v>17265</v>
      </c>
      <c r="C247" s="1140">
        <v>45516.323935185188</v>
      </c>
      <c r="D247" t="s">
        <v>17288</v>
      </c>
    </row>
    <row r="248" spans="1:5" x14ac:dyDescent="0.25">
      <c r="A248" t="s">
        <v>1</v>
      </c>
      <c r="B248" t="s">
        <v>17265</v>
      </c>
      <c r="C248" s="1140">
        <v>45516.323935185188</v>
      </c>
      <c r="D248" t="s">
        <v>17289</v>
      </c>
      <c r="E248" s="1137">
        <v>4.1000000000000002E-2</v>
      </c>
    </row>
    <row r="249" spans="1:5" x14ac:dyDescent="0.25">
      <c r="A249" t="s">
        <v>1</v>
      </c>
      <c r="B249" t="s">
        <v>17265</v>
      </c>
      <c r="C249" s="1140">
        <v>45516.323935185188</v>
      </c>
      <c r="D249" t="s">
        <v>17290</v>
      </c>
    </row>
    <row r="250" spans="1:5" x14ac:dyDescent="0.25">
      <c r="A250" t="s">
        <v>1</v>
      </c>
      <c r="B250" t="s">
        <v>17265</v>
      </c>
      <c r="C250" s="1140">
        <v>45516.323935185188</v>
      </c>
      <c r="D250" t="s">
        <v>17291</v>
      </c>
      <c r="E250" s="1137">
        <v>3.9100000000000003E-2</v>
      </c>
    </row>
    <row r="251" spans="1:5" x14ac:dyDescent="0.25">
      <c r="A251" t="s">
        <v>1</v>
      </c>
      <c r="B251" t="s">
        <v>17265</v>
      </c>
      <c r="C251" s="1140">
        <v>45516.323935185188</v>
      </c>
      <c r="D251" t="s">
        <v>17312</v>
      </c>
      <c r="E251" s="1137">
        <v>0.25590000000000002</v>
      </c>
    </row>
    <row r="252" spans="1:5" x14ac:dyDescent="0.25">
      <c r="A252" t="s">
        <v>1</v>
      </c>
      <c r="B252" t="s">
        <v>17265</v>
      </c>
      <c r="C252" s="1140">
        <v>45516.323935185188</v>
      </c>
      <c r="D252" t="s">
        <v>17285</v>
      </c>
      <c r="E252" s="1137">
        <v>1.8573999999999999</v>
      </c>
    </row>
    <row r="253" spans="1:5" x14ac:dyDescent="0.25">
      <c r="A253" t="s">
        <v>1</v>
      </c>
      <c r="B253" t="s">
        <v>17265</v>
      </c>
      <c r="C253" s="1140">
        <v>45516.423541666663</v>
      </c>
      <c r="D253" t="s">
        <v>17277</v>
      </c>
    </row>
    <row r="254" spans="1:5" x14ac:dyDescent="0.25">
      <c r="A254" t="s">
        <v>1</v>
      </c>
      <c r="B254" t="s">
        <v>17265</v>
      </c>
      <c r="C254" s="1140">
        <v>45516.423541666663</v>
      </c>
      <c r="D254" t="s">
        <v>17278</v>
      </c>
    </row>
    <row r="255" spans="1:5" x14ac:dyDescent="0.25">
      <c r="A255" t="s">
        <v>1</v>
      </c>
      <c r="B255" t="s">
        <v>17265</v>
      </c>
      <c r="C255" s="1140">
        <v>45516.423541666663</v>
      </c>
      <c r="D255" t="s">
        <v>17279</v>
      </c>
    </row>
    <row r="256" spans="1:5" x14ac:dyDescent="0.25">
      <c r="A256" t="s">
        <v>1</v>
      </c>
      <c r="B256" t="s">
        <v>17265</v>
      </c>
      <c r="C256" s="1140">
        <v>45516.423541666663</v>
      </c>
      <c r="D256" t="s">
        <v>17280</v>
      </c>
      <c r="E256" s="1137">
        <v>0</v>
      </c>
    </row>
    <row r="257" spans="1:5" x14ac:dyDescent="0.25">
      <c r="A257" t="s">
        <v>1</v>
      </c>
      <c r="B257" t="s">
        <v>17265</v>
      </c>
      <c r="C257" s="1140">
        <v>45516.423541666663</v>
      </c>
      <c r="D257" t="s">
        <v>17281</v>
      </c>
    </row>
    <row r="258" spans="1:5" x14ac:dyDescent="0.25">
      <c r="A258" t="s">
        <v>1</v>
      </c>
      <c r="B258" t="s">
        <v>17265</v>
      </c>
      <c r="C258" s="1140">
        <v>45516.42355324074</v>
      </c>
      <c r="D258" t="s">
        <v>17282</v>
      </c>
      <c r="E258" s="1137">
        <v>0.95309999999999995</v>
      </c>
    </row>
    <row r="259" spans="1:5" x14ac:dyDescent="0.25">
      <c r="A259" t="s">
        <v>1</v>
      </c>
      <c r="B259" t="s">
        <v>17265</v>
      </c>
      <c r="C259" s="1140">
        <v>45516.42355324074</v>
      </c>
      <c r="D259" t="s">
        <v>17309</v>
      </c>
    </row>
    <row r="260" spans="1:5" x14ac:dyDescent="0.25">
      <c r="A260" t="s">
        <v>1</v>
      </c>
      <c r="B260" t="s">
        <v>17265</v>
      </c>
      <c r="C260" s="1140">
        <v>45516.42355324074</v>
      </c>
      <c r="D260" t="s">
        <v>17310</v>
      </c>
      <c r="E260" s="1137">
        <v>0</v>
      </c>
    </row>
    <row r="261" spans="1:5" x14ac:dyDescent="0.25">
      <c r="A261" t="s">
        <v>1</v>
      </c>
      <c r="B261" t="s">
        <v>17265</v>
      </c>
      <c r="C261" s="1140">
        <v>45516.42355324074</v>
      </c>
      <c r="D261" t="s">
        <v>17276</v>
      </c>
    </row>
    <row r="262" spans="1:5" x14ac:dyDescent="0.25">
      <c r="A262" t="s">
        <v>1</v>
      </c>
      <c r="B262" t="s">
        <v>17265</v>
      </c>
      <c r="C262" s="1140">
        <v>45516.42355324074</v>
      </c>
      <c r="D262" t="s">
        <v>17264</v>
      </c>
      <c r="E262" s="1137">
        <v>3.5200000000000002E-2</v>
      </c>
    </row>
    <row r="263" spans="1:5" x14ac:dyDescent="0.25">
      <c r="A263" t="s">
        <v>1</v>
      </c>
      <c r="B263" t="s">
        <v>17265</v>
      </c>
      <c r="C263" s="1140">
        <v>45516.42355324074</v>
      </c>
      <c r="D263" t="s">
        <v>17311</v>
      </c>
    </row>
    <row r="264" spans="1:5" x14ac:dyDescent="0.25">
      <c r="A264" t="s">
        <v>1</v>
      </c>
      <c r="B264" t="s">
        <v>17265</v>
      </c>
      <c r="C264" s="1140">
        <v>45516.42355324074</v>
      </c>
      <c r="D264" t="s">
        <v>17288</v>
      </c>
    </row>
    <row r="265" spans="1:5" x14ac:dyDescent="0.25">
      <c r="A265" t="s">
        <v>1</v>
      </c>
      <c r="B265" t="s">
        <v>17265</v>
      </c>
      <c r="C265" s="1140">
        <v>45516.42355324074</v>
      </c>
      <c r="D265" t="s">
        <v>17289</v>
      </c>
      <c r="E265" s="1137">
        <v>5.0799999999999998E-2</v>
      </c>
    </row>
    <row r="266" spans="1:5" x14ac:dyDescent="0.25">
      <c r="A266" t="s">
        <v>1</v>
      </c>
      <c r="B266" t="s">
        <v>17265</v>
      </c>
      <c r="C266" s="1140">
        <v>45516.42355324074</v>
      </c>
      <c r="D266" t="s">
        <v>17290</v>
      </c>
    </row>
    <row r="267" spans="1:5" x14ac:dyDescent="0.25">
      <c r="A267" t="s">
        <v>1</v>
      </c>
      <c r="B267" t="s">
        <v>17265</v>
      </c>
      <c r="C267" s="1140">
        <v>45516.423564814817</v>
      </c>
      <c r="D267" t="s">
        <v>17291</v>
      </c>
      <c r="E267" s="1137">
        <v>5.0799999999999998E-2</v>
      </c>
    </row>
    <row r="268" spans="1:5" x14ac:dyDescent="0.25">
      <c r="A268" t="s">
        <v>1</v>
      </c>
      <c r="B268" t="s">
        <v>17265</v>
      </c>
      <c r="C268" s="1140">
        <v>45516.423564814817</v>
      </c>
      <c r="D268" t="s">
        <v>17312</v>
      </c>
      <c r="E268" s="1137">
        <v>0.26950000000000002</v>
      </c>
    </row>
    <row r="269" spans="1:5" x14ac:dyDescent="0.25">
      <c r="A269" t="s">
        <v>1</v>
      </c>
      <c r="B269" t="s">
        <v>17265</v>
      </c>
      <c r="C269" s="1140">
        <v>45516.423564814817</v>
      </c>
      <c r="D269" t="s">
        <v>17285</v>
      </c>
      <c r="E269" s="1137">
        <v>1.3008</v>
      </c>
    </row>
    <row r="270" spans="1:5" x14ac:dyDescent="0.25">
      <c r="A270" t="s">
        <v>1</v>
      </c>
      <c r="B270" t="s">
        <v>17265</v>
      </c>
      <c r="C270" s="1140">
        <v>45516.425671296296</v>
      </c>
      <c r="D270" t="s">
        <v>17288</v>
      </c>
    </row>
    <row r="271" spans="1:5" x14ac:dyDescent="0.25">
      <c r="A271" t="s">
        <v>1</v>
      </c>
      <c r="B271" t="s">
        <v>17265</v>
      </c>
      <c r="C271" s="1140">
        <v>45516.425671296296</v>
      </c>
      <c r="D271" t="s">
        <v>17289</v>
      </c>
      <c r="E271" s="1137">
        <v>4.6899999999999997E-2</v>
      </c>
    </row>
    <row r="272" spans="1:5" x14ac:dyDescent="0.25">
      <c r="A272" t="s">
        <v>1</v>
      </c>
      <c r="B272" t="s">
        <v>17265</v>
      </c>
      <c r="C272" s="1140">
        <v>45516.425671296296</v>
      </c>
      <c r="D272" t="s">
        <v>17290</v>
      </c>
    </row>
    <row r="273" spans="1:5" x14ac:dyDescent="0.25">
      <c r="A273" t="s">
        <v>1</v>
      </c>
      <c r="B273" t="s">
        <v>17265</v>
      </c>
      <c r="C273" s="1140">
        <v>45516.425682870373</v>
      </c>
      <c r="D273" t="s">
        <v>17291</v>
      </c>
      <c r="E273" s="1137">
        <v>4.6899999999999997E-2</v>
      </c>
    </row>
    <row r="274" spans="1:5" x14ac:dyDescent="0.25">
      <c r="A274" t="s">
        <v>1</v>
      </c>
      <c r="B274" t="s">
        <v>17265</v>
      </c>
      <c r="C274" s="1140">
        <v>45516.425682870373</v>
      </c>
      <c r="D274" t="s">
        <v>17290</v>
      </c>
    </row>
    <row r="275" spans="1:5" x14ac:dyDescent="0.25">
      <c r="A275" t="s">
        <v>1</v>
      </c>
      <c r="B275" t="s">
        <v>17265</v>
      </c>
      <c r="C275" s="1140">
        <v>45516.425682870373</v>
      </c>
      <c r="D275" t="s">
        <v>17291</v>
      </c>
      <c r="E275" s="1137">
        <v>6.25E-2</v>
      </c>
    </row>
    <row r="276" spans="1:5" x14ac:dyDescent="0.25">
      <c r="A276" t="s">
        <v>1</v>
      </c>
      <c r="B276" t="s">
        <v>17265</v>
      </c>
      <c r="C276" s="1140">
        <v>45516.425694444442</v>
      </c>
      <c r="D276" t="s">
        <v>17288</v>
      </c>
    </row>
    <row r="277" spans="1:5" x14ac:dyDescent="0.25">
      <c r="A277" t="s">
        <v>1</v>
      </c>
      <c r="B277" t="s">
        <v>17265</v>
      </c>
      <c r="C277" s="1140">
        <v>45516.425694444442</v>
      </c>
      <c r="D277" t="s">
        <v>17289</v>
      </c>
      <c r="E277" s="1137">
        <v>3.1199999999999999E-2</v>
      </c>
    </row>
    <row r="278" spans="1:5" x14ac:dyDescent="0.25">
      <c r="A278" t="s">
        <v>1</v>
      </c>
      <c r="B278" t="s">
        <v>17265</v>
      </c>
      <c r="C278" s="1140">
        <v>45516.425694444442</v>
      </c>
      <c r="D278" t="s">
        <v>17292</v>
      </c>
    </row>
    <row r="279" spans="1:5" x14ac:dyDescent="0.25">
      <c r="A279" t="s">
        <v>1</v>
      </c>
      <c r="B279" t="s">
        <v>17265</v>
      </c>
      <c r="C279" s="1140">
        <v>45516.425694444442</v>
      </c>
      <c r="D279" t="s">
        <v>17293</v>
      </c>
    </row>
    <row r="280" spans="1:5" x14ac:dyDescent="0.25">
      <c r="A280" t="s">
        <v>1</v>
      </c>
      <c r="B280" t="s">
        <v>17265</v>
      </c>
      <c r="C280" s="1140">
        <v>45516.425706018519</v>
      </c>
      <c r="D280" t="s">
        <v>17294</v>
      </c>
      <c r="E280" s="1137">
        <v>0.27729999999999999</v>
      </c>
    </row>
    <row r="281" spans="1:5" x14ac:dyDescent="0.25">
      <c r="A281" t="s">
        <v>1</v>
      </c>
      <c r="B281" t="s">
        <v>17265</v>
      </c>
      <c r="C281" s="1140">
        <v>45516.425706018519</v>
      </c>
      <c r="D281" t="s">
        <v>17295</v>
      </c>
    </row>
    <row r="282" spans="1:5" x14ac:dyDescent="0.25">
      <c r="A282" t="s">
        <v>1</v>
      </c>
      <c r="B282" t="s">
        <v>17265</v>
      </c>
      <c r="C282" s="1140">
        <v>45516.425706018519</v>
      </c>
      <c r="D282" t="s">
        <v>17296</v>
      </c>
      <c r="E282" s="1137">
        <v>0.16800000000000001</v>
      </c>
    </row>
    <row r="283" spans="1:5" x14ac:dyDescent="0.25">
      <c r="A283" t="s">
        <v>1</v>
      </c>
      <c r="B283" t="s">
        <v>17265</v>
      </c>
      <c r="C283" s="1140">
        <v>45516.425706018519</v>
      </c>
      <c r="D283" t="s">
        <v>17297</v>
      </c>
      <c r="E283" s="1137">
        <v>0.45700000000000002</v>
      </c>
    </row>
    <row r="284" spans="1:5" x14ac:dyDescent="0.25">
      <c r="A284" t="s">
        <v>1</v>
      </c>
      <c r="B284" t="s">
        <v>17265</v>
      </c>
      <c r="C284" s="1140">
        <v>45516.425729166665</v>
      </c>
      <c r="D284" t="s">
        <v>17298</v>
      </c>
    </row>
    <row r="285" spans="1:5" x14ac:dyDescent="0.25">
      <c r="A285" t="s">
        <v>1</v>
      </c>
      <c r="B285" t="s">
        <v>17265</v>
      </c>
      <c r="C285" s="1140">
        <v>45516.425729166665</v>
      </c>
      <c r="D285" t="s">
        <v>17299</v>
      </c>
      <c r="E285" s="1137">
        <v>0</v>
      </c>
    </row>
    <row r="286" spans="1:5" x14ac:dyDescent="0.25">
      <c r="A286" t="s">
        <v>1</v>
      </c>
      <c r="B286" t="s">
        <v>17265</v>
      </c>
      <c r="C286" s="1140">
        <v>45516.425740740742</v>
      </c>
      <c r="D286" t="s">
        <v>17300</v>
      </c>
    </row>
    <row r="287" spans="1:5" x14ac:dyDescent="0.25">
      <c r="A287" t="s">
        <v>1</v>
      </c>
      <c r="B287" t="s">
        <v>17265</v>
      </c>
      <c r="C287" s="1140">
        <v>45516.425740740742</v>
      </c>
      <c r="D287" t="s">
        <v>17301</v>
      </c>
      <c r="E287" s="1137">
        <v>1.5599999999999999E-2</v>
      </c>
    </row>
    <row r="288" spans="1:5" x14ac:dyDescent="0.25">
      <c r="A288" t="s">
        <v>1</v>
      </c>
      <c r="B288" t="s">
        <v>17265</v>
      </c>
      <c r="C288" s="1140">
        <v>45516.425740740742</v>
      </c>
      <c r="D288" t="s">
        <v>17302</v>
      </c>
    </row>
    <row r="289" spans="1:5" x14ac:dyDescent="0.25">
      <c r="A289" t="s">
        <v>1</v>
      </c>
      <c r="B289" t="s">
        <v>17265</v>
      </c>
      <c r="C289" s="1140">
        <v>45516.425740740742</v>
      </c>
      <c r="D289" t="s">
        <v>17303</v>
      </c>
    </row>
    <row r="290" spans="1:5" x14ac:dyDescent="0.25">
      <c r="A290" t="s">
        <v>1</v>
      </c>
      <c r="B290" t="s">
        <v>17265</v>
      </c>
      <c r="C290" s="1140">
        <v>45516.425740740742</v>
      </c>
      <c r="D290" t="s">
        <v>17304</v>
      </c>
      <c r="E290" s="1137">
        <v>3.1199999999999999E-2</v>
      </c>
    </row>
    <row r="291" spans="1:5" x14ac:dyDescent="0.25">
      <c r="A291" t="s">
        <v>1</v>
      </c>
      <c r="B291" t="s">
        <v>17265</v>
      </c>
      <c r="C291" s="1140">
        <v>45516.425740740742</v>
      </c>
      <c r="D291" t="s">
        <v>17305</v>
      </c>
    </row>
    <row r="292" spans="1:5" x14ac:dyDescent="0.25">
      <c r="A292" t="s">
        <v>1</v>
      </c>
      <c r="B292" t="s">
        <v>17265</v>
      </c>
      <c r="C292" s="1140">
        <v>45516.429062499999</v>
      </c>
      <c r="D292" t="s">
        <v>17292</v>
      </c>
    </row>
    <row r="293" spans="1:5" x14ac:dyDescent="0.25">
      <c r="A293" t="s">
        <v>1</v>
      </c>
      <c r="B293" t="s">
        <v>17265</v>
      </c>
      <c r="C293" s="1140">
        <v>45516.429062499999</v>
      </c>
      <c r="D293" t="s">
        <v>17293</v>
      </c>
    </row>
    <row r="294" spans="1:5" x14ac:dyDescent="0.25">
      <c r="A294" t="s">
        <v>1</v>
      </c>
      <c r="B294" t="s">
        <v>17265</v>
      </c>
      <c r="C294" s="1140">
        <v>45516.429062499999</v>
      </c>
      <c r="D294" t="s">
        <v>17294</v>
      </c>
      <c r="E294" s="1137">
        <v>0.19919999999999999</v>
      </c>
    </row>
    <row r="295" spans="1:5" x14ac:dyDescent="0.25">
      <c r="A295" t="s">
        <v>1</v>
      </c>
      <c r="B295" t="s">
        <v>17265</v>
      </c>
      <c r="C295" s="1140">
        <v>45516.429062499999</v>
      </c>
      <c r="D295" t="s">
        <v>17295</v>
      </c>
    </row>
    <row r="296" spans="1:5" x14ac:dyDescent="0.25">
      <c r="A296" t="s">
        <v>1</v>
      </c>
      <c r="B296" t="s">
        <v>17265</v>
      </c>
      <c r="C296" s="1140">
        <v>45516.429062499999</v>
      </c>
      <c r="D296" t="s">
        <v>17296</v>
      </c>
      <c r="E296" s="1137">
        <v>0.1719</v>
      </c>
    </row>
    <row r="297" spans="1:5" x14ac:dyDescent="0.25">
      <c r="A297" t="s">
        <v>1</v>
      </c>
      <c r="B297" t="s">
        <v>17265</v>
      </c>
      <c r="C297" s="1140">
        <v>45516.429062499999</v>
      </c>
      <c r="D297" t="s">
        <v>17297</v>
      </c>
      <c r="E297" s="1137">
        <v>0.37890000000000001</v>
      </c>
    </row>
    <row r="298" spans="1:5" x14ac:dyDescent="0.25">
      <c r="A298" t="s">
        <v>1</v>
      </c>
      <c r="B298" t="s">
        <v>17265</v>
      </c>
      <c r="C298" s="1140">
        <v>45516.429085648146</v>
      </c>
      <c r="D298" t="s">
        <v>17298</v>
      </c>
    </row>
    <row r="299" spans="1:5" x14ac:dyDescent="0.25">
      <c r="A299" t="s">
        <v>1</v>
      </c>
      <c r="B299" t="s">
        <v>17265</v>
      </c>
      <c r="C299" s="1140">
        <v>45516.429085648146</v>
      </c>
      <c r="D299" t="s">
        <v>17303</v>
      </c>
    </row>
    <row r="300" spans="1:5" x14ac:dyDescent="0.25">
      <c r="A300" t="s">
        <v>1</v>
      </c>
      <c r="B300" t="s">
        <v>17265</v>
      </c>
      <c r="C300" s="1140">
        <v>45516.429085648146</v>
      </c>
      <c r="D300" t="s">
        <v>17304</v>
      </c>
      <c r="E300" s="1137">
        <v>1.95E-2</v>
      </c>
    </row>
    <row r="301" spans="1:5" x14ac:dyDescent="0.25">
      <c r="A301" t="s">
        <v>1</v>
      </c>
      <c r="B301" t="s">
        <v>17265</v>
      </c>
      <c r="C301" s="1140">
        <v>45516.429085648146</v>
      </c>
      <c r="D301" t="s">
        <v>17305</v>
      </c>
    </row>
    <row r="302" spans="1:5" x14ac:dyDescent="0.25">
      <c r="A302" t="s">
        <v>1</v>
      </c>
      <c r="B302" t="s">
        <v>17265</v>
      </c>
      <c r="C302" s="1140">
        <v>45516.431539351855</v>
      </c>
      <c r="D302" t="s">
        <v>17306</v>
      </c>
      <c r="E302" s="1137">
        <v>212.2852</v>
      </c>
    </row>
    <row r="303" spans="1:5" x14ac:dyDescent="0.25">
      <c r="A303" t="s">
        <v>1</v>
      </c>
      <c r="B303" t="s">
        <v>17265</v>
      </c>
      <c r="C303" s="1140">
        <v>45516.431539351855</v>
      </c>
      <c r="D303" t="s">
        <v>17299</v>
      </c>
      <c r="E303" s="1137">
        <v>212.3203</v>
      </c>
    </row>
    <row r="304" spans="1:5" x14ac:dyDescent="0.25">
      <c r="A304" t="s">
        <v>1</v>
      </c>
      <c r="B304" t="s">
        <v>17265</v>
      </c>
      <c r="C304" s="1140">
        <v>45516.431585648148</v>
      </c>
      <c r="D304" t="s">
        <v>17308</v>
      </c>
    </row>
    <row r="305" spans="1:5" x14ac:dyDescent="0.25">
      <c r="A305" t="s">
        <v>1</v>
      </c>
      <c r="B305" t="s">
        <v>17265</v>
      </c>
      <c r="C305" s="1140">
        <v>45516.431597222225</v>
      </c>
      <c r="D305" t="s">
        <v>9291</v>
      </c>
    </row>
    <row r="306" spans="1:5" x14ac:dyDescent="0.25">
      <c r="A306" t="s">
        <v>1</v>
      </c>
      <c r="B306" t="s">
        <v>17265</v>
      </c>
      <c r="C306" s="1140">
        <v>45516.431597222225</v>
      </c>
      <c r="D306" t="s">
        <v>9292</v>
      </c>
      <c r="E306" s="1137">
        <v>2.3400000000000001E-2</v>
      </c>
    </row>
    <row r="307" spans="1:5" x14ac:dyDescent="0.25">
      <c r="A307" t="s">
        <v>1</v>
      </c>
      <c r="B307" t="s">
        <v>17265</v>
      </c>
      <c r="C307" s="1140">
        <v>45516.431597222225</v>
      </c>
      <c r="D307" t="s">
        <v>17313</v>
      </c>
      <c r="E307" s="1137">
        <v>1.2031000000000001</v>
      </c>
    </row>
    <row r="308" spans="1:5" x14ac:dyDescent="0.25">
      <c r="A308" t="s">
        <v>1</v>
      </c>
      <c r="B308" t="s">
        <v>17265</v>
      </c>
      <c r="C308" s="1140">
        <v>45516.431597222225</v>
      </c>
      <c r="D308" t="s">
        <v>17290</v>
      </c>
    </row>
    <row r="309" spans="1:5" x14ac:dyDescent="0.25">
      <c r="A309" t="s">
        <v>1</v>
      </c>
      <c r="B309" t="s">
        <v>17265</v>
      </c>
      <c r="C309" s="1140">
        <v>45516.431597222225</v>
      </c>
      <c r="D309" t="s">
        <v>17291</v>
      </c>
      <c r="E309" s="1137">
        <v>5.0799999999999998E-2</v>
      </c>
    </row>
    <row r="310" spans="1:5" x14ac:dyDescent="0.25">
      <c r="A310" t="s">
        <v>1</v>
      </c>
      <c r="B310" t="s">
        <v>17265</v>
      </c>
      <c r="C310" s="1140">
        <v>45516.431620370371</v>
      </c>
      <c r="D310" t="s">
        <v>17288</v>
      </c>
    </row>
    <row r="311" spans="1:5" x14ac:dyDescent="0.25">
      <c r="A311" t="s">
        <v>1</v>
      </c>
      <c r="B311" t="s">
        <v>17265</v>
      </c>
      <c r="C311" s="1140">
        <v>45516.431620370371</v>
      </c>
      <c r="D311" t="s">
        <v>17289</v>
      </c>
      <c r="E311" s="1137">
        <v>5.4699999999999999E-2</v>
      </c>
    </row>
    <row r="312" spans="1:5" x14ac:dyDescent="0.25">
      <c r="A312" t="s">
        <v>1</v>
      </c>
      <c r="B312" t="s">
        <v>17265</v>
      </c>
      <c r="C312" s="1140">
        <v>45516.431631944448</v>
      </c>
      <c r="D312" t="s">
        <v>17292</v>
      </c>
    </row>
    <row r="313" spans="1:5" x14ac:dyDescent="0.25">
      <c r="A313" t="s">
        <v>1</v>
      </c>
      <c r="B313" t="s">
        <v>17265</v>
      </c>
      <c r="C313" s="1140">
        <v>45516.431631944448</v>
      </c>
      <c r="D313" t="s">
        <v>17293</v>
      </c>
    </row>
    <row r="314" spans="1:5" x14ac:dyDescent="0.25">
      <c r="A314" t="s">
        <v>1</v>
      </c>
      <c r="B314" t="s">
        <v>17265</v>
      </c>
      <c r="C314" s="1140">
        <v>45516.431631944448</v>
      </c>
      <c r="D314" t="s">
        <v>17294</v>
      </c>
      <c r="E314" s="1137">
        <v>0.2109</v>
      </c>
    </row>
    <row r="315" spans="1:5" x14ac:dyDescent="0.25">
      <c r="A315" t="s">
        <v>1</v>
      </c>
      <c r="B315" t="s">
        <v>17265</v>
      </c>
      <c r="C315" s="1140">
        <v>45516.431631944448</v>
      </c>
      <c r="D315" t="s">
        <v>17295</v>
      </c>
    </row>
    <row r="316" spans="1:5" x14ac:dyDescent="0.25">
      <c r="A316" t="s">
        <v>1</v>
      </c>
      <c r="B316" t="s">
        <v>17265</v>
      </c>
      <c r="C316" s="1140">
        <v>45516.431631944448</v>
      </c>
      <c r="D316" t="s">
        <v>17296</v>
      </c>
      <c r="E316" s="1137">
        <v>0.15620000000000001</v>
      </c>
    </row>
    <row r="317" spans="1:5" x14ac:dyDescent="0.25">
      <c r="A317" t="s">
        <v>1</v>
      </c>
      <c r="B317" t="s">
        <v>17265</v>
      </c>
      <c r="C317" s="1140">
        <v>45516.431631944448</v>
      </c>
      <c r="D317" t="s">
        <v>17297</v>
      </c>
      <c r="E317" s="1137">
        <v>0.37890000000000001</v>
      </c>
    </row>
    <row r="318" spans="1:5" x14ac:dyDescent="0.25">
      <c r="A318" t="s">
        <v>1</v>
      </c>
      <c r="B318" t="s">
        <v>17265</v>
      </c>
      <c r="C318" s="1140">
        <v>45516.431655092594</v>
      </c>
      <c r="D318" t="s">
        <v>17298</v>
      </c>
    </row>
    <row r="319" spans="1:5" x14ac:dyDescent="0.25">
      <c r="A319" t="s">
        <v>1</v>
      </c>
      <c r="B319" t="s">
        <v>17265</v>
      </c>
      <c r="C319" s="1140">
        <v>45516.431655092594</v>
      </c>
      <c r="D319" t="s">
        <v>17299</v>
      </c>
      <c r="E319" s="1137">
        <v>3.8999999999999998E-3</v>
      </c>
    </row>
    <row r="320" spans="1:5" x14ac:dyDescent="0.25">
      <c r="A320" t="s">
        <v>1</v>
      </c>
      <c r="B320" t="s">
        <v>17265</v>
      </c>
      <c r="C320" s="1140">
        <v>45516.43167824074</v>
      </c>
      <c r="D320" t="s">
        <v>17300</v>
      </c>
    </row>
    <row r="321" spans="1:5" x14ac:dyDescent="0.25">
      <c r="A321" t="s">
        <v>1</v>
      </c>
      <c r="B321" t="s">
        <v>17265</v>
      </c>
      <c r="C321" s="1140">
        <v>45516.43167824074</v>
      </c>
      <c r="D321" t="s">
        <v>17301</v>
      </c>
      <c r="E321" s="1137">
        <v>0</v>
      </c>
    </row>
    <row r="322" spans="1:5" x14ac:dyDescent="0.25">
      <c r="A322" t="s">
        <v>1</v>
      </c>
      <c r="B322" t="s">
        <v>17265</v>
      </c>
      <c r="C322" s="1140">
        <v>45516.43167824074</v>
      </c>
      <c r="D322" t="s">
        <v>17302</v>
      </c>
    </row>
    <row r="323" spans="1:5" x14ac:dyDescent="0.25">
      <c r="A323" t="s">
        <v>1</v>
      </c>
      <c r="B323" t="s">
        <v>17265</v>
      </c>
      <c r="C323" s="1140">
        <v>45516.43167824074</v>
      </c>
      <c r="D323" t="s">
        <v>17303</v>
      </c>
    </row>
    <row r="324" spans="1:5" x14ac:dyDescent="0.25">
      <c r="A324" t="s">
        <v>1</v>
      </c>
      <c r="B324" t="s">
        <v>17265</v>
      </c>
      <c r="C324" s="1140">
        <v>45516.43167824074</v>
      </c>
      <c r="D324" t="s">
        <v>17304</v>
      </c>
      <c r="E324" s="1137">
        <v>1.5599999999999999E-2</v>
      </c>
    </row>
    <row r="325" spans="1:5" x14ac:dyDescent="0.25">
      <c r="A325" t="s">
        <v>1</v>
      </c>
      <c r="B325" t="s">
        <v>17265</v>
      </c>
      <c r="C325" s="1140">
        <v>45516.43167824074</v>
      </c>
      <c r="D325" t="s">
        <v>17305</v>
      </c>
    </row>
    <row r="326" spans="1:5" x14ac:dyDescent="0.25">
      <c r="A326" t="s">
        <v>1</v>
      </c>
      <c r="B326" t="s">
        <v>17265</v>
      </c>
      <c r="C326" s="1140">
        <v>45516.432256944441</v>
      </c>
      <c r="D326" t="s">
        <v>17292</v>
      </c>
    </row>
    <row r="327" spans="1:5" x14ac:dyDescent="0.25">
      <c r="A327" t="s">
        <v>1</v>
      </c>
      <c r="B327" t="s">
        <v>17265</v>
      </c>
      <c r="C327" s="1140">
        <v>45516.432256944441</v>
      </c>
      <c r="D327" t="s">
        <v>17293</v>
      </c>
    </row>
    <row r="328" spans="1:5" x14ac:dyDescent="0.25">
      <c r="A328" t="s">
        <v>1</v>
      </c>
      <c r="B328" t="s">
        <v>17265</v>
      </c>
      <c r="C328" s="1140">
        <v>45516.432256944441</v>
      </c>
      <c r="D328" t="s">
        <v>17294</v>
      </c>
      <c r="E328" s="1137">
        <v>0.1875</v>
      </c>
    </row>
    <row r="329" spans="1:5" x14ac:dyDescent="0.25">
      <c r="A329" t="s">
        <v>1</v>
      </c>
      <c r="B329" t="s">
        <v>17265</v>
      </c>
      <c r="C329" s="1140">
        <v>45516.432256944441</v>
      </c>
      <c r="D329" t="s">
        <v>17295</v>
      </c>
    </row>
    <row r="330" spans="1:5" x14ac:dyDescent="0.25">
      <c r="A330" t="s">
        <v>1</v>
      </c>
      <c r="B330" t="s">
        <v>17265</v>
      </c>
      <c r="C330" s="1140">
        <v>45516.432268518518</v>
      </c>
      <c r="D330" t="s">
        <v>17296</v>
      </c>
      <c r="E330" s="1137">
        <v>0.1875</v>
      </c>
    </row>
    <row r="331" spans="1:5" x14ac:dyDescent="0.25">
      <c r="A331" t="s">
        <v>1</v>
      </c>
      <c r="B331" t="s">
        <v>17265</v>
      </c>
      <c r="C331" s="1140">
        <v>45516.432268518518</v>
      </c>
      <c r="D331" t="s">
        <v>17297</v>
      </c>
      <c r="E331" s="1137">
        <v>0.38669999999999999</v>
      </c>
    </row>
    <row r="332" spans="1:5" x14ac:dyDescent="0.25">
      <c r="A332" t="s">
        <v>1</v>
      </c>
      <c r="B332" t="s">
        <v>17265</v>
      </c>
      <c r="C332" s="1140">
        <v>45516.432291666664</v>
      </c>
      <c r="D332" t="s">
        <v>17298</v>
      </c>
    </row>
    <row r="333" spans="1:5" x14ac:dyDescent="0.25">
      <c r="A333" t="s">
        <v>1</v>
      </c>
      <c r="B333" t="s">
        <v>17265</v>
      </c>
      <c r="C333" s="1140">
        <v>45516.432291666664</v>
      </c>
      <c r="D333" t="s">
        <v>17303</v>
      </c>
    </row>
    <row r="334" spans="1:5" x14ac:dyDescent="0.25">
      <c r="A334" t="s">
        <v>1</v>
      </c>
      <c r="B334" t="s">
        <v>17265</v>
      </c>
      <c r="C334" s="1140">
        <v>45516.432291666664</v>
      </c>
      <c r="D334" t="s">
        <v>17304</v>
      </c>
      <c r="E334" s="1137">
        <v>1.95E-2</v>
      </c>
    </row>
    <row r="335" spans="1:5" x14ac:dyDescent="0.25">
      <c r="A335" t="s">
        <v>1</v>
      </c>
      <c r="B335" t="s">
        <v>17265</v>
      </c>
      <c r="C335" s="1140">
        <v>45516.432291666664</v>
      </c>
      <c r="D335" t="s">
        <v>17305</v>
      </c>
    </row>
    <row r="336" spans="1:5" x14ac:dyDescent="0.25">
      <c r="A336" t="s">
        <v>1</v>
      </c>
      <c r="B336" t="s">
        <v>17265</v>
      </c>
      <c r="C336" s="1140">
        <v>45516.432847222219</v>
      </c>
      <c r="D336" t="s">
        <v>17306</v>
      </c>
      <c r="E336" s="1137">
        <v>48.039099999999998</v>
      </c>
    </row>
    <row r="337" spans="1:5" x14ac:dyDescent="0.25">
      <c r="A337" t="s">
        <v>1</v>
      </c>
      <c r="B337" t="s">
        <v>17265</v>
      </c>
      <c r="C337" s="1140">
        <v>45516.432858796295</v>
      </c>
      <c r="D337" t="s">
        <v>17299</v>
      </c>
      <c r="E337" s="1137">
        <v>49.542999999999999</v>
      </c>
    </row>
    <row r="338" spans="1:5" x14ac:dyDescent="0.25">
      <c r="A338" t="s">
        <v>1</v>
      </c>
      <c r="B338" t="s">
        <v>17265</v>
      </c>
      <c r="C338" s="1140">
        <v>45516.432997685188</v>
      </c>
      <c r="D338" t="s">
        <v>17308</v>
      </c>
    </row>
    <row r="339" spans="1:5" x14ac:dyDescent="0.25">
      <c r="A339" t="s">
        <v>1</v>
      </c>
      <c r="B339" t="s">
        <v>17265</v>
      </c>
      <c r="C339" s="1140">
        <v>45516.433009259257</v>
      </c>
      <c r="D339" t="s">
        <v>17313</v>
      </c>
      <c r="E339" s="1137">
        <v>1.1601999999999999</v>
      </c>
    </row>
    <row r="340" spans="1:5" x14ac:dyDescent="0.25">
      <c r="A340" t="s">
        <v>1</v>
      </c>
      <c r="B340" t="s">
        <v>17265</v>
      </c>
      <c r="C340" s="1140">
        <v>45516.433668981481</v>
      </c>
      <c r="D340" t="s">
        <v>17292</v>
      </c>
    </row>
    <row r="341" spans="1:5" x14ac:dyDescent="0.25">
      <c r="A341" t="s">
        <v>1</v>
      </c>
      <c r="B341" t="s">
        <v>17265</v>
      </c>
      <c r="C341" s="1140">
        <v>45516.433668981481</v>
      </c>
      <c r="D341" t="s">
        <v>17293</v>
      </c>
    </row>
    <row r="342" spans="1:5" x14ac:dyDescent="0.25">
      <c r="A342" t="s">
        <v>1</v>
      </c>
      <c r="B342" t="s">
        <v>17265</v>
      </c>
      <c r="C342" s="1140">
        <v>45516.433668981481</v>
      </c>
      <c r="D342" t="s">
        <v>17294</v>
      </c>
      <c r="E342" s="1137">
        <v>0.20699999999999999</v>
      </c>
    </row>
    <row r="343" spans="1:5" x14ac:dyDescent="0.25">
      <c r="A343" t="s">
        <v>1</v>
      </c>
      <c r="B343" t="s">
        <v>17265</v>
      </c>
      <c r="C343" s="1140">
        <v>45516.433668981481</v>
      </c>
      <c r="D343" t="s">
        <v>17295</v>
      </c>
    </row>
    <row r="344" spans="1:5" x14ac:dyDescent="0.25">
      <c r="A344" t="s">
        <v>1</v>
      </c>
      <c r="B344" t="s">
        <v>17265</v>
      </c>
      <c r="C344" s="1140">
        <v>45516.433668981481</v>
      </c>
      <c r="D344" t="s">
        <v>17296</v>
      </c>
      <c r="E344" s="1137">
        <v>0.1719</v>
      </c>
    </row>
    <row r="345" spans="1:5" x14ac:dyDescent="0.25">
      <c r="A345" t="s">
        <v>1</v>
      </c>
      <c r="B345" t="s">
        <v>17265</v>
      </c>
      <c r="C345" s="1140">
        <v>45516.433668981481</v>
      </c>
      <c r="D345" t="s">
        <v>17297</v>
      </c>
      <c r="E345" s="1137">
        <v>0.38669999999999999</v>
      </c>
    </row>
    <row r="346" spans="1:5" x14ac:dyDescent="0.25">
      <c r="A346" t="s">
        <v>1</v>
      </c>
      <c r="B346" t="s">
        <v>17265</v>
      </c>
      <c r="C346" s="1140">
        <v>45516.433692129627</v>
      </c>
      <c r="D346" t="s">
        <v>17298</v>
      </c>
    </row>
    <row r="347" spans="1:5" x14ac:dyDescent="0.25">
      <c r="A347" t="s">
        <v>1</v>
      </c>
      <c r="B347" t="s">
        <v>17265</v>
      </c>
      <c r="C347" s="1140">
        <v>45516.433692129627</v>
      </c>
      <c r="D347" t="s">
        <v>17299</v>
      </c>
      <c r="E347" s="1137">
        <v>7.7999999999999996E-3</v>
      </c>
    </row>
    <row r="348" spans="1:5" x14ac:dyDescent="0.25">
      <c r="A348" t="s">
        <v>1</v>
      </c>
      <c r="B348" t="s">
        <v>17265</v>
      </c>
      <c r="C348" s="1140">
        <v>45516.43372685185</v>
      </c>
      <c r="D348" t="s">
        <v>17300</v>
      </c>
    </row>
    <row r="349" spans="1:5" x14ac:dyDescent="0.25">
      <c r="A349" t="s">
        <v>1</v>
      </c>
      <c r="B349" t="s">
        <v>17265</v>
      </c>
      <c r="C349" s="1140">
        <v>45516.43372685185</v>
      </c>
      <c r="D349" t="s">
        <v>17301</v>
      </c>
      <c r="E349" s="1137">
        <v>0</v>
      </c>
    </row>
    <row r="350" spans="1:5" x14ac:dyDescent="0.25">
      <c r="A350" t="s">
        <v>1</v>
      </c>
      <c r="B350" t="s">
        <v>17265</v>
      </c>
      <c r="C350" s="1140">
        <v>45516.43372685185</v>
      </c>
      <c r="D350" t="s">
        <v>17302</v>
      </c>
    </row>
    <row r="351" spans="1:5" x14ac:dyDescent="0.25">
      <c r="A351" t="s">
        <v>1</v>
      </c>
      <c r="B351" t="s">
        <v>17265</v>
      </c>
      <c r="C351" s="1140">
        <v>45516.43372685185</v>
      </c>
      <c r="D351" t="s">
        <v>17303</v>
      </c>
    </row>
    <row r="352" spans="1:5" x14ac:dyDescent="0.25">
      <c r="A352" t="s">
        <v>1</v>
      </c>
      <c r="B352" t="s">
        <v>17265</v>
      </c>
      <c r="C352" s="1140">
        <v>45516.43372685185</v>
      </c>
      <c r="D352" t="s">
        <v>17304</v>
      </c>
      <c r="E352" s="1137">
        <v>1.5599999999999999E-2</v>
      </c>
    </row>
    <row r="353" spans="1:5" x14ac:dyDescent="0.25">
      <c r="A353" t="s">
        <v>1</v>
      </c>
      <c r="B353" t="s">
        <v>17265</v>
      </c>
      <c r="C353" s="1140">
        <v>45516.43372685185</v>
      </c>
      <c r="D353" t="s">
        <v>17305</v>
      </c>
    </row>
    <row r="354" spans="1:5" x14ac:dyDescent="0.25">
      <c r="A354" t="s">
        <v>1</v>
      </c>
      <c r="B354" t="s">
        <v>17265</v>
      </c>
      <c r="C354" s="1140">
        <v>45516.434664351851</v>
      </c>
      <c r="D354" t="s">
        <v>17292</v>
      </c>
    </row>
    <row r="355" spans="1:5" x14ac:dyDescent="0.25">
      <c r="A355" t="s">
        <v>1</v>
      </c>
      <c r="B355" t="s">
        <v>17265</v>
      </c>
      <c r="C355" s="1140">
        <v>45516.434664351851</v>
      </c>
      <c r="D355" t="s">
        <v>17293</v>
      </c>
    </row>
    <row r="356" spans="1:5" x14ac:dyDescent="0.25">
      <c r="A356" t="s">
        <v>1</v>
      </c>
      <c r="B356" t="s">
        <v>17265</v>
      </c>
      <c r="C356" s="1140">
        <v>45516.434675925928</v>
      </c>
      <c r="D356" t="s">
        <v>17294</v>
      </c>
      <c r="E356" s="1137">
        <v>0.20699999999999999</v>
      </c>
    </row>
    <row r="357" spans="1:5" x14ac:dyDescent="0.25">
      <c r="A357" t="s">
        <v>1</v>
      </c>
      <c r="B357" t="s">
        <v>17265</v>
      </c>
      <c r="C357" s="1140">
        <v>45516.434675925928</v>
      </c>
      <c r="D357" t="s">
        <v>17295</v>
      </c>
    </row>
    <row r="358" spans="1:5" x14ac:dyDescent="0.25">
      <c r="A358" t="s">
        <v>1</v>
      </c>
      <c r="B358" t="s">
        <v>17265</v>
      </c>
      <c r="C358" s="1140">
        <v>45516.434675925928</v>
      </c>
      <c r="D358" t="s">
        <v>17296</v>
      </c>
      <c r="E358" s="1137">
        <v>0.17580000000000001</v>
      </c>
    </row>
    <row r="359" spans="1:5" x14ac:dyDescent="0.25">
      <c r="A359" t="s">
        <v>1</v>
      </c>
      <c r="B359" t="s">
        <v>17265</v>
      </c>
      <c r="C359" s="1140">
        <v>45516.434675925928</v>
      </c>
      <c r="D359" t="s">
        <v>17297</v>
      </c>
      <c r="E359" s="1137">
        <v>0.38279999999999997</v>
      </c>
    </row>
    <row r="360" spans="1:5" x14ac:dyDescent="0.25">
      <c r="A360" t="s">
        <v>1</v>
      </c>
      <c r="B360" t="s">
        <v>17265</v>
      </c>
      <c r="C360" s="1140">
        <v>45516.434687499997</v>
      </c>
      <c r="D360" t="s">
        <v>17298</v>
      </c>
    </row>
    <row r="361" spans="1:5" x14ac:dyDescent="0.25">
      <c r="A361" t="s">
        <v>1</v>
      </c>
      <c r="B361" t="s">
        <v>17265</v>
      </c>
      <c r="C361" s="1140">
        <v>45516.434687499997</v>
      </c>
      <c r="D361" t="s">
        <v>17303</v>
      </c>
    </row>
    <row r="362" spans="1:5" x14ac:dyDescent="0.25">
      <c r="A362" t="s">
        <v>1</v>
      </c>
      <c r="B362" t="s">
        <v>17265</v>
      </c>
      <c r="C362" s="1140">
        <v>45516.434687499997</v>
      </c>
      <c r="D362" t="s">
        <v>17304</v>
      </c>
      <c r="E362" s="1137">
        <v>1.17E-2</v>
      </c>
    </row>
    <row r="363" spans="1:5" x14ac:dyDescent="0.25">
      <c r="A363" t="s">
        <v>1</v>
      </c>
      <c r="B363" t="s">
        <v>17265</v>
      </c>
      <c r="C363" s="1140">
        <v>45516.434687499997</v>
      </c>
      <c r="D363" t="s">
        <v>17305</v>
      </c>
    </row>
    <row r="364" spans="1:5" x14ac:dyDescent="0.25">
      <c r="A364" t="s">
        <v>1</v>
      </c>
      <c r="B364" t="s">
        <v>17265</v>
      </c>
      <c r="C364" s="1140">
        <v>45516.434837962966</v>
      </c>
      <c r="D364" t="s">
        <v>17306</v>
      </c>
      <c r="E364" s="1137">
        <v>12.4062</v>
      </c>
    </row>
    <row r="365" spans="1:5" x14ac:dyDescent="0.25">
      <c r="A365" t="s">
        <v>1</v>
      </c>
      <c r="B365" t="s">
        <v>17265</v>
      </c>
      <c r="C365" s="1140">
        <v>45516.434837962966</v>
      </c>
      <c r="D365" t="s">
        <v>17299</v>
      </c>
      <c r="E365" s="1137">
        <v>12.4375</v>
      </c>
    </row>
    <row r="366" spans="1:5" x14ac:dyDescent="0.25">
      <c r="A366" t="s">
        <v>1</v>
      </c>
      <c r="B366" t="s">
        <v>17265</v>
      </c>
      <c r="C366" s="1140">
        <v>45516.436157407406</v>
      </c>
      <c r="D366" t="s">
        <v>17308</v>
      </c>
    </row>
    <row r="367" spans="1:5" x14ac:dyDescent="0.25">
      <c r="A367" t="s">
        <v>1</v>
      </c>
      <c r="B367" t="s">
        <v>17265</v>
      </c>
      <c r="C367" s="1140">
        <v>45516.436168981483</v>
      </c>
      <c r="D367" t="s">
        <v>17313</v>
      </c>
      <c r="E367" s="1137">
        <v>1.1289</v>
      </c>
    </row>
    <row r="368" spans="1:5" x14ac:dyDescent="0.25">
      <c r="A368" t="s">
        <v>1</v>
      </c>
      <c r="B368" t="s">
        <v>17265</v>
      </c>
      <c r="C368" s="1140">
        <v>45516.438414351855</v>
      </c>
      <c r="D368" t="s">
        <v>17292</v>
      </c>
    </row>
    <row r="369" spans="1:5" x14ac:dyDescent="0.25">
      <c r="A369" t="s">
        <v>1</v>
      </c>
      <c r="B369" t="s">
        <v>17265</v>
      </c>
      <c r="C369" s="1140">
        <v>45516.438414351855</v>
      </c>
      <c r="D369" t="s">
        <v>17293</v>
      </c>
    </row>
    <row r="370" spans="1:5" x14ac:dyDescent="0.25">
      <c r="A370" t="s">
        <v>1</v>
      </c>
      <c r="B370" t="s">
        <v>17265</v>
      </c>
      <c r="C370" s="1140">
        <v>45516.438414351855</v>
      </c>
      <c r="D370" t="s">
        <v>17294</v>
      </c>
      <c r="E370" s="1137">
        <v>0.1953</v>
      </c>
    </row>
    <row r="371" spans="1:5" x14ac:dyDescent="0.25">
      <c r="A371" t="s">
        <v>1</v>
      </c>
      <c r="B371" t="s">
        <v>17265</v>
      </c>
      <c r="C371" s="1140">
        <v>45516.438414351855</v>
      </c>
      <c r="D371" t="s">
        <v>17295</v>
      </c>
    </row>
    <row r="372" spans="1:5" x14ac:dyDescent="0.25">
      <c r="A372" t="s">
        <v>1</v>
      </c>
      <c r="B372" t="s">
        <v>17265</v>
      </c>
      <c r="C372" s="1140">
        <v>45516.438414351855</v>
      </c>
      <c r="D372" t="s">
        <v>17296</v>
      </c>
      <c r="E372" s="1137">
        <v>0.1953</v>
      </c>
    </row>
    <row r="373" spans="1:5" x14ac:dyDescent="0.25">
      <c r="A373" t="s">
        <v>1</v>
      </c>
      <c r="B373" t="s">
        <v>17265</v>
      </c>
      <c r="C373" s="1140">
        <v>45516.438414351855</v>
      </c>
      <c r="D373" t="s">
        <v>17297</v>
      </c>
      <c r="E373" s="1137">
        <v>0.39450000000000002</v>
      </c>
    </row>
    <row r="374" spans="1:5" x14ac:dyDescent="0.25">
      <c r="A374" t="s">
        <v>1</v>
      </c>
      <c r="B374" t="s">
        <v>17265</v>
      </c>
      <c r="C374" s="1140">
        <v>45516.438437500001</v>
      </c>
      <c r="D374" t="s">
        <v>17298</v>
      </c>
    </row>
    <row r="375" spans="1:5" x14ac:dyDescent="0.25">
      <c r="A375" t="s">
        <v>1</v>
      </c>
      <c r="B375" t="s">
        <v>17265</v>
      </c>
      <c r="C375" s="1140">
        <v>45516.438437500001</v>
      </c>
      <c r="D375" t="s">
        <v>17299</v>
      </c>
      <c r="E375" s="1137">
        <v>0</v>
      </c>
    </row>
    <row r="376" spans="1:5" x14ac:dyDescent="0.25">
      <c r="A376" t="s">
        <v>1</v>
      </c>
      <c r="B376" t="s">
        <v>17265</v>
      </c>
      <c r="C376" s="1140">
        <v>45516.438449074078</v>
      </c>
      <c r="D376" t="s">
        <v>17300</v>
      </c>
    </row>
    <row r="377" spans="1:5" x14ac:dyDescent="0.25">
      <c r="A377" t="s">
        <v>1</v>
      </c>
      <c r="B377" t="s">
        <v>17265</v>
      </c>
      <c r="C377" s="1140">
        <v>45516.438449074078</v>
      </c>
      <c r="D377" t="s">
        <v>17301</v>
      </c>
      <c r="E377" s="1137">
        <v>0</v>
      </c>
    </row>
    <row r="378" spans="1:5" x14ac:dyDescent="0.25">
      <c r="A378" t="s">
        <v>1</v>
      </c>
      <c r="B378" t="s">
        <v>17265</v>
      </c>
      <c r="C378" s="1140">
        <v>45516.438449074078</v>
      </c>
      <c r="D378" t="s">
        <v>17302</v>
      </c>
    </row>
    <row r="379" spans="1:5" x14ac:dyDescent="0.25">
      <c r="A379" t="s">
        <v>1</v>
      </c>
      <c r="B379" t="s">
        <v>17265</v>
      </c>
      <c r="C379" s="1140">
        <v>45516.438449074078</v>
      </c>
      <c r="D379" t="s">
        <v>17303</v>
      </c>
    </row>
    <row r="380" spans="1:5" x14ac:dyDescent="0.25">
      <c r="A380" t="s">
        <v>1</v>
      </c>
      <c r="B380" t="s">
        <v>17265</v>
      </c>
      <c r="C380" s="1140">
        <v>45516.438449074078</v>
      </c>
      <c r="D380" t="s">
        <v>17304</v>
      </c>
      <c r="E380" s="1137">
        <v>3.1199999999999999E-2</v>
      </c>
    </row>
    <row r="381" spans="1:5" x14ac:dyDescent="0.25">
      <c r="A381" t="s">
        <v>1</v>
      </c>
      <c r="B381" t="s">
        <v>17265</v>
      </c>
      <c r="C381" s="1140">
        <v>45516.438449074078</v>
      </c>
      <c r="D381" t="s">
        <v>17305</v>
      </c>
    </row>
    <row r="382" spans="1:5" x14ac:dyDescent="0.25">
      <c r="A382" t="s">
        <v>1</v>
      </c>
      <c r="B382" t="s">
        <v>17265</v>
      </c>
      <c r="C382" s="1140">
        <v>45516.444305555553</v>
      </c>
      <c r="D382" t="s">
        <v>17292</v>
      </c>
    </row>
    <row r="383" spans="1:5" x14ac:dyDescent="0.25">
      <c r="A383" t="s">
        <v>1</v>
      </c>
      <c r="B383" t="s">
        <v>17265</v>
      </c>
      <c r="C383" s="1140">
        <v>45516.444305555553</v>
      </c>
      <c r="D383" t="s">
        <v>17293</v>
      </c>
    </row>
    <row r="384" spans="1:5" x14ac:dyDescent="0.25">
      <c r="A384" t="s">
        <v>1</v>
      </c>
      <c r="B384" t="s">
        <v>17265</v>
      </c>
      <c r="C384" s="1140">
        <v>45516.444305555553</v>
      </c>
      <c r="D384" t="s">
        <v>17294</v>
      </c>
      <c r="E384" s="1137">
        <v>0.23050000000000001</v>
      </c>
    </row>
    <row r="385" spans="1:5" x14ac:dyDescent="0.25">
      <c r="A385" t="s">
        <v>1</v>
      </c>
      <c r="B385" t="s">
        <v>17265</v>
      </c>
      <c r="C385" s="1140">
        <v>45516.444305555553</v>
      </c>
      <c r="D385" t="s">
        <v>17295</v>
      </c>
    </row>
    <row r="386" spans="1:5" x14ac:dyDescent="0.25">
      <c r="A386" t="s">
        <v>1</v>
      </c>
      <c r="B386" t="s">
        <v>17265</v>
      </c>
      <c r="C386" s="1140">
        <v>45516.44431712963</v>
      </c>
      <c r="D386" t="s">
        <v>17296</v>
      </c>
      <c r="E386" s="1137">
        <v>0.1719</v>
      </c>
    </row>
    <row r="387" spans="1:5" x14ac:dyDescent="0.25">
      <c r="A387" t="s">
        <v>1</v>
      </c>
      <c r="B387" t="s">
        <v>17265</v>
      </c>
      <c r="C387" s="1140">
        <v>45516.44431712963</v>
      </c>
      <c r="D387" t="s">
        <v>17297</v>
      </c>
      <c r="E387" s="1137">
        <v>0.40229999999999999</v>
      </c>
    </row>
    <row r="388" spans="1:5" x14ac:dyDescent="0.25">
      <c r="A388" t="s">
        <v>1</v>
      </c>
      <c r="B388" t="s">
        <v>17265</v>
      </c>
      <c r="C388" s="1140">
        <v>45516.444398148145</v>
      </c>
      <c r="D388" t="s">
        <v>17298</v>
      </c>
    </row>
    <row r="389" spans="1:5" x14ac:dyDescent="0.25">
      <c r="A389" t="s">
        <v>1</v>
      </c>
      <c r="B389" t="s">
        <v>17265</v>
      </c>
      <c r="C389" s="1140">
        <v>45516.444398148145</v>
      </c>
      <c r="D389" t="s">
        <v>17303</v>
      </c>
    </row>
    <row r="390" spans="1:5" x14ac:dyDescent="0.25">
      <c r="A390" t="s">
        <v>1</v>
      </c>
      <c r="B390" t="s">
        <v>17265</v>
      </c>
      <c r="C390" s="1140">
        <v>45516.444398148145</v>
      </c>
      <c r="D390" t="s">
        <v>17304</v>
      </c>
      <c r="E390" s="1137">
        <v>1.5599999999999999E-2</v>
      </c>
    </row>
    <row r="391" spans="1:5" x14ac:dyDescent="0.25">
      <c r="A391" t="s">
        <v>1</v>
      </c>
      <c r="B391" t="s">
        <v>17265</v>
      </c>
      <c r="C391" s="1140">
        <v>45516.444398148145</v>
      </c>
      <c r="D391" t="s">
        <v>17305</v>
      </c>
    </row>
    <row r="392" spans="1:5" x14ac:dyDescent="0.25">
      <c r="A392" t="s">
        <v>1</v>
      </c>
      <c r="B392" t="s">
        <v>17265</v>
      </c>
      <c r="C392" s="1140">
        <v>45516.444432870368</v>
      </c>
      <c r="D392" t="s">
        <v>17306</v>
      </c>
      <c r="E392" s="1137">
        <v>2.6366999999999998</v>
      </c>
    </row>
    <row r="393" spans="1:5" x14ac:dyDescent="0.25">
      <c r="A393" t="s">
        <v>1</v>
      </c>
      <c r="B393" t="s">
        <v>17265</v>
      </c>
      <c r="C393" s="1140">
        <v>45516.444432870368</v>
      </c>
      <c r="D393" t="s">
        <v>17299</v>
      </c>
      <c r="E393" s="1137">
        <v>2.6522999999999999</v>
      </c>
    </row>
    <row r="394" spans="1:5" x14ac:dyDescent="0.25">
      <c r="A394" t="s">
        <v>1</v>
      </c>
      <c r="B394" t="s">
        <v>17265</v>
      </c>
      <c r="C394" s="1140">
        <v>45516.444618055553</v>
      </c>
      <c r="D394" t="s">
        <v>17308</v>
      </c>
    </row>
    <row r="395" spans="1:5" x14ac:dyDescent="0.25">
      <c r="A395" t="s">
        <v>1</v>
      </c>
      <c r="B395" t="s">
        <v>17265</v>
      </c>
      <c r="C395" s="1140">
        <v>45516.44462962963</v>
      </c>
      <c r="D395" t="s">
        <v>17313</v>
      </c>
      <c r="E395" s="1137">
        <v>1.0820000000000001</v>
      </c>
    </row>
    <row r="396" spans="1:5" x14ac:dyDescent="0.25">
      <c r="A396" t="s">
        <v>1</v>
      </c>
      <c r="B396" t="s">
        <v>17265</v>
      </c>
      <c r="C396" s="1140">
        <v>45516.445937500001</v>
      </c>
      <c r="D396" t="s">
        <v>17292</v>
      </c>
    </row>
    <row r="397" spans="1:5" x14ac:dyDescent="0.25">
      <c r="A397" t="s">
        <v>1</v>
      </c>
      <c r="B397" t="s">
        <v>17265</v>
      </c>
      <c r="C397" s="1140">
        <v>45516.445937500001</v>
      </c>
      <c r="D397" t="s">
        <v>17293</v>
      </c>
    </row>
    <row r="398" spans="1:5" x14ac:dyDescent="0.25">
      <c r="A398" t="s">
        <v>1</v>
      </c>
      <c r="B398" t="s">
        <v>17265</v>
      </c>
      <c r="C398" s="1140">
        <v>45516.445937500001</v>
      </c>
      <c r="D398" t="s">
        <v>17294</v>
      </c>
      <c r="E398" s="1137">
        <v>0.21479999999999999</v>
      </c>
    </row>
    <row r="399" spans="1:5" x14ac:dyDescent="0.25">
      <c r="A399" t="s">
        <v>1</v>
      </c>
      <c r="B399" t="s">
        <v>17265</v>
      </c>
      <c r="C399" s="1140">
        <v>45516.445937500001</v>
      </c>
      <c r="D399" t="s">
        <v>17295</v>
      </c>
    </row>
    <row r="400" spans="1:5" x14ac:dyDescent="0.25">
      <c r="A400" t="s">
        <v>1</v>
      </c>
      <c r="B400" t="s">
        <v>17265</v>
      </c>
      <c r="C400" s="1140">
        <v>45516.445937500001</v>
      </c>
      <c r="D400" t="s">
        <v>17296</v>
      </c>
      <c r="E400" s="1137">
        <v>0.17580000000000001</v>
      </c>
    </row>
    <row r="401" spans="1:5" x14ac:dyDescent="0.25">
      <c r="A401" t="s">
        <v>1</v>
      </c>
      <c r="B401" t="s">
        <v>17265</v>
      </c>
      <c r="C401" s="1140">
        <v>45516.445937500001</v>
      </c>
      <c r="D401" t="s">
        <v>17297</v>
      </c>
      <c r="E401" s="1137">
        <v>0.39450000000000002</v>
      </c>
    </row>
    <row r="402" spans="1:5" x14ac:dyDescent="0.25">
      <c r="A402" t="s">
        <v>1</v>
      </c>
      <c r="B402" t="s">
        <v>17265</v>
      </c>
      <c r="C402" s="1140">
        <v>45516.446087962962</v>
      </c>
      <c r="D402" t="s">
        <v>17298</v>
      </c>
    </row>
    <row r="403" spans="1:5" x14ac:dyDescent="0.25">
      <c r="A403" t="s">
        <v>1</v>
      </c>
      <c r="B403" t="s">
        <v>17265</v>
      </c>
      <c r="C403" s="1140">
        <v>45516.446087962962</v>
      </c>
      <c r="D403" t="s">
        <v>17299</v>
      </c>
      <c r="E403" s="1137">
        <v>0</v>
      </c>
    </row>
    <row r="404" spans="1:5" x14ac:dyDescent="0.25">
      <c r="A404" t="s">
        <v>1</v>
      </c>
      <c r="B404" t="s">
        <v>17265</v>
      </c>
      <c r="C404" s="1140">
        <v>45516.446099537039</v>
      </c>
      <c r="D404" t="s">
        <v>17300</v>
      </c>
    </row>
    <row r="405" spans="1:5" x14ac:dyDescent="0.25">
      <c r="A405" t="s">
        <v>1</v>
      </c>
      <c r="B405" t="s">
        <v>17265</v>
      </c>
      <c r="C405" s="1140">
        <v>45516.446099537039</v>
      </c>
      <c r="D405" t="s">
        <v>17301</v>
      </c>
      <c r="E405" s="1137">
        <v>0</v>
      </c>
    </row>
    <row r="406" spans="1:5" x14ac:dyDescent="0.25">
      <c r="A406" t="s">
        <v>1</v>
      </c>
      <c r="B406" t="s">
        <v>17265</v>
      </c>
      <c r="C406" s="1140">
        <v>45516.446099537039</v>
      </c>
      <c r="D406" t="s">
        <v>17302</v>
      </c>
    </row>
    <row r="407" spans="1:5" x14ac:dyDescent="0.25">
      <c r="A407" t="s">
        <v>1</v>
      </c>
      <c r="B407" t="s">
        <v>17265</v>
      </c>
      <c r="C407" s="1140">
        <v>45516.446099537039</v>
      </c>
      <c r="D407" t="s">
        <v>17303</v>
      </c>
    </row>
    <row r="408" spans="1:5" x14ac:dyDescent="0.25">
      <c r="A408" t="s">
        <v>1</v>
      </c>
      <c r="B408" t="s">
        <v>17265</v>
      </c>
      <c r="C408" s="1140">
        <v>45516.446099537039</v>
      </c>
      <c r="D408" t="s">
        <v>17304</v>
      </c>
      <c r="E408" s="1137">
        <v>1.5599999999999999E-2</v>
      </c>
    </row>
    <row r="409" spans="1:5" x14ac:dyDescent="0.25">
      <c r="A409" t="s">
        <v>1</v>
      </c>
      <c r="B409" t="s">
        <v>17265</v>
      </c>
      <c r="C409" s="1140">
        <v>45516.446099537039</v>
      </c>
      <c r="D409" t="s">
        <v>17305</v>
      </c>
    </row>
    <row r="410" spans="1:5" x14ac:dyDescent="0.25">
      <c r="A410" t="s">
        <v>1</v>
      </c>
      <c r="B410" t="s">
        <v>17265</v>
      </c>
      <c r="C410" s="1140">
        <v>45516.446099537039</v>
      </c>
      <c r="D410" t="s">
        <v>17306</v>
      </c>
      <c r="E410" s="1137">
        <v>7.8100000000000003E-2</v>
      </c>
    </row>
    <row r="411" spans="1:5" x14ac:dyDescent="0.25">
      <c r="A411" t="s">
        <v>1</v>
      </c>
      <c r="B411" t="s">
        <v>17265</v>
      </c>
      <c r="C411" s="1140">
        <v>45516.446099537039</v>
      </c>
      <c r="D411" t="s">
        <v>17307</v>
      </c>
      <c r="E411" s="1137">
        <v>9.3799999999999994E-2</v>
      </c>
    </row>
    <row r="412" spans="1:5" x14ac:dyDescent="0.25">
      <c r="A412" t="s">
        <v>1</v>
      </c>
      <c r="B412" t="s">
        <v>17265</v>
      </c>
      <c r="C412" s="1140">
        <v>45516.446250000001</v>
      </c>
      <c r="D412" t="s">
        <v>17308</v>
      </c>
    </row>
    <row r="413" spans="1:5" x14ac:dyDescent="0.25">
      <c r="A413" t="s">
        <v>1</v>
      </c>
      <c r="B413" t="s">
        <v>17265</v>
      </c>
      <c r="C413" s="1140">
        <v>45516.446261574078</v>
      </c>
      <c r="D413" t="s">
        <v>17313</v>
      </c>
      <c r="E413" s="1137">
        <v>1.0859000000000001</v>
      </c>
    </row>
    <row r="414" spans="1:5" x14ac:dyDescent="0.25">
      <c r="A414" t="s">
        <v>1</v>
      </c>
      <c r="B414" t="s">
        <v>17265</v>
      </c>
      <c r="C414" s="1140">
        <v>45516.446863425925</v>
      </c>
      <c r="D414" t="s">
        <v>17292</v>
      </c>
    </row>
    <row r="415" spans="1:5" x14ac:dyDescent="0.25">
      <c r="A415" t="s">
        <v>1</v>
      </c>
      <c r="B415" t="s">
        <v>17265</v>
      </c>
      <c r="C415" s="1140">
        <v>45516.446863425925</v>
      </c>
      <c r="D415" t="s">
        <v>17293</v>
      </c>
    </row>
    <row r="416" spans="1:5" x14ac:dyDescent="0.25">
      <c r="A416" t="s">
        <v>1</v>
      </c>
      <c r="B416" t="s">
        <v>17265</v>
      </c>
      <c r="C416" s="1140">
        <v>45516.446863425925</v>
      </c>
      <c r="D416" t="s">
        <v>17294</v>
      </c>
      <c r="E416" s="1137">
        <v>0.1719</v>
      </c>
    </row>
    <row r="417" spans="1:5" x14ac:dyDescent="0.25">
      <c r="A417" t="s">
        <v>1</v>
      </c>
      <c r="B417" t="s">
        <v>17265</v>
      </c>
      <c r="C417" s="1140">
        <v>45516.446863425925</v>
      </c>
      <c r="D417" t="s">
        <v>17295</v>
      </c>
    </row>
    <row r="418" spans="1:5" x14ac:dyDescent="0.25">
      <c r="A418" t="s">
        <v>1</v>
      </c>
      <c r="B418" t="s">
        <v>17265</v>
      </c>
      <c r="C418" s="1140">
        <v>45516.446863425925</v>
      </c>
      <c r="D418" t="s">
        <v>17296</v>
      </c>
      <c r="E418" s="1137">
        <v>0.1875</v>
      </c>
    </row>
    <row r="419" spans="1:5" x14ac:dyDescent="0.25">
      <c r="A419" t="s">
        <v>1</v>
      </c>
      <c r="B419" t="s">
        <v>17265</v>
      </c>
      <c r="C419" s="1140">
        <v>45516.446863425925</v>
      </c>
      <c r="D419" t="s">
        <v>17297</v>
      </c>
      <c r="E419" s="1137">
        <v>0.36720000000000003</v>
      </c>
    </row>
    <row r="420" spans="1:5" x14ac:dyDescent="0.25">
      <c r="A420" t="s">
        <v>1</v>
      </c>
      <c r="B420" t="s">
        <v>17265</v>
      </c>
      <c r="C420" s="1140">
        <v>45516.446944444448</v>
      </c>
      <c r="D420" t="s">
        <v>17298</v>
      </c>
    </row>
    <row r="421" spans="1:5" x14ac:dyDescent="0.25">
      <c r="A421" t="s">
        <v>1</v>
      </c>
      <c r="B421" t="s">
        <v>17265</v>
      </c>
      <c r="C421" s="1140">
        <v>45516.446944444448</v>
      </c>
      <c r="D421" t="s">
        <v>17299</v>
      </c>
      <c r="E421" s="1137">
        <v>0</v>
      </c>
    </row>
    <row r="422" spans="1:5" x14ac:dyDescent="0.25">
      <c r="A422" t="s">
        <v>1</v>
      </c>
      <c r="B422" t="s">
        <v>17265</v>
      </c>
      <c r="C422" s="1140">
        <v>45516.446967592594</v>
      </c>
      <c r="D422" t="s">
        <v>17300</v>
      </c>
    </row>
    <row r="423" spans="1:5" x14ac:dyDescent="0.25">
      <c r="A423" t="s">
        <v>1</v>
      </c>
      <c r="B423" t="s">
        <v>17265</v>
      </c>
      <c r="C423" s="1140">
        <v>45516.446967592594</v>
      </c>
      <c r="D423" t="s">
        <v>17301</v>
      </c>
      <c r="E423" s="1137">
        <v>0</v>
      </c>
    </row>
    <row r="424" spans="1:5" x14ac:dyDescent="0.25">
      <c r="A424" t="s">
        <v>1</v>
      </c>
      <c r="B424" t="s">
        <v>17265</v>
      </c>
      <c r="C424" s="1140">
        <v>45516.446967592594</v>
      </c>
      <c r="D424" t="s">
        <v>17302</v>
      </c>
    </row>
    <row r="425" spans="1:5" x14ac:dyDescent="0.25">
      <c r="A425" t="s">
        <v>1</v>
      </c>
      <c r="B425" t="s">
        <v>17265</v>
      </c>
      <c r="C425" s="1140">
        <v>45516.446967592594</v>
      </c>
      <c r="D425" t="s">
        <v>17303</v>
      </c>
    </row>
    <row r="426" spans="1:5" x14ac:dyDescent="0.25">
      <c r="A426" t="s">
        <v>1</v>
      </c>
      <c r="B426" t="s">
        <v>17265</v>
      </c>
      <c r="C426" s="1140">
        <v>45516.446967592594</v>
      </c>
      <c r="D426" t="s">
        <v>17304</v>
      </c>
      <c r="E426" s="1137">
        <v>2.7300000000000001E-2</v>
      </c>
    </row>
    <row r="427" spans="1:5" x14ac:dyDescent="0.25">
      <c r="A427" t="s">
        <v>1</v>
      </c>
      <c r="B427" t="s">
        <v>17265</v>
      </c>
      <c r="C427" s="1140">
        <v>45516.446967592594</v>
      </c>
      <c r="D427" t="s">
        <v>17305</v>
      </c>
    </row>
    <row r="428" spans="1:5" x14ac:dyDescent="0.25">
      <c r="A428" t="s">
        <v>1</v>
      </c>
      <c r="B428" t="s">
        <v>17265</v>
      </c>
      <c r="C428" s="1140">
        <v>45516.446967592594</v>
      </c>
      <c r="D428" t="s">
        <v>17306</v>
      </c>
      <c r="E428" s="1137">
        <v>7.0300000000000001E-2</v>
      </c>
    </row>
    <row r="429" spans="1:5" x14ac:dyDescent="0.25">
      <c r="A429" t="s">
        <v>1</v>
      </c>
      <c r="B429" t="s">
        <v>17265</v>
      </c>
      <c r="C429" s="1140">
        <v>45516.446967592594</v>
      </c>
      <c r="D429" t="s">
        <v>17307</v>
      </c>
      <c r="E429" s="1137">
        <v>9.7699999999999995E-2</v>
      </c>
    </row>
    <row r="430" spans="1:5" x14ac:dyDescent="0.25">
      <c r="A430" t="s">
        <v>1</v>
      </c>
      <c r="B430" t="s">
        <v>17265</v>
      </c>
      <c r="C430" s="1140">
        <v>45516.447256944448</v>
      </c>
      <c r="D430" t="s">
        <v>17308</v>
      </c>
    </row>
    <row r="431" spans="1:5" x14ac:dyDescent="0.25">
      <c r="A431" t="s">
        <v>1</v>
      </c>
      <c r="B431" t="s">
        <v>17265</v>
      </c>
      <c r="C431" s="1140">
        <v>45516.447268518517</v>
      </c>
      <c r="D431" t="s">
        <v>17313</v>
      </c>
      <c r="E431" s="1137">
        <v>1.1015999999999999</v>
      </c>
    </row>
    <row r="432" spans="1:5" x14ac:dyDescent="0.25">
      <c r="A432" t="s">
        <v>1</v>
      </c>
      <c r="B432" t="s">
        <v>17265</v>
      </c>
      <c r="C432" s="1140">
        <v>45516.448391203703</v>
      </c>
      <c r="D432" t="s">
        <v>17292</v>
      </c>
    </row>
    <row r="433" spans="1:5" x14ac:dyDescent="0.25">
      <c r="A433" t="s">
        <v>1</v>
      </c>
      <c r="B433" t="s">
        <v>17265</v>
      </c>
      <c r="C433" s="1140">
        <v>45516.448391203703</v>
      </c>
      <c r="D433" t="s">
        <v>17293</v>
      </c>
    </row>
    <row r="434" spans="1:5" x14ac:dyDescent="0.25">
      <c r="A434" t="s">
        <v>1</v>
      </c>
      <c r="B434" t="s">
        <v>17265</v>
      </c>
      <c r="C434" s="1140">
        <v>45516.448391203703</v>
      </c>
      <c r="D434" t="s">
        <v>17294</v>
      </c>
      <c r="E434" s="1137">
        <v>0.20699999999999999</v>
      </c>
    </row>
    <row r="435" spans="1:5" x14ac:dyDescent="0.25">
      <c r="A435" t="s">
        <v>1</v>
      </c>
      <c r="B435" t="s">
        <v>17265</v>
      </c>
      <c r="C435" s="1140">
        <v>45516.448391203703</v>
      </c>
      <c r="D435" t="s">
        <v>17295</v>
      </c>
    </row>
    <row r="436" spans="1:5" x14ac:dyDescent="0.25">
      <c r="A436" t="s">
        <v>1</v>
      </c>
      <c r="B436" t="s">
        <v>17265</v>
      </c>
      <c r="C436" s="1140">
        <v>45516.44840277778</v>
      </c>
      <c r="D436" t="s">
        <v>17296</v>
      </c>
      <c r="E436" s="1137">
        <v>0.17580000000000001</v>
      </c>
    </row>
    <row r="437" spans="1:5" x14ac:dyDescent="0.25">
      <c r="A437" t="s">
        <v>1</v>
      </c>
      <c r="B437" t="s">
        <v>17265</v>
      </c>
      <c r="C437" s="1140">
        <v>45516.44840277778</v>
      </c>
      <c r="D437" t="s">
        <v>17297</v>
      </c>
      <c r="E437" s="1137">
        <v>0.38279999999999997</v>
      </c>
    </row>
    <row r="438" spans="1:5" x14ac:dyDescent="0.25">
      <c r="A438" t="s">
        <v>1</v>
      </c>
      <c r="B438" t="s">
        <v>17265</v>
      </c>
      <c r="C438" s="1140">
        <v>45516.448611111111</v>
      </c>
      <c r="D438" t="s">
        <v>17298</v>
      </c>
    </row>
    <row r="439" spans="1:5" x14ac:dyDescent="0.25">
      <c r="A439" t="s">
        <v>1</v>
      </c>
      <c r="B439" t="s">
        <v>17265</v>
      </c>
      <c r="C439" s="1140">
        <v>45516.448611111111</v>
      </c>
      <c r="D439" t="s">
        <v>17299</v>
      </c>
      <c r="E439" s="1137">
        <v>1.5599999999999999E-2</v>
      </c>
    </row>
    <row r="440" spans="1:5" x14ac:dyDescent="0.25">
      <c r="A440" t="s">
        <v>1</v>
      </c>
      <c r="B440" t="s">
        <v>17265</v>
      </c>
      <c r="C440" s="1140">
        <v>45516.448622685188</v>
      </c>
      <c r="D440" t="s">
        <v>17300</v>
      </c>
    </row>
    <row r="441" spans="1:5" x14ac:dyDescent="0.25">
      <c r="A441" t="s">
        <v>1</v>
      </c>
      <c r="B441" t="s">
        <v>17265</v>
      </c>
      <c r="C441" s="1140">
        <v>45516.448622685188</v>
      </c>
      <c r="D441" t="s">
        <v>17301</v>
      </c>
      <c r="E441" s="1137">
        <v>3.8999999999999998E-3</v>
      </c>
    </row>
    <row r="442" spans="1:5" x14ac:dyDescent="0.25">
      <c r="A442" t="s">
        <v>1</v>
      </c>
      <c r="B442" t="s">
        <v>17265</v>
      </c>
      <c r="C442" s="1140">
        <v>45516.448622685188</v>
      </c>
      <c r="D442" t="s">
        <v>17302</v>
      </c>
    </row>
    <row r="443" spans="1:5" x14ac:dyDescent="0.25">
      <c r="A443" t="s">
        <v>1</v>
      </c>
      <c r="B443" t="s">
        <v>17265</v>
      </c>
      <c r="C443" s="1140">
        <v>45516.448622685188</v>
      </c>
      <c r="D443" t="s">
        <v>17303</v>
      </c>
    </row>
    <row r="444" spans="1:5" x14ac:dyDescent="0.25">
      <c r="A444" t="s">
        <v>1</v>
      </c>
      <c r="B444" t="s">
        <v>17265</v>
      </c>
      <c r="C444" s="1140">
        <v>45516.448622685188</v>
      </c>
      <c r="D444" t="s">
        <v>17304</v>
      </c>
      <c r="E444" s="1137">
        <v>2.7300000000000001E-2</v>
      </c>
    </row>
    <row r="445" spans="1:5" x14ac:dyDescent="0.25">
      <c r="A445" t="s">
        <v>1</v>
      </c>
      <c r="B445" t="s">
        <v>17265</v>
      </c>
      <c r="C445" s="1140">
        <v>45516.448622685188</v>
      </c>
      <c r="D445" t="s">
        <v>17305</v>
      </c>
    </row>
    <row r="446" spans="1:5" x14ac:dyDescent="0.25">
      <c r="A446" t="s">
        <v>1</v>
      </c>
      <c r="B446" t="s">
        <v>17265</v>
      </c>
      <c r="C446" s="1140">
        <v>45516.448622685188</v>
      </c>
      <c r="D446" t="s">
        <v>17306</v>
      </c>
      <c r="E446" s="1137">
        <v>6.6400000000000001E-2</v>
      </c>
    </row>
    <row r="447" spans="1:5" x14ac:dyDescent="0.25">
      <c r="A447" t="s">
        <v>1</v>
      </c>
      <c r="B447" t="s">
        <v>17265</v>
      </c>
      <c r="C447" s="1140">
        <v>45516.448622685188</v>
      </c>
      <c r="D447" t="s">
        <v>17307</v>
      </c>
      <c r="E447" s="1137">
        <v>9.3799999999999994E-2</v>
      </c>
    </row>
    <row r="448" spans="1:5" x14ac:dyDescent="0.25">
      <c r="A448" t="s">
        <v>1</v>
      </c>
      <c r="B448" t="s">
        <v>17265</v>
      </c>
      <c r="C448" s="1140">
        <v>45516.448865740742</v>
      </c>
      <c r="D448" t="s">
        <v>17308</v>
      </c>
    </row>
    <row r="449" spans="1:5" x14ac:dyDescent="0.25">
      <c r="A449" t="s">
        <v>1</v>
      </c>
      <c r="B449" t="s">
        <v>17265</v>
      </c>
      <c r="C449" s="1140">
        <v>45516.448877314811</v>
      </c>
      <c r="D449" t="s">
        <v>17313</v>
      </c>
      <c r="E449" s="1137">
        <v>1.0742</v>
      </c>
    </row>
    <row r="450" spans="1:5" x14ac:dyDescent="0.25">
      <c r="A450" t="s">
        <v>1</v>
      </c>
      <c r="B450" t="s">
        <v>17265</v>
      </c>
      <c r="C450" s="1140">
        <v>45516.449861111112</v>
      </c>
      <c r="D450" t="s">
        <v>17292</v>
      </c>
    </row>
    <row r="451" spans="1:5" x14ac:dyDescent="0.25">
      <c r="A451" t="s">
        <v>1</v>
      </c>
      <c r="B451" t="s">
        <v>17265</v>
      </c>
      <c r="C451" s="1140">
        <v>45516.449861111112</v>
      </c>
      <c r="D451" t="s">
        <v>17293</v>
      </c>
    </row>
    <row r="452" spans="1:5" x14ac:dyDescent="0.25">
      <c r="A452" t="s">
        <v>1</v>
      </c>
      <c r="B452" t="s">
        <v>17265</v>
      </c>
      <c r="C452" s="1140">
        <v>45516.449861111112</v>
      </c>
      <c r="D452" t="s">
        <v>17294</v>
      </c>
      <c r="E452" s="1137">
        <v>0.2266</v>
      </c>
    </row>
    <row r="453" spans="1:5" x14ac:dyDescent="0.25">
      <c r="A453" t="s">
        <v>1</v>
      </c>
      <c r="B453" t="s">
        <v>17265</v>
      </c>
      <c r="C453" s="1140">
        <v>45516.449861111112</v>
      </c>
      <c r="D453" t="s">
        <v>17295</v>
      </c>
    </row>
    <row r="454" spans="1:5" x14ac:dyDescent="0.25">
      <c r="A454" t="s">
        <v>1</v>
      </c>
      <c r="B454" t="s">
        <v>17265</v>
      </c>
      <c r="C454" s="1140">
        <v>45516.449861111112</v>
      </c>
      <c r="D454" t="s">
        <v>17296</v>
      </c>
      <c r="E454" s="1137">
        <v>0.1719</v>
      </c>
    </row>
    <row r="455" spans="1:5" x14ac:dyDescent="0.25">
      <c r="A455" t="s">
        <v>1</v>
      </c>
      <c r="B455" t="s">
        <v>17265</v>
      </c>
      <c r="C455" s="1140">
        <v>45516.449861111112</v>
      </c>
      <c r="D455" t="s">
        <v>17297</v>
      </c>
      <c r="E455" s="1137">
        <v>0.40620000000000001</v>
      </c>
    </row>
    <row r="456" spans="1:5" x14ac:dyDescent="0.25">
      <c r="A456" t="s">
        <v>1</v>
      </c>
      <c r="B456" t="s">
        <v>17265</v>
      </c>
      <c r="C456" s="1140">
        <v>45516.449895833335</v>
      </c>
      <c r="D456" t="s">
        <v>17298</v>
      </c>
    </row>
    <row r="457" spans="1:5" x14ac:dyDescent="0.25">
      <c r="A457" t="s">
        <v>1</v>
      </c>
      <c r="B457" t="s">
        <v>17265</v>
      </c>
      <c r="C457" s="1140">
        <v>45516.449895833335</v>
      </c>
      <c r="D457" t="s">
        <v>17299</v>
      </c>
      <c r="E457" s="1137">
        <v>0</v>
      </c>
    </row>
    <row r="458" spans="1:5" x14ac:dyDescent="0.25">
      <c r="A458" t="s">
        <v>1</v>
      </c>
      <c r="B458" t="s">
        <v>17265</v>
      </c>
      <c r="C458" s="1140">
        <v>45516.449918981481</v>
      </c>
      <c r="D458" t="s">
        <v>17300</v>
      </c>
    </row>
    <row r="459" spans="1:5" x14ac:dyDescent="0.25">
      <c r="A459" t="s">
        <v>1</v>
      </c>
      <c r="B459" t="s">
        <v>17265</v>
      </c>
      <c r="C459" s="1140">
        <v>45516.449918981481</v>
      </c>
      <c r="D459" t="s">
        <v>17301</v>
      </c>
      <c r="E459" s="1137">
        <v>1.95E-2</v>
      </c>
    </row>
    <row r="460" spans="1:5" x14ac:dyDescent="0.25">
      <c r="A460" t="s">
        <v>1</v>
      </c>
      <c r="B460" t="s">
        <v>17265</v>
      </c>
      <c r="C460" s="1140">
        <v>45516.449918981481</v>
      </c>
      <c r="D460" t="s">
        <v>17302</v>
      </c>
    </row>
    <row r="461" spans="1:5" x14ac:dyDescent="0.25">
      <c r="A461" t="s">
        <v>1</v>
      </c>
      <c r="B461" t="s">
        <v>17265</v>
      </c>
      <c r="C461" s="1140">
        <v>45516.449918981481</v>
      </c>
      <c r="D461" t="s">
        <v>17303</v>
      </c>
    </row>
    <row r="462" spans="1:5" x14ac:dyDescent="0.25">
      <c r="A462" t="s">
        <v>1</v>
      </c>
      <c r="B462" t="s">
        <v>17265</v>
      </c>
      <c r="C462" s="1140">
        <v>45516.449918981481</v>
      </c>
      <c r="D462" t="s">
        <v>17304</v>
      </c>
      <c r="E462" s="1137">
        <v>1.95E-2</v>
      </c>
    </row>
    <row r="463" spans="1:5" x14ac:dyDescent="0.25">
      <c r="A463" t="s">
        <v>1</v>
      </c>
      <c r="B463" t="s">
        <v>17265</v>
      </c>
      <c r="C463" s="1140">
        <v>45516.449918981481</v>
      </c>
      <c r="D463" t="s">
        <v>17305</v>
      </c>
    </row>
    <row r="464" spans="1:5" x14ac:dyDescent="0.25">
      <c r="A464" t="s">
        <v>1</v>
      </c>
      <c r="B464" t="s">
        <v>17265</v>
      </c>
      <c r="C464" s="1140">
        <v>45516.449918981481</v>
      </c>
      <c r="D464" t="s">
        <v>17306</v>
      </c>
      <c r="E464" s="1137">
        <v>7.4200000000000002E-2</v>
      </c>
    </row>
    <row r="465" spans="1:5" x14ac:dyDescent="0.25">
      <c r="A465" t="s">
        <v>1</v>
      </c>
      <c r="B465" t="s">
        <v>17265</v>
      </c>
      <c r="C465" s="1140">
        <v>45516.449918981481</v>
      </c>
      <c r="D465" t="s">
        <v>17307</v>
      </c>
      <c r="E465" s="1137">
        <v>9.3799999999999994E-2</v>
      </c>
    </row>
    <row r="466" spans="1:5" x14ac:dyDescent="0.25">
      <c r="A466" t="s">
        <v>1</v>
      </c>
      <c r="B466" t="s">
        <v>17265</v>
      </c>
      <c r="C466" s="1140">
        <v>45516.450416666667</v>
      </c>
      <c r="D466" t="s">
        <v>17308</v>
      </c>
    </row>
    <row r="467" spans="1:5" x14ac:dyDescent="0.25">
      <c r="A467" t="s">
        <v>1</v>
      </c>
      <c r="B467" t="s">
        <v>17265</v>
      </c>
      <c r="C467" s="1140">
        <v>45516.450428240743</v>
      </c>
      <c r="D467" t="s">
        <v>17313</v>
      </c>
      <c r="E467" s="1137">
        <v>1.0664</v>
      </c>
    </row>
    <row r="468" spans="1:5" x14ac:dyDescent="0.25">
      <c r="A468" t="s">
        <v>1</v>
      </c>
      <c r="B468" t="s">
        <v>17265</v>
      </c>
      <c r="C468" s="1140">
        <v>45516.45144675926</v>
      </c>
      <c r="D468" t="s">
        <v>17292</v>
      </c>
    </row>
    <row r="469" spans="1:5" x14ac:dyDescent="0.25">
      <c r="A469" t="s">
        <v>1</v>
      </c>
      <c r="B469" t="s">
        <v>17265</v>
      </c>
      <c r="C469" s="1140">
        <v>45516.45144675926</v>
      </c>
      <c r="D469" t="s">
        <v>17293</v>
      </c>
    </row>
    <row r="470" spans="1:5" x14ac:dyDescent="0.25">
      <c r="A470" t="s">
        <v>1</v>
      </c>
      <c r="B470" t="s">
        <v>17265</v>
      </c>
      <c r="C470" s="1140">
        <v>45516.45144675926</v>
      </c>
      <c r="D470" t="s">
        <v>17294</v>
      </c>
      <c r="E470" s="1137">
        <v>0.1953</v>
      </c>
    </row>
    <row r="471" spans="1:5" x14ac:dyDescent="0.25">
      <c r="A471" t="s">
        <v>1</v>
      </c>
      <c r="B471" t="s">
        <v>17265</v>
      </c>
      <c r="C471" s="1140">
        <v>45516.45144675926</v>
      </c>
      <c r="D471" t="s">
        <v>17295</v>
      </c>
    </row>
    <row r="472" spans="1:5" x14ac:dyDescent="0.25">
      <c r="A472" t="s">
        <v>1</v>
      </c>
      <c r="B472" t="s">
        <v>17265</v>
      </c>
      <c r="C472" s="1140">
        <v>45516.45144675926</v>
      </c>
      <c r="D472" t="s">
        <v>17296</v>
      </c>
      <c r="E472" s="1137">
        <v>0.2031</v>
      </c>
    </row>
    <row r="473" spans="1:5" x14ac:dyDescent="0.25">
      <c r="A473" t="s">
        <v>1</v>
      </c>
      <c r="B473" t="s">
        <v>17265</v>
      </c>
      <c r="C473" s="1140">
        <v>45516.45144675926</v>
      </c>
      <c r="D473" t="s">
        <v>17297</v>
      </c>
      <c r="E473" s="1137">
        <v>0.40229999999999999</v>
      </c>
    </row>
    <row r="474" spans="1:5" x14ac:dyDescent="0.25">
      <c r="A474" t="s">
        <v>1</v>
      </c>
      <c r="B474" t="s">
        <v>17265</v>
      </c>
      <c r="C474" s="1140">
        <v>45516.451469907406</v>
      </c>
      <c r="D474" t="s">
        <v>17298</v>
      </c>
    </row>
    <row r="475" spans="1:5" x14ac:dyDescent="0.25">
      <c r="A475" t="s">
        <v>1</v>
      </c>
      <c r="B475" t="s">
        <v>17265</v>
      </c>
      <c r="C475" s="1140">
        <v>45516.451469907406</v>
      </c>
      <c r="D475" t="s">
        <v>17299</v>
      </c>
      <c r="E475" s="1137">
        <v>0</v>
      </c>
    </row>
    <row r="476" spans="1:5" x14ac:dyDescent="0.25">
      <c r="A476" t="s">
        <v>1</v>
      </c>
      <c r="B476" t="s">
        <v>17265</v>
      </c>
      <c r="C476" s="1140">
        <v>45516.451481481483</v>
      </c>
      <c r="D476" t="s">
        <v>17300</v>
      </c>
    </row>
    <row r="477" spans="1:5" x14ac:dyDescent="0.25">
      <c r="A477" t="s">
        <v>1</v>
      </c>
      <c r="B477" t="s">
        <v>17265</v>
      </c>
      <c r="C477" s="1140">
        <v>45516.451481481483</v>
      </c>
      <c r="D477" t="s">
        <v>17301</v>
      </c>
      <c r="E477" s="1137">
        <v>3.8999999999999998E-3</v>
      </c>
    </row>
    <row r="478" spans="1:5" x14ac:dyDescent="0.25">
      <c r="A478" t="s">
        <v>1</v>
      </c>
      <c r="B478" t="s">
        <v>17265</v>
      </c>
      <c r="C478" s="1140">
        <v>45516.451481481483</v>
      </c>
      <c r="D478" t="s">
        <v>17302</v>
      </c>
    </row>
    <row r="479" spans="1:5" x14ac:dyDescent="0.25">
      <c r="A479" t="s">
        <v>1</v>
      </c>
      <c r="B479" t="s">
        <v>17265</v>
      </c>
      <c r="C479" s="1140">
        <v>45516.451481481483</v>
      </c>
      <c r="D479" t="s">
        <v>17303</v>
      </c>
    </row>
    <row r="480" spans="1:5" x14ac:dyDescent="0.25">
      <c r="A480" t="s">
        <v>1</v>
      </c>
      <c r="B480" t="s">
        <v>17265</v>
      </c>
      <c r="C480" s="1140">
        <v>45516.451481481483</v>
      </c>
      <c r="D480" t="s">
        <v>17304</v>
      </c>
      <c r="E480" s="1137">
        <v>1.5599999999999999E-2</v>
      </c>
    </row>
    <row r="481" spans="1:5" x14ac:dyDescent="0.25">
      <c r="A481" t="s">
        <v>1</v>
      </c>
      <c r="B481" t="s">
        <v>17265</v>
      </c>
      <c r="C481" s="1140">
        <v>45516.451481481483</v>
      </c>
      <c r="D481" t="s">
        <v>17305</v>
      </c>
    </row>
    <row r="482" spans="1:5" x14ac:dyDescent="0.25">
      <c r="A482" t="s">
        <v>1</v>
      </c>
      <c r="B482" t="s">
        <v>17265</v>
      </c>
      <c r="C482" s="1140">
        <v>45516.451493055552</v>
      </c>
      <c r="D482" t="s">
        <v>17306</v>
      </c>
      <c r="E482" s="1137">
        <v>8.5900000000000004E-2</v>
      </c>
    </row>
    <row r="483" spans="1:5" x14ac:dyDescent="0.25">
      <c r="A483" t="s">
        <v>1</v>
      </c>
      <c r="B483" t="s">
        <v>17265</v>
      </c>
      <c r="C483" s="1140">
        <v>45516.451493055552</v>
      </c>
      <c r="D483" t="s">
        <v>17307</v>
      </c>
      <c r="E483" s="1137">
        <v>0.1016</v>
      </c>
    </row>
    <row r="484" spans="1:5" x14ac:dyDescent="0.25">
      <c r="A484" t="s">
        <v>1</v>
      </c>
      <c r="B484" t="s">
        <v>17265</v>
      </c>
      <c r="C484" s="1140">
        <v>45516.452048611114</v>
      </c>
      <c r="D484" t="s">
        <v>17308</v>
      </c>
    </row>
    <row r="485" spans="1:5" x14ac:dyDescent="0.25">
      <c r="A485" t="s">
        <v>1</v>
      </c>
      <c r="B485" t="s">
        <v>17265</v>
      </c>
      <c r="C485" s="1140">
        <v>45516.452060185184</v>
      </c>
      <c r="D485" t="s">
        <v>17313</v>
      </c>
      <c r="E485" s="1137">
        <v>1.1172</v>
      </c>
    </row>
    <row r="486" spans="1:5" x14ac:dyDescent="0.25">
      <c r="A486" t="s">
        <v>1</v>
      </c>
      <c r="B486" t="s">
        <v>17265</v>
      </c>
      <c r="C486" s="1140">
        <v>45516.452708333331</v>
      </c>
      <c r="D486" t="s">
        <v>17292</v>
      </c>
    </row>
    <row r="487" spans="1:5" x14ac:dyDescent="0.25">
      <c r="A487" t="s">
        <v>1</v>
      </c>
      <c r="B487" t="s">
        <v>17265</v>
      </c>
      <c r="C487" s="1140">
        <v>45516.452708333331</v>
      </c>
      <c r="D487" t="s">
        <v>17293</v>
      </c>
    </row>
    <row r="488" spans="1:5" x14ac:dyDescent="0.25">
      <c r="A488" t="s">
        <v>1</v>
      </c>
      <c r="B488" t="s">
        <v>17265</v>
      </c>
      <c r="C488" s="1140">
        <v>45516.452708333331</v>
      </c>
      <c r="D488" t="s">
        <v>17294</v>
      </c>
      <c r="E488" s="1137">
        <v>0.21479999999999999</v>
      </c>
    </row>
    <row r="489" spans="1:5" x14ac:dyDescent="0.25">
      <c r="A489" t="s">
        <v>1</v>
      </c>
      <c r="B489" t="s">
        <v>17265</v>
      </c>
      <c r="C489" s="1140">
        <v>45516.452708333331</v>
      </c>
      <c r="D489" t="s">
        <v>17295</v>
      </c>
    </row>
    <row r="490" spans="1:5" x14ac:dyDescent="0.25">
      <c r="A490" t="s">
        <v>1</v>
      </c>
      <c r="B490" t="s">
        <v>17265</v>
      </c>
      <c r="C490" s="1140">
        <v>45516.452719907407</v>
      </c>
      <c r="D490" t="s">
        <v>17296</v>
      </c>
      <c r="E490" s="1137">
        <v>0.16800000000000001</v>
      </c>
    </row>
    <row r="491" spans="1:5" x14ac:dyDescent="0.25">
      <c r="A491" t="s">
        <v>1</v>
      </c>
      <c r="B491" t="s">
        <v>17265</v>
      </c>
      <c r="C491" s="1140">
        <v>45516.452719907407</v>
      </c>
      <c r="D491" t="s">
        <v>17297</v>
      </c>
      <c r="E491" s="1137">
        <v>0.39450000000000002</v>
      </c>
    </row>
    <row r="492" spans="1:5" x14ac:dyDescent="0.25">
      <c r="A492" t="s">
        <v>1</v>
      </c>
      <c r="B492" t="s">
        <v>17265</v>
      </c>
      <c r="C492" s="1140">
        <v>45516.452743055554</v>
      </c>
      <c r="D492" t="s">
        <v>17298</v>
      </c>
    </row>
    <row r="493" spans="1:5" x14ac:dyDescent="0.25">
      <c r="A493" t="s">
        <v>1</v>
      </c>
      <c r="B493" t="s">
        <v>17265</v>
      </c>
      <c r="C493" s="1140">
        <v>45516.452743055554</v>
      </c>
      <c r="D493" t="s">
        <v>17299</v>
      </c>
      <c r="E493" s="1137">
        <v>0</v>
      </c>
    </row>
    <row r="494" spans="1:5" x14ac:dyDescent="0.25">
      <c r="A494" t="s">
        <v>1</v>
      </c>
      <c r="B494" t="s">
        <v>17265</v>
      </c>
      <c r="C494" s="1140">
        <v>45516.45275462963</v>
      </c>
      <c r="D494" t="s">
        <v>17300</v>
      </c>
    </row>
    <row r="495" spans="1:5" x14ac:dyDescent="0.25">
      <c r="A495" t="s">
        <v>1</v>
      </c>
      <c r="B495" t="s">
        <v>17265</v>
      </c>
      <c r="C495" s="1140">
        <v>45516.45275462963</v>
      </c>
      <c r="D495" t="s">
        <v>17301</v>
      </c>
      <c r="E495" s="1137">
        <v>0</v>
      </c>
    </row>
    <row r="496" spans="1:5" x14ac:dyDescent="0.25">
      <c r="A496" t="s">
        <v>1</v>
      </c>
      <c r="B496" t="s">
        <v>17265</v>
      </c>
      <c r="C496" s="1140">
        <v>45516.45275462963</v>
      </c>
      <c r="D496" t="s">
        <v>17302</v>
      </c>
    </row>
    <row r="497" spans="1:5" x14ac:dyDescent="0.25">
      <c r="A497" t="s">
        <v>1</v>
      </c>
      <c r="B497" t="s">
        <v>17265</v>
      </c>
      <c r="C497" s="1140">
        <v>45516.45275462963</v>
      </c>
      <c r="D497" t="s">
        <v>17303</v>
      </c>
    </row>
    <row r="498" spans="1:5" x14ac:dyDescent="0.25">
      <c r="A498" t="s">
        <v>1</v>
      </c>
      <c r="B498" t="s">
        <v>17265</v>
      </c>
      <c r="C498" s="1140">
        <v>45516.45275462963</v>
      </c>
      <c r="D498" t="s">
        <v>17304</v>
      </c>
      <c r="E498" s="1137">
        <v>1.95E-2</v>
      </c>
    </row>
    <row r="499" spans="1:5" x14ac:dyDescent="0.25">
      <c r="A499" t="s">
        <v>1</v>
      </c>
      <c r="B499" t="s">
        <v>17265</v>
      </c>
      <c r="C499" s="1140">
        <v>45516.45275462963</v>
      </c>
      <c r="D499" t="s">
        <v>17305</v>
      </c>
    </row>
    <row r="500" spans="1:5" x14ac:dyDescent="0.25">
      <c r="A500" t="s">
        <v>1</v>
      </c>
      <c r="B500" t="s">
        <v>17265</v>
      </c>
      <c r="C500" s="1140">
        <v>45516.45275462963</v>
      </c>
      <c r="D500" t="s">
        <v>17306</v>
      </c>
      <c r="E500" s="1137">
        <v>7.8100000000000003E-2</v>
      </c>
    </row>
    <row r="501" spans="1:5" x14ac:dyDescent="0.25">
      <c r="A501" t="s">
        <v>1</v>
      </c>
      <c r="B501" t="s">
        <v>17265</v>
      </c>
      <c r="C501" s="1140">
        <v>45516.45275462963</v>
      </c>
      <c r="D501" t="s">
        <v>17307</v>
      </c>
      <c r="E501" s="1137">
        <v>9.7699999999999995E-2</v>
      </c>
    </row>
    <row r="502" spans="1:5" x14ac:dyDescent="0.25">
      <c r="A502" t="s">
        <v>1</v>
      </c>
      <c r="B502" t="s">
        <v>17265</v>
      </c>
      <c r="C502" s="1140">
        <v>45516.453611111108</v>
      </c>
      <c r="D502" t="s">
        <v>17308</v>
      </c>
    </row>
    <row r="503" spans="1:5" x14ac:dyDescent="0.25">
      <c r="A503" t="s">
        <v>1</v>
      </c>
      <c r="B503" t="s">
        <v>17265</v>
      </c>
      <c r="C503" s="1140">
        <v>45516.453622685185</v>
      </c>
      <c r="D503" t="s">
        <v>17313</v>
      </c>
      <c r="E503" s="1137">
        <v>1.0468999999999999</v>
      </c>
    </row>
    <row r="504" spans="1:5" x14ac:dyDescent="0.25">
      <c r="A504" t="s">
        <v>1</v>
      </c>
      <c r="B504" t="s">
        <v>17265</v>
      </c>
      <c r="C504" s="1140">
        <v>45516.455185185187</v>
      </c>
      <c r="D504" t="s">
        <v>17292</v>
      </c>
    </row>
    <row r="505" spans="1:5" x14ac:dyDescent="0.25">
      <c r="A505" t="s">
        <v>1</v>
      </c>
      <c r="B505" t="s">
        <v>17265</v>
      </c>
      <c r="C505" s="1140">
        <v>45516.455185185187</v>
      </c>
      <c r="D505" t="s">
        <v>17293</v>
      </c>
    </row>
    <row r="506" spans="1:5" x14ac:dyDescent="0.25">
      <c r="A506" t="s">
        <v>1</v>
      </c>
      <c r="B506" t="s">
        <v>17265</v>
      </c>
      <c r="C506" s="1140">
        <v>45516.455185185187</v>
      </c>
      <c r="D506" t="s">
        <v>17294</v>
      </c>
      <c r="E506" s="1137">
        <v>0.21479999999999999</v>
      </c>
    </row>
    <row r="507" spans="1:5" x14ac:dyDescent="0.25">
      <c r="A507" t="s">
        <v>1</v>
      </c>
      <c r="B507" t="s">
        <v>17265</v>
      </c>
      <c r="C507" s="1140">
        <v>45516.455185185187</v>
      </c>
      <c r="D507" t="s">
        <v>17295</v>
      </c>
    </row>
    <row r="508" spans="1:5" x14ac:dyDescent="0.25">
      <c r="A508" t="s">
        <v>1</v>
      </c>
      <c r="B508" t="s">
        <v>17265</v>
      </c>
      <c r="C508" s="1140">
        <v>45516.455185185187</v>
      </c>
      <c r="D508" t="s">
        <v>17296</v>
      </c>
      <c r="E508" s="1137">
        <v>0.1797</v>
      </c>
    </row>
    <row r="509" spans="1:5" x14ac:dyDescent="0.25">
      <c r="A509" t="s">
        <v>1</v>
      </c>
      <c r="B509" t="s">
        <v>17265</v>
      </c>
      <c r="C509" s="1140">
        <v>45516.455185185187</v>
      </c>
      <c r="D509" t="s">
        <v>17297</v>
      </c>
      <c r="E509" s="1137">
        <v>0.40229999999999999</v>
      </c>
    </row>
    <row r="510" spans="1:5" x14ac:dyDescent="0.25">
      <c r="A510" t="s">
        <v>1</v>
      </c>
      <c r="B510" t="s">
        <v>17265</v>
      </c>
      <c r="C510" s="1140">
        <v>45516.455208333333</v>
      </c>
      <c r="D510" t="s">
        <v>17298</v>
      </c>
    </row>
    <row r="511" spans="1:5" x14ac:dyDescent="0.25">
      <c r="A511" t="s">
        <v>1</v>
      </c>
      <c r="B511" t="s">
        <v>17265</v>
      </c>
      <c r="C511" s="1140">
        <v>45516.455208333333</v>
      </c>
      <c r="D511" t="s">
        <v>17299</v>
      </c>
      <c r="E511" s="1137">
        <v>0</v>
      </c>
    </row>
    <row r="512" spans="1:5" x14ac:dyDescent="0.25">
      <c r="A512" t="s">
        <v>1</v>
      </c>
      <c r="B512" t="s">
        <v>17265</v>
      </c>
      <c r="C512" s="1140">
        <v>45516.45521990741</v>
      </c>
      <c r="D512" t="s">
        <v>17300</v>
      </c>
    </row>
    <row r="513" spans="1:5" x14ac:dyDescent="0.25">
      <c r="A513" t="s">
        <v>1</v>
      </c>
      <c r="B513" t="s">
        <v>17265</v>
      </c>
      <c r="C513" s="1140">
        <v>45516.45521990741</v>
      </c>
      <c r="D513" t="s">
        <v>17301</v>
      </c>
      <c r="E513" s="1137">
        <v>1.17E-2</v>
      </c>
    </row>
    <row r="514" spans="1:5" x14ac:dyDescent="0.25">
      <c r="A514" t="s">
        <v>1</v>
      </c>
      <c r="B514" t="s">
        <v>17265</v>
      </c>
      <c r="C514" s="1140">
        <v>45516.45521990741</v>
      </c>
      <c r="D514" t="s">
        <v>17302</v>
      </c>
    </row>
    <row r="515" spans="1:5" x14ac:dyDescent="0.25">
      <c r="A515" t="s">
        <v>1</v>
      </c>
      <c r="B515" t="s">
        <v>17265</v>
      </c>
      <c r="C515" s="1140">
        <v>45516.45521990741</v>
      </c>
      <c r="D515" t="s">
        <v>17303</v>
      </c>
    </row>
    <row r="516" spans="1:5" x14ac:dyDescent="0.25">
      <c r="A516" t="s">
        <v>1</v>
      </c>
      <c r="B516" t="s">
        <v>17265</v>
      </c>
      <c r="C516" s="1140">
        <v>45516.45521990741</v>
      </c>
      <c r="D516" t="s">
        <v>17304</v>
      </c>
      <c r="E516" s="1137">
        <v>1.95E-2</v>
      </c>
    </row>
    <row r="517" spans="1:5" x14ac:dyDescent="0.25">
      <c r="A517" t="s">
        <v>1</v>
      </c>
      <c r="B517" t="s">
        <v>17265</v>
      </c>
      <c r="C517" s="1140">
        <v>45516.45521990741</v>
      </c>
      <c r="D517" t="s">
        <v>17305</v>
      </c>
    </row>
    <row r="518" spans="1:5" x14ac:dyDescent="0.25">
      <c r="A518" t="s">
        <v>1</v>
      </c>
      <c r="B518" t="s">
        <v>17265</v>
      </c>
      <c r="C518" s="1140">
        <v>45516.45521990741</v>
      </c>
      <c r="D518" t="s">
        <v>17306</v>
      </c>
      <c r="E518" s="1137">
        <v>6.25E-2</v>
      </c>
    </row>
    <row r="519" spans="1:5" x14ac:dyDescent="0.25">
      <c r="A519" t="s">
        <v>1</v>
      </c>
      <c r="B519" t="s">
        <v>17265</v>
      </c>
      <c r="C519" s="1140">
        <v>45516.45521990741</v>
      </c>
      <c r="D519" t="s">
        <v>17307</v>
      </c>
      <c r="E519" s="1137">
        <v>9.7699999999999995E-2</v>
      </c>
    </row>
    <row r="520" spans="1:5" x14ac:dyDescent="0.25">
      <c r="A520" t="s">
        <v>1</v>
      </c>
      <c r="B520" t="s">
        <v>17265</v>
      </c>
      <c r="C520" s="1140">
        <v>45516.455509259256</v>
      </c>
      <c r="D520" t="s">
        <v>17308</v>
      </c>
    </row>
    <row r="521" spans="1:5" x14ac:dyDescent="0.25">
      <c r="A521" t="s">
        <v>1</v>
      </c>
      <c r="B521" t="s">
        <v>17265</v>
      </c>
      <c r="C521" s="1140">
        <v>45516.455520833333</v>
      </c>
      <c r="D521" t="s">
        <v>17313</v>
      </c>
      <c r="E521" s="1137">
        <v>1.0938000000000001</v>
      </c>
    </row>
    <row r="522" spans="1:5" x14ac:dyDescent="0.25">
      <c r="A522" t="s">
        <v>1</v>
      </c>
      <c r="B522" t="s">
        <v>17265</v>
      </c>
      <c r="C522" s="1140">
        <v>45516.45621527778</v>
      </c>
      <c r="D522" t="s">
        <v>17292</v>
      </c>
    </row>
    <row r="523" spans="1:5" x14ac:dyDescent="0.25">
      <c r="A523" t="s">
        <v>1</v>
      </c>
      <c r="B523" t="s">
        <v>17265</v>
      </c>
      <c r="C523" s="1140">
        <v>45516.45621527778</v>
      </c>
      <c r="D523" t="s">
        <v>17293</v>
      </c>
    </row>
    <row r="524" spans="1:5" x14ac:dyDescent="0.25">
      <c r="A524" t="s">
        <v>1</v>
      </c>
      <c r="B524" t="s">
        <v>17265</v>
      </c>
      <c r="C524" s="1140">
        <v>45516.456226851849</v>
      </c>
      <c r="D524" t="s">
        <v>17294</v>
      </c>
      <c r="E524" s="1137">
        <v>0.19919999999999999</v>
      </c>
    </row>
    <row r="525" spans="1:5" x14ac:dyDescent="0.25">
      <c r="A525" t="s">
        <v>1</v>
      </c>
      <c r="B525" t="s">
        <v>17265</v>
      </c>
      <c r="C525" s="1140">
        <v>45516.456226851849</v>
      </c>
      <c r="D525" t="s">
        <v>17295</v>
      </c>
    </row>
    <row r="526" spans="1:5" x14ac:dyDescent="0.25">
      <c r="A526" t="s">
        <v>1</v>
      </c>
      <c r="B526" t="s">
        <v>17265</v>
      </c>
      <c r="C526" s="1140">
        <v>45516.456226851849</v>
      </c>
      <c r="D526" t="s">
        <v>17296</v>
      </c>
      <c r="E526" s="1137">
        <v>0.15620000000000001</v>
      </c>
    </row>
    <row r="527" spans="1:5" x14ac:dyDescent="0.25">
      <c r="A527" t="s">
        <v>1</v>
      </c>
      <c r="B527" t="s">
        <v>17265</v>
      </c>
      <c r="C527" s="1140">
        <v>45516.456226851849</v>
      </c>
      <c r="D527" t="s">
        <v>17297</v>
      </c>
      <c r="E527" s="1137">
        <v>0.36720000000000003</v>
      </c>
    </row>
    <row r="528" spans="1:5" x14ac:dyDescent="0.25">
      <c r="A528" t="s">
        <v>1</v>
      </c>
      <c r="B528" t="s">
        <v>17265</v>
      </c>
      <c r="C528" s="1140">
        <v>45516.456238425926</v>
      </c>
      <c r="D528" t="s">
        <v>17298</v>
      </c>
    </row>
    <row r="529" spans="1:5" x14ac:dyDescent="0.25">
      <c r="A529" t="s">
        <v>1</v>
      </c>
      <c r="B529" t="s">
        <v>17265</v>
      </c>
      <c r="C529" s="1140">
        <v>45516.456238425926</v>
      </c>
      <c r="D529" t="s">
        <v>17299</v>
      </c>
      <c r="E529" s="1137">
        <v>0</v>
      </c>
    </row>
    <row r="530" spans="1:5" x14ac:dyDescent="0.25">
      <c r="A530" t="s">
        <v>1</v>
      </c>
      <c r="B530" t="s">
        <v>17265</v>
      </c>
      <c r="C530" s="1140">
        <v>45516.456250000003</v>
      </c>
      <c r="D530" t="s">
        <v>17300</v>
      </c>
    </row>
    <row r="531" spans="1:5" x14ac:dyDescent="0.25">
      <c r="A531" t="s">
        <v>1</v>
      </c>
      <c r="B531" t="s">
        <v>17265</v>
      </c>
      <c r="C531" s="1140">
        <v>45516.456250000003</v>
      </c>
      <c r="D531" t="s">
        <v>17301</v>
      </c>
      <c r="E531" s="1137">
        <v>0</v>
      </c>
    </row>
    <row r="532" spans="1:5" x14ac:dyDescent="0.25">
      <c r="A532" t="s">
        <v>1</v>
      </c>
      <c r="B532" t="s">
        <v>17265</v>
      </c>
      <c r="C532" s="1140">
        <v>45516.456250000003</v>
      </c>
      <c r="D532" t="s">
        <v>17302</v>
      </c>
    </row>
    <row r="533" spans="1:5" x14ac:dyDescent="0.25">
      <c r="A533" t="s">
        <v>1</v>
      </c>
      <c r="B533" t="s">
        <v>17265</v>
      </c>
      <c r="C533" s="1140">
        <v>45516.456250000003</v>
      </c>
      <c r="D533" t="s">
        <v>17303</v>
      </c>
    </row>
    <row r="534" spans="1:5" x14ac:dyDescent="0.25">
      <c r="A534" t="s">
        <v>1</v>
      </c>
      <c r="B534" t="s">
        <v>17265</v>
      </c>
      <c r="C534" s="1140">
        <v>45516.456250000003</v>
      </c>
      <c r="D534" t="s">
        <v>17304</v>
      </c>
      <c r="E534" s="1137">
        <v>3.5200000000000002E-2</v>
      </c>
    </row>
    <row r="535" spans="1:5" x14ac:dyDescent="0.25">
      <c r="A535" t="s">
        <v>1</v>
      </c>
      <c r="B535" t="s">
        <v>17265</v>
      </c>
      <c r="C535" s="1140">
        <v>45516.456250000003</v>
      </c>
      <c r="D535" t="s">
        <v>17305</v>
      </c>
    </row>
    <row r="536" spans="1:5" x14ac:dyDescent="0.25">
      <c r="A536" t="s">
        <v>1</v>
      </c>
      <c r="B536" t="s">
        <v>17265</v>
      </c>
      <c r="C536" s="1140">
        <v>45516.456261574072</v>
      </c>
      <c r="D536" t="s">
        <v>17306</v>
      </c>
      <c r="E536" s="1137">
        <v>0.125</v>
      </c>
    </row>
    <row r="537" spans="1:5" x14ac:dyDescent="0.25">
      <c r="A537" t="s">
        <v>1</v>
      </c>
      <c r="B537" t="s">
        <v>17265</v>
      </c>
      <c r="C537" s="1140">
        <v>45516.456261574072</v>
      </c>
      <c r="D537" t="s">
        <v>17307</v>
      </c>
      <c r="E537" s="1137">
        <v>0.16020000000000001</v>
      </c>
    </row>
    <row r="538" spans="1:5" x14ac:dyDescent="0.25">
      <c r="A538" t="s">
        <v>1</v>
      </c>
      <c r="B538" t="s">
        <v>17265</v>
      </c>
      <c r="C538" s="1140">
        <v>45516.456550925926</v>
      </c>
      <c r="D538" t="s">
        <v>17308</v>
      </c>
    </row>
    <row r="539" spans="1:5" x14ac:dyDescent="0.25">
      <c r="A539" t="s">
        <v>1</v>
      </c>
      <c r="B539" t="s">
        <v>17265</v>
      </c>
      <c r="C539" s="1140">
        <v>45516.456562500003</v>
      </c>
      <c r="D539" t="s">
        <v>17313</v>
      </c>
      <c r="E539" s="1137">
        <v>1.0742</v>
      </c>
    </row>
    <row r="540" spans="1:5" x14ac:dyDescent="0.25">
      <c r="A540" t="s">
        <v>1</v>
      </c>
      <c r="B540" t="s">
        <v>17265</v>
      </c>
      <c r="C540" s="1140">
        <v>45516.456886574073</v>
      </c>
      <c r="D540" t="s">
        <v>17292</v>
      </c>
    </row>
    <row r="541" spans="1:5" x14ac:dyDescent="0.25">
      <c r="A541" t="s">
        <v>1</v>
      </c>
      <c r="B541" t="s">
        <v>17265</v>
      </c>
      <c r="C541" s="1140">
        <v>45516.456886574073</v>
      </c>
      <c r="D541" t="s">
        <v>17293</v>
      </c>
    </row>
    <row r="542" spans="1:5" x14ac:dyDescent="0.25">
      <c r="A542" t="s">
        <v>1</v>
      </c>
      <c r="B542" t="s">
        <v>17265</v>
      </c>
      <c r="C542" s="1140">
        <v>45516.456886574073</v>
      </c>
      <c r="D542" t="s">
        <v>17294</v>
      </c>
      <c r="E542" s="1137">
        <v>0.2031</v>
      </c>
    </row>
    <row r="543" spans="1:5" x14ac:dyDescent="0.25">
      <c r="A543" t="s">
        <v>1</v>
      </c>
      <c r="B543" t="s">
        <v>17265</v>
      </c>
      <c r="C543" s="1140">
        <v>45516.456886574073</v>
      </c>
      <c r="D543" t="s">
        <v>17295</v>
      </c>
    </row>
    <row r="544" spans="1:5" x14ac:dyDescent="0.25">
      <c r="A544" t="s">
        <v>1</v>
      </c>
      <c r="B544" t="s">
        <v>17265</v>
      </c>
      <c r="C544" s="1140">
        <v>45516.456886574073</v>
      </c>
      <c r="D544" t="s">
        <v>17296</v>
      </c>
      <c r="E544" s="1137">
        <v>0.16800000000000001</v>
      </c>
    </row>
    <row r="545" spans="1:5" x14ac:dyDescent="0.25">
      <c r="A545" t="s">
        <v>1</v>
      </c>
      <c r="B545" t="s">
        <v>17265</v>
      </c>
      <c r="C545" s="1140">
        <v>45516.456886574073</v>
      </c>
      <c r="D545" t="s">
        <v>17297</v>
      </c>
      <c r="E545" s="1137">
        <v>0.38669999999999999</v>
      </c>
    </row>
    <row r="546" spans="1:5" x14ac:dyDescent="0.25">
      <c r="A546" t="s">
        <v>1</v>
      </c>
      <c r="B546" t="s">
        <v>17265</v>
      </c>
      <c r="C546" s="1140">
        <v>45516.456909722219</v>
      </c>
      <c r="D546" t="s">
        <v>17298</v>
      </c>
    </row>
    <row r="547" spans="1:5" x14ac:dyDescent="0.25">
      <c r="A547" t="s">
        <v>1</v>
      </c>
      <c r="B547" t="s">
        <v>17265</v>
      </c>
      <c r="C547" s="1140">
        <v>45516.456909722219</v>
      </c>
      <c r="D547" t="s">
        <v>17299</v>
      </c>
      <c r="E547" s="1137">
        <v>0</v>
      </c>
    </row>
    <row r="548" spans="1:5" x14ac:dyDescent="0.25">
      <c r="A548" t="s">
        <v>1</v>
      </c>
      <c r="B548" t="s">
        <v>17265</v>
      </c>
      <c r="C548" s="1140">
        <v>45516.456921296296</v>
      </c>
      <c r="D548" t="s">
        <v>17300</v>
      </c>
    </row>
    <row r="549" spans="1:5" x14ac:dyDescent="0.25">
      <c r="A549" t="s">
        <v>1</v>
      </c>
      <c r="B549" t="s">
        <v>17265</v>
      </c>
      <c r="C549" s="1140">
        <v>45516.456921296296</v>
      </c>
      <c r="D549" t="s">
        <v>17301</v>
      </c>
      <c r="E549" s="1137">
        <v>0</v>
      </c>
    </row>
    <row r="550" spans="1:5" x14ac:dyDescent="0.25">
      <c r="A550" t="s">
        <v>1</v>
      </c>
      <c r="B550" t="s">
        <v>17265</v>
      </c>
      <c r="C550" s="1140">
        <v>45516.456921296296</v>
      </c>
      <c r="D550" t="s">
        <v>17302</v>
      </c>
    </row>
    <row r="551" spans="1:5" x14ac:dyDescent="0.25">
      <c r="A551" t="s">
        <v>1</v>
      </c>
      <c r="B551" t="s">
        <v>17265</v>
      </c>
      <c r="C551" s="1140">
        <v>45516.456921296296</v>
      </c>
      <c r="D551" t="s">
        <v>17303</v>
      </c>
    </row>
    <row r="552" spans="1:5" x14ac:dyDescent="0.25">
      <c r="A552" t="s">
        <v>1</v>
      </c>
      <c r="B552" t="s">
        <v>17265</v>
      </c>
      <c r="C552" s="1140">
        <v>45516.456921296296</v>
      </c>
      <c r="D552" t="s">
        <v>17304</v>
      </c>
      <c r="E552" s="1137">
        <v>1.5599999999999999E-2</v>
      </c>
    </row>
    <row r="553" spans="1:5" x14ac:dyDescent="0.25">
      <c r="A553" t="s">
        <v>1</v>
      </c>
      <c r="B553" t="s">
        <v>17265</v>
      </c>
      <c r="C553" s="1140">
        <v>45516.456921296296</v>
      </c>
      <c r="D553" t="s">
        <v>17305</v>
      </c>
    </row>
    <row r="554" spans="1:5" x14ac:dyDescent="0.25">
      <c r="A554" t="s">
        <v>1</v>
      </c>
      <c r="B554" t="s">
        <v>17265</v>
      </c>
      <c r="C554" s="1140">
        <v>45516.456921296296</v>
      </c>
      <c r="D554" t="s">
        <v>17306</v>
      </c>
      <c r="E554" s="1137">
        <v>6.25E-2</v>
      </c>
    </row>
    <row r="555" spans="1:5" x14ac:dyDescent="0.25">
      <c r="A555" t="s">
        <v>1</v>
      </c>
      <c r="B555" t="s">
        <v>17265</v>
      </c>
      <c r="C555" s="1140">
        <v>45516.456921296296</v>
      </c>
      <c r="D555" t="s">
        <v>17307</v>
      </c>
      <c r="E555" s="1137">
        <v>9.3799999999999994E-2</v>
      </c>
    </row>
    <row r="556" spans="1:5" x14ac:dyDescent="0.25">
      <c r="A556" t="s">
        <v>1</v>
      </c>
      <c r="B556" t="s">
        <v>17265</v>
      </c>
      <c r="C556" s="1140">
        <v>45516.457476851851</v>
      </c>
      <c r="D556" t="s">
        <v>17308</v>
      </c>
    </row>
    <row r="557" spans="1:5" x14ac:dyDescent="0.25">
      <c r="A557" t="s">
        <v>1</v>
      </c>
      <c r="B557" t="s">
        <v>17265</v>
      </c>
      <c r="C557" s="1140">
        <v>45516.457488425927</v>
      </c>
      <c r="D557" t="s">
        <v>17313</v>
      </c>
      <c r="E557" s="1137">
        <v>1.1601999999999999</v>
      </c>
    </row>
    <row r="558" spans="1:5" x14ac:dyDescent="0.25">
      <c r="A558" t="s">
        <v>1</v>
      </c>
      <c r="B558" t="s">
        <v>17265</v>
      </c>
      <c r="C558" s="1140">
        <v>45516.458449074074</v>
      </c>
      <c r="D558" t="s">
        <v>17292</v>
      </c>
    </row>
    <row r="559" spans="1:5" x14ac:dyDescent="0.25">
      <c r="A559" t="s">
        <v>1</v>
      </c>
      <c r="B559" t="s">
        <v>17265</v>
      </c>
      <c r="C559" s="1140">
        <v>45516.458449074074</v>
      </c>
      <c r="D559" t="s">
        <v>17293</v>
      </c>
    </row>
    <row r="560" spans="1:5" x14ac:dyDescent="0.25">
      <c r="A560" t="s">
        <v>1</v>
      </c>
      <c r="B560" t="s">
        <v>17265</v>
      </c>
      <c r="C560" s="1140">
        <v>45516.458449074074</v>
      </c>
      <c r="D560" t="s">
        <v>17294</v>
      </c>
      <c r="E560" s="1137">
        <v>0.2031</v>
      </c>
    </row>
    <row r="561" spans="1:5" x14ac:dyDescent="0.25">
      <c r="A561" t="s">
        <v>1</v>
      </c>
      <c r="B561" t="s">
        <v>17265</v>
      </c>
      <c r="C561" s="1140">
        <v>45516.458449074074</v>
      </c>
      <c r="D561" t="s">
        <v>17295</v>
      </c>
    </row>
    <row r="562" spans="1:5" x14ac:dyDescent="0.25">
      <c r="A562" t="s">
        <v>1</v>
      </c>
      <c r="B562" t="s">
        <v>17265</v>
      </c>
      <c r="C562" s="1140">
        <v>45516.458449074074</v>
      </c>
      <c r="D562" t="s">
        <v>17296</v>
      </c>
      <c r="E562" s="1137">
        <v>0.16020000000000001</v>
      </c>
    </row>
    <row r="563" spans="1:5" x14ac:dyDescent="0.25">
      <c r="A563" t="s">
        <v>1</v>
      </c>
      <c r="B563" t="s">
        <v>17265</v>
      </c>
      <c r="C563" s="1140">
        <v>45516.458449074074</v>
      </c>
      <c r="D563" t="s">
        <v>17297</v>
      </c>
      <c r="E563" s="1137">
        <v>0.38279999999999997</v>
      </c>
    </row>
    <row r="564" spans="1:5" x14ac:dyDescent="0.25">
      <c r="A564" t="s">
        <v>1</v>
      </c>
      <c r="B564" t="s">
        <v>17265</v>
      </c>
      <c r="C564" s="1140">
        <v>45516.458472222221</v>
      </c>
      <c r="D564" t="s">
        <v>17298</v>
      </c>
    </row>
    <row r="565" spans="1:5" x14ac:dyDescent="0.25">
      <c r="A565" t="s">
        <v>1</v>
      </c>
      <c r="B565" t="s">
        <v>17265</v>
      </c>
      <c r="C565" s="1140">
        <v>45516.458472222221</v>
      </c>
      <c r="D565" t="s">
        <v>17299</v>
      </c>
      <c r="E565" s="1137">
        <v>0</v>
      </c>
    </row>
    <row r="566" spans="1:5" x14ac:dyDescent="0.25">
      <c r="A566" t="s">
        <v>1</v>
      </c>
      <c r="B566" t="s">
        <v>17265</v>
      </c>
      <c r="C566" s="1140">
        <v>45516.458472222221</v>
      </c>
      <c r="D566" t="s">
        <v>17300</v>
      </c>
    </row>
    <row r="567" spans="1:5" x14ac:dyDescent="0.25">
      <c r="A567" t="s">
        <v>1</v>
      </c>
      <c r="B567" t="s">
        <v>17265</v>
      </c>
      <c r="C567" s="1140">
        <v>45516.458472222221</v>
      </c>
      <c r="D567" t="s">
        <v>17301</v>
      </c>
      <c r="E567" s="1137">
        <v>1.5599999999999999E-2</v>
      </c>
    </row>
    <row r="568" spans="1:5" x14ac:dyDescent="0.25">
      <c r="A568" t="s">
        <v>1</v>
      </c>
      <c r="B568" t="s">
        <v>17265</v>
      </c>
      <c r="C568" s="1140">
        <v>45516.458472222221</v>
      </c>
      <c r="D568" t="s">
        <v>17302</v>
      </c>
    </row>
    <row r="569" spans="1:5" x14ac:dyDescent="0.25">
      <c r="A569" t="s">
        <v>1</v>
      </c>
      <c r="B569" t="s">
        <v>17265</v>
      </c>
      <c r="C569" s="1140">
        <v>45516.458472222221</v>
      </c>
      <c r="D569" t="s">
        <v>17303</v>
      </c>
    </row>
    <row r="570" spans="1:5" x14ac:dyDescent="0.25">
      <c r="A570" t="s">
        <v>1</v>
      </c>
      <c r="B570" t="s">
        <v>17265</v>
      </c>
      <c r="C570" s="1140">
        <v>45516.458483796298</v>
      </c>
      <c r="D570" t="s">
        <v>17304</v>
      </c>
      <c r="E570" s="1137">
        <v>2.3400000000000001E-2</v>
      </c>
    </row>
    <row r="571" spans="1:5" x14ac:dyDescent="0.25">
      <c r="A571" t="s">
        <v>1</v>
      </c>
      <c r="B571" t="s">
        <v>17265</v>
      </c>
      <c r="C571" s="1140">
        <v>45516.458483796298</v>
      </c>
      <c r="D571" t="s">
        <v>17305</v>
      </c>
    </row>
    <row r="572" spans="1:5" x14ac:dyDescent="0.25">
      <c r="A572" t="s">
        <v>1</v>
      </c>
      <c r="B572" t="s">
        <v>17265</v>
      </c>
      <c r="C572" s="1140">
        <v>45516.458483796298</v>
      </c>
      <c r="D572" t="s">
        <v>17306</v>
      </c>
      <c r="E572" s="1137">
        <v>7.4200000000000002E-2</v>
      </c>
    </row>
    <row r="573" spans="1:5" x14ac:dyDescent="0.25">
      <c r="A573" t="s">
        <v>1</v>
      </c>
      <c r="B573" t="s">
        <v>17265</v>
      </c>
      <c r="C573" s="1140">
        <v>45516.458483796298</v>
      </c>
      <c r="D573" t="s">
        <v>17307</v>
      </c>
      <c r="E573" s="1137">
        <v>9.7699999999999995E-2</v>
      </c>
    </row>
    <row r="574" spans="1:5" x14ac:dyDescent="0.25">
      <c r="A574" t="s">
        <v>1</v>
      </c>
      <c r="B574" t="s">
        <v>17265</v>
      </c>
      <c r="C574" s="1140">
        <v>45516.45890046296</v>
      </c>
      <c r="D574" t="s">
        <v>17308</v>
      </c>
    </row>
    <row r="575" spans="1:5" x14ac:dyDescent="0.25">
      <c r="A575" t="s">
        <v>1</v>
      </c>
      <c r="B575" t="s">
        <v>17265</v>
      </c>
      <c r="C575" s="1140">
        <v>45516.458912037036</v>
      </c>
      <c r="D575" t="s">
        <v>17313</v>
      </c>
      <c r="E575" s="1137">
        <v>1.0859000000000001</v>
      </c>
    </row>
    <row r="576" spans="1:5" x14ac:dyDescent="0.25">
      <c r="A576" t="s">
        <v>1</v>
      </c>
      <c r="B576" t="s">
        <v>17265</v>
      </c>
      <c r="C576" s="1140">
        <v>45516.460462962961</v>
      </c>
      <c r="D576" t="s">
        <v>17292</v>
      </c>
    </row>
    <row r="577" spans="1:5" x14ac:dyDescent="0.25">
      <c r="A577" t="s">
        <v>1</v>
      </c>
      <c r="B577" t="s">
        <v>17265</v>
      </c>
      <c r="C577" s="1140">
        <v>45516.460462962961</v>
      </c>
      <c r="D577" t="s">
        <v>17293</v>
      </c>
    </row>
    <row r="578" spans="1:5" x14ac:dyDescent="0.25">
      <c r="A578" t="s">
        <v>1</v>
      </c>
      <c r="B578" t="s">
        <v>17265</v>
      </c>
      <c r="C578" s="1140">
        <v>45516.460462962961</v>
      </c>
      <c r="D578" t="s">
        <v>17294</v>
      </c>
      <c r="E578" s="1137">
        <v>0.2109</v>
      </c>
    </row>
    <row r="579" spans="1:5" x14ac:dyDescent="0.25">
      <c r="A579" t="s">
        <v>1</v>
      </c>
      <c r="B579" t="s">
        <v>17265</v>
      </c>
      <c r="C579" s="1140">
        <v>45516.460462962961</v>
      </c>
      <c r="D579" t="s">
        <v>17295</v>
      </c>
    </row>
    <row r="580" spans="1:5" x14ac:dyDescent="0.25">
      <c r="A580" t="s">
        <v>1</v>
      </c>
      <c r="B580" t="s">
        <v>17265</v>
      </c>
      <c r="C580" s="1140">
        <v>45516.460462962961</v>
      </c>
      <c r="D580" t="s">
        <v>17296</v>
      </c>
      <c r="E580" s="1137">
        <v>0.17580000000000001</v>
      </c>
    </row>
    <row r="581" spans="1:5" x14ac:dyDescent="0.25">
      <c r="A581" t="s">
        <v>1</v>
      </c>
      <c r="B581" t="s">
        <v>17265</v>
      </c>
      <c r="C581" s="1140">
        <v>45516.460462962961</v>
      </c>
      <c r="D581" t="s">
        <v>17297</v>
      </c>
      <c r="E581" s="1137">
        <v>0.38669999999999999</v>
      </c>
    </row>
    <row r="582" spans="1:5" x14ac:dyDescent="0.25">
      <c r="A582" t="s">
        <v>1</v>
      </c>
      <c r="B582" t="s">
        <v>17265</v>
      </c>
      <c r="C582" s="1140">
        <v>45516.460555555554</v>
      </c>
      <c r="D582" t="s">
        <v>17298</v>
      </c>
    </row>
    <row r="583" spans="1:5" x14ac:dyDescent="0.25">
      <c r="A583" t="s">
        <v>1</v>
      </c>
      <c r="B583" t="s">
        <v>17265</v>
      </c>
      <c r="C583" s="1140">
        <v>45516.460555555554</v>
      </c>
      <c r="D583" t="s">
        <v>17299</v>
      </c>
      <c r="E583" s="1137">
        <v>1.5599999999999999E-2</v>
      </c>
    </row>
    <row r="584" spans="1:5" x14ac:dyDescent="0.25">
      <c r="A584" t="s">
        <v>1</v>
      </c>
      <c r="B584" t="s">
        <v>17265</v>
      </c>
      <c r="C584" s="1140">
        <v>45516.46056712963</v>
      </c>
      <c r="D584" t="s">
        <v>17300</v>
      </c>
    </row>
    <row r="585" spans="1:5" x14ac:dyDescent="0.25">
      <c r="A585" t="s">
        <v>1</v>
      </c>
      <c r="B585" t="s">
        <v>17265</v>
      </c>
      <c r="C585" s="1140">
        <v>45516.46056712963</v>
      </c>
      <c r="D585" t="s">
        <v>17301</v>
      </c>
      <c r="E585" s="1137">
        <v>0</v>
      </c>
    </row>
    <row r="586" spans="1:5" x14ac:dyDescent="0.25">
      <c r="A586" t="s">
        <v>1</v>
      </c>
      <c r="B586" t="s">
        <v>17265</v>
      </c>
      <c r="C586" s="1140">
        <v>45516.46056712963</v>
      </c>
      <c r="D586" t="s">
        <v>17302</v>
      </c>
    </row>
    <row r="587" spans="1:5" x14ac:dyDescent="0.25">
      <c r="A587" t="s">
        <v>1</v>
      </c>
      <c r="B587" t="s">
        <v>17265</v>
      </c>
      <c r="C587" s="1140">
        <v>45516.46056712963</v>
      </c>
      <c r="D587" t="s">
        <v>17303</v>
      </c>
    </row>
    <row r="588" spans="1:5" x14ac:dyDescent="0.25">
      <c r="A588" t="s">
        <v>1</v>
      </c>
      <c r="B588" t="s">
        <v>17265</v>
      </c>
      <c r="C588" s="1140">
        <v>45516.46056712963</v>
      </c>
      <c r="D588" t="s">
        <v>17304</v>
      </c>
      <c r="E588" s="1137">
        <v>2.7300000000000001E-2</v>
      </c>
    </row>
    <row r="589" spans="1:5" x14ac:dyDescent="0.25">
      <c r="A589" t="s">
        <v>1</v>
      </c>
      <c r="B589" t="s">
        <v>17265</v>
      </c>
      <c r="C589" s="1140">
        <v>45516.46056712963</v>
      </c>
      <c r="D589" t="s">
        <v>17305</v>
      </c>
    </row>
    <row r="590" spans="1:5" x14ac:dyDescent="0.25">
      <c r="A590" t="s">
        <v>1</v>
      </c>
      <c r="B590" t="s">
        <v>17265</v>
      </c>
      <c r="C590" s="1140">
        <v>45516.46056712963</v>
      </c>
      <c r="D590" t="s">
        <v>17306</v>
      </c>
      <c r="E590" s="1137">
        <v>7.0300000000000001E-2</v>
      </c>
    </row>
    <row r="591" spans="1:5" x14ac:dyDescent="0.25">
      <c r="A591" t="s">
        <v>1</v>
      </c>
      <c r="B591" t="s">
        <v>17265</v>
      </c>
      <c r="C591" s="1140">
        <v>45516.46056712963</v>
      </c>
      <c r="D591" t="s">
        <v>17307</v>
      </c>
      <c r="E591" s="1137">
        <v>9.7699999999999995E-2</v>
      </c>
    </row>
    <row r="592" spans="1:5" x14ac:dyDescent="0.25">
      <c r="A592" t="s">
        <v>1</v>
      </c>
      <c r="B592" t="s">
        <v>17265</v>
      </c>
      <c r="C592" s="1140">
        <v>45516.460844907408</v>
      </c>
      <c r="D592" t="s">
        <v>17308</v>
      </c>
    </row>
    <row r="593" spans="1:5" x14ac:dyDescent="0.25">
      <c r="A593" t="s">
        <v>1</v>
      </c>
      <c r="B593" t="s">
        <v>17265</v>
      </c>
      <c r="C593" s="1140">
        <v>45516.460856481484</v>
      </c>
      <c r="D593" t="s">
        <v>17313</v>
      </c>
      <c r="E593" s="1137">
        <v>1.1093999999999999</v>
      </c>
    </row>
    <row r="594" spans="1:5" x14ac:dyDescent="0.25">
      <c r="A594" t="s">
        <v>1</v>
      </c>
      <c r="B594" t="s">
        <v>17265</v>
      </c>
      <c r="C594" s="1140">
        <v>45516.461689814816</v>
      </c>
      <c r="D594" t="s">
        <v>17292</v>
      </c>
    </row>
    <row r="595" spans="1:5" x14ac:dyDescent="0.25">
      <c r="A595" t="s">
        <v>1</v>
      </c>
      <c r="B595" t="s">
        <v>17265</v>
      </c>
      <c r="C595" s="1140">
        <v>45516.461689814816</v>
      </c>
      <c r="D595" t="s">
        <v>17293</v>
      </c>
    </row>
    <row r="596" spans="1:5" x14ac:dyDescent="0.25">
      <c r="A596" t="s">
        <v>1</v>
      </c>
      <c r="B596" t="s">
        <v>17265</v>
      </c>
      <c r="C596" s="1140">
        <v>45516.461701388886</v>
      </c>
      <c r="D596" t="s">
        <v>17294</v>
      </c>
      <c r="E596" s="1137">
        <v>0.2031</v>
      </c>
    </row>
    <row r="597" spans="1:5" x14ac:dyDescent="0.25">
      <c r="A597" t="s">
        <v>1</v>
      </c>
      <c r="B597" t="s">
        <v>17265</v>
      </c>
      <c r="C597" s="1140">
        <v>45516.461701388886</v>
      </c>
      <c r="D597" t="s">
        <v>17295</v>
      </c>
    </row>
    <row r="598" spans="1:5" x14ac:dyDescent="0.25">
      <c r="A598" t="s">
        <v>1</v>
      </c>
      <c r="B598" t="s">
        <v>17265</v>
      </c>
      <c r="C598" s="1140">
        <v>45516.461701388886</v>
      </c>
      <c r="D598" t="s">
        <v>17296</v>
      </c>
      <c r="E598" s="1137">
        <v>0.1797</v>
      </c>
    </row>
    <row r="599" spans="1:5" x14ac:dyDescent="0.25">
      <c r="A599" t="s">
        <v>1</v>
      </c>
      <c r="B599" t="s">
        <v>17265</v>
      </c>
      <c r="C599" s="1140">
        <v>45516.461701388886</v>
      </c>
      <c r="D599" t="s">
        <v>17297</v>
      </c>
      <c r="E599" s="1137">
        <v>0.38279999999999997</v>
      </c>
    </row>
    <row r="600" spans="1:5" x14ac:dyDescent="0.25">
      <c r="A600" t="s">
        <v>1</v>
      </c>
      <c r="B600" t="s">
        <v>17265</v>
      </c>
      <c r="C600" s="1140">
        <v>45516.461712962962</v>
      </c>
      <c r="D600" t="s">
        <v>17298</v>
      </c>
    </row>
    <row r="601" spans="1:5" x14ac:dyDescent="0.25">
      <c r="A601" t="s">
        <v>1</v>
      </c>
      <c r="B601" t="s">
        <v>17265</v>
      </c>
      <c r="C601" s="1140">
        <v>45516.461712962962</v>
      </c>
      <c r="D601" t="s">
        <v>17299</v>
      </c>
      <c r="E601" s="1137">
        <v>0</v>
      </c>
    </row>
    <row r="602" spans="1:5" x14ac:dyDescent="0.25">
      <c r="A602" t="s">
        <v>1</v>
      </c>
      <c r="B602" t="s">
        <v>17265</v>
      </c>
      <c r="C602" s="1140">
        <v>45516.461724537039</v>
      </c>
      <c r="D602" t="s">
        <v>17300</v>
      </c>
    </row>
    <row r="603" spans="1:5" x14ac:dyDescent="0.25">
      <c r="A603" t="s">
        <v>1</v>
      </c>
      <c r="B603" t="s">
        <v>17265</v>
      </c>
      <c r="C603" s="1140">
        <v>45516.461724537039</v>
      </c>
      <c r="D603" t="s">
        <v>17301</v>
      </c>
      <c r="E603" s="1137">
        <v>0</v>
      </c>
    </row>
    <row r="604" spans="1:5" x14ac:dyDescent="0.25">
      <c r="A604" t="s">
        <v>1</v>
      </c>
      <c r="B604" t="s">
        <v>17265</v>
      </c>
      <c r="C604" s="1140">
        <v>45516.461724537039</v>
      </c>
      <c r="D604" t="s">
        <v>17302</v>
      </c>
    </row>
    <row r="605" spans="1:5" x14ac:dyDescent="0.25">
      <c r="A605" t="s">
        <v>1</v>
      </c>
      <c r="B605" t="s">
        <v>17265</v>
      </c>
      <c r="C605" s="1140">
        <v>45516.461724537039</v>
      </c>
      <c r="D605" t="s">
        <v>17303</v>
      </c>
    </row>
    <row r="606" spans="1:5" x14ac:dyDescent="0.25">
      <c r="A606" t="s">
        <v>1</v>
      </c>
      <c r="B606" t="s">
        <v>17265</v>
      </c>
      <c r="C606" s="1140">
        <v>45516.461724537039</v>
      </c>
      <c r="D606" t="s">
        <v>17304</v>
      </c>
      <c r="E606" s="1137">
        <v>2.3400000000000001E-2</v>
      </c>
    </row>
    <row r="607" spans="1:5" x14ac:dyDescent="0.25">
      <c r="A607" t="s">
        <v>1</v>
      </c>
      <c r="B607" t="s">
        <v>17265</v>
      </c>
      <c r="C607" s="1140">
        <v>45516.461724537039</v>
      </c>
      <c r="D607" t="s">
        <v>17305</v>
      </c>
    </row>
    <row r="608" spans="1:5" x14ac:dyDescent="0.25">
      <c r="A608" t="s">
        <v>1</v>
      </c>
      <c r="B608" t="s">
        <v>17265</v>
      </c>
      <c r="C608" s="1140">
        <v>45516.461724537039</v>
      </c>
      <c r="D608" t="s">
        <v>17306</v>
      </c>
      <c r="E608" s="1137">
        <v>6.25E-2</v>
      </c>
    </row>
    <row r="609" spans="1:5" x14ac:dyDescent="0.25">
      <c r="A609" t="s">
        <v>1</v>
      </c>
      <c r="B609" t="s">
        <v>17265</v>
      </c>
      <c r="C609" s="1140">
        <v>45516.461724537039</v>
      </c>
      <c r="D609" t="s">
        <v>17307</v>
      </c>
      <c r="E609" s="1137">
        <v>8.5900000000000004E-2</v>
      </c>
    </row>
    <row r="610" spans="1:5" x14ac:dyDescent="0.25">
      <c r="A610" t="s">
        <v>1</v>
      </c>
      <c r="B610" t="s">
        <v>17265</v>
      </c>
      <c r="C610" s="1140">
        <v>45516.461909722224</v>
      </c>
      <c r="D610" t="s">
        <v>17308</v>
      </c>
    </row>
    <row r="611" spans="1:5" x14ac:dyDescent="0.25">
      <c r="A611" t="s">
        <v>1</v>
      </c>
      <c r="B611" t="s">
        <v>17265</v>
      </c>
      <c r="C611" s="1140">
        <v>45516.461921296293</v>
      </c>
      <c r="D611" t="s">
        <v>17313</v>
      </c>
      <c r="E611" s="1137">
        <v>1.0664</v>
      </c>
    </row>
    <row r="612" spans="1:5" x14ac:dyDescent="0.25">
      <c r="A612" t="s">
        <v>1</v>
      </c>
      <c r="B612" t="s">
        <v>17265</v>
      </c>
      <c r="C612" s="1140">
        <v>45516.462037037039</v>
      </c>
      <c r="D612" t="s">
        <v>17292</v>
      </c>
    </row>
    <row r="613" spans="1:5" x14ac:dyDescent="0.25">
      <c r="A613" t="s">
        <v>1</v>
      </c>
      <c r="B613" t="s">
        <v>17265</v>
      </c>
      <c r="C613" s="1140">
        <v>45516.462037037039</v>
      </c>
      <c r="D613" t="s">
        <v>17293</v>
      </c>
    </row>
    <row r="614" spans="1:5" x14ac:dyDescent="0.25">
      <c r="A614" t="s">
        <v>1</v>
      </c>
      <c r="B614" t="s">
        <v>17265</v>
      </c>
      <c r="C614" s="1140">
        <v>45516.462048611109</v>
      </c>
      <c r="D614" t="s">
        <v>17294</v>
      </c>
      <c r="E614" s="1137">
        <v>0.18360000000000001</v>
      </c>
    </row>
    <row r="615" spans="1:5" x14ac:dyDescent="0.25">
      <c r="A615" t="s">
        <v>1</v>
      </c>
      <c r="B615" t="s">
        <v>17265</v>
      </c>
      <c r="C615" s="1140">
        <v>45516.462048611109</v>
      </c>
      <c r="D615" t="s">
        <v>17295</v>
      </c>
    </row>
    <row r="616" spans="1:5" x14ac:dyDescent="0.25">
      <c r="A616" t="s">
        <v>1</v>
      </c>
      <c r="B616" t="s">
        <v>17265</v>
      </c>
      <c r="C616" s="1140">
        <v>45516.462048611109</v>
      </c>
      <c r="D616" t="s">
        <v>17296</v>
      </c>
      <c r="E616" s="1137">
        <v>0.16800000000000001</v>
      </c>
    </row>
    <row r="617" spans="1:5" x14ac:dyDescent="0.25">
      <c r="A617" t="s">
        <v>1</v>
      </c>
      <c r="B617" t="s">
        <v>17265</v>
      </c>
      <c r="C617" s="1140">
        <v>45516.462048611109</v>
      </c>
      <c r="D617" t="s">
        <v>17297</v>
      </c>
      <c r="E617" s="1137">
        <v>0.36330000000000001</v>
      </c>
    </row>
    <row r="618" spans="1:5" x14ac:dyDescent="0.25">
      <c r="A618" t="s">
        <v>1</v>
      </c>
      <c r="B618" t="s">
        <v>17265</v>
      </c>
      <c r="C618" s="1140">
        <v>45516.462060185186</v>
      </c>
      <c r="D618" t="s">
        <v>17298</v>
      </c>
    </row>
    <row r="619" spans="1:5" x14ac:dyDescent="0.25">
      <c r="A619" t="s">
        <v>1</v>
      </c>
      <c r="B619" t="s">
        <v>17265</v>
      </c>
      <c r="C619" s="1140">
        <v>45516.462060185186</v>
      </c>
      <c r="D619" t="s">
        <v>17299</v>
      </c>
      <c r="E619" s="1137">
        <v>0</v>
      </c>
    </row>
    <row r="620" spans="1:5" x14ac:dyDescent="0.25">
      <c r="A620" t="s">
        <v>1</v>
      </c>
      <c r="B620" t="s">
        <v>17265</v>
      </c>
      <c r="C620" s="1140">
        <v>45516.462071759262</v>
      </c>
      <c r="D620" t="s">
        <v>17300</v>
      </c>
    </row>
    <row r="621" spans="1:5" x14ac:dyDescent="0.25">
      <c r="A621" t="s">
        <v>1</v>
      </c>
      <c r="B621" t="s">
        <v>17265</v>
      </c>
      <c r="C621" s="1140">
        <v>45516.462071759262</v>
      </c>
      <c r="D621" t="s">
        <v>17301</v>
      </c>
      <c r="E621" s="1137">
        <v>0</v>
      </c>
    </row>
    <row r="622" spans="1:5" x14ac:dyDescent="0.25">
      <c r="A622" t="s">
        <v>1</v>
      </c>
      <c r="B622" t="s">
        <v>17265</v>
      </c>
      <c r="C622" s="1140">
        <v>45516.462071759262</v>
      </c>
      <c r="D622" t="s">
        <v>17302</v>
      </c>
    </row>
    <row r="623" spans="1:5" x14ac:dyDescent="0.25">
      <c r="A623" t="s">
        <v>1</v>
      </c>
      <c r="B623" t="s">
        <v>17265</v>
      </c>
      <c r="C623" s="1140">
        <v>45516.462071759262</v>
      </c>
      <c r="D623" t="s">
        <v>17303</v>
      </c>
    </row>
    <row r="624" spans="1:5" x14ac:dyDescent="0.25">
      <c r="A624" t="s">
        <v>1</v>
      </c>
      <c r="B624" t="s">
        <v>17265</v>
      </c>
      <c r="C624" s="1140">
        <v>45516.462071759262</v>
      </c>
      <c r="D624" t="s">
        <v>17304</v>
      </c>
      <c r="E624" s="1137">
        <v>1.95E-2</v>
      </c>
    </row>
    <row r="625" spans="1:5" x14ac:dyDescent="0.25">
      <c r="A625" t="s">
        <v>1</v>
      </c>
      <c r="B625" t="s">
        <v>17265</v>
      </c>
      <c r="C625" s="1140">
        <v>45516.462071759262</v>
      </c>
      <c r="D625" t="s">
        <v>17305</v>
      </c>
    </row>
    <row r="626" spans="1:5" x14ac:dyDescent="0.25">
      <c r="A626" t="s">
        <v>1</v>
      </c>
      <c r="B626" t="s">
        <v>17265</v>
      </c>
      <c r="C626" s="1140">
        <v>45516.462071759262</v>
      </c>
      <c r="D626" t="s">
        <v>17306</v>
      </c>
      <c r="E626" s="1137">
        <v>7.4200000000000002E-2</v>
      </c>
    </row>
    <row r="627" spans="1:5" x14ac:dyDescent="0.25">
      <c r="A627" t="s">
        <v>1</v>
      </c>
      <c r="B627" t="s">
        <v>17265</v>
      </c>
      <c r="C627" s="1140">
        <v>45516.462071759262</v>
      </c>
      <c r="D627" t="s">
        <v>17307</v>
      </c>
      <c r="E627" s="1137">
        <v>0.1094</v>
      </c>
    </row>
    <row r="628" spans="1:5" x14ac:dyDescent="0.25">
      <c r="A628" t="s">
        <v>1</v>
      </c>
      <c r="B628" t="s">
        <v>17265</v>
      </c>
      <c r="C628" s="1140">
        <v>45516.462222222224</v>
      </c>
      <c r="D628" t="s">
        <v>17308</v>
      </c>
    </row>
    <row r="629" spans="1:5" x14ac:dyDescent="0.25">
      <c r="A629" t="s">
        <v>1</v>
      </c>
      <c r="B629" t="s">
        <v>17265</v>
      </c>
      <c r="C629" s="1140">
        <v>45516.462233796294</v>
      </c>
      <c r="D629" t="s">
        <v>17313</v>
      </c>
      <c r="E629" s="1137">
        <v>1.0742</v>
      </c>
    </row>
    <row r="630" spans="1:5" x14ac:dyDescent="0.25">
      <c r="A630" t="s">
        <v>1</v>
      </c>
      <c r="B630" t="s">
        <v>17265</v>
      </c>
      <c r="C630" s="1140">
        <v>45516.463587962964</v>
      </c>
      <c r="D630" t="s">
        <v>17292</v>
      </c>
    </row>
    <row r="631" spans="1:5" x14ac:dyDescent="0.25">
      <c r="A631" t="s">
        <v>1</v>
      </c>
      <c r="B631" t="s">
        <v>17265</v>
      </c>
      <c r="C631" s="1140">
        <v>45516.463587962964</v>
      </c>
      <c r="D631" t="s">
        <v>17293</v>
      </c>
    </row>
    <row r="632" spans="1:5" x14ac:dyDescent="0.25">
      <c r="A632" t="s">
        <v>1</v>
      </c>
      <c r="B632" t="s">
        <v>17265</v>
      </c>
      <c r="C632" s="1140">
        <v>45516.463587962964</v>
      </c>
      <c r="D632" t="s">
        <v>17294</v>
      </c>
      <c r="E632" s="1137">
        <v>0.21479999999999999</v>
      </c>
    </row>
    <row r="633" spans="1:5" x14ac:dyDescent="0.25">
      <c r="A633" t="s">
        <v>1</v>
      </c>
      <c r="B633" t="s">
        <v>17265</v>
      </c>
      <c r="C633" s="1140">
        <v>45516.463587962964</v>
      </c>
      <c r="D633" t="s">
        <v>17295</v>
      </c>
    </row>
    <row r="634" spans="1:5" x14ac:dyDescent="0.25">
      <c r="A634" t="s">
        <v>1</v>
      </c>
      <c r="B634" t="s">
        <v>17265</v>
      </c>
      <c r="C634" s="1140">
        <v>45516.463587962964</v>
      </c>
      <c r="D634" t="s">
        <v>17296</v>
      </c>
      <c r="E634" s="1137">
        <v>0.16800000000000001</v>
      </c>
    </row>
    <row r="635" spans="1:5" x14ac:dyDescent="0.25">
      <c r="A635" t="s">
        <v>1</v>
      </c>
      <c r="B635" t="s">
        <v>17265</v>
      </c>
      <c r="C635" s="1140">
        <v>45516.463587962964</v>
      </c>
      <c r="D635" t="s">
        <v>17297</v>
      </c>
      <c r="E635" s="1137">
        <v>0.39450000000000002</v>
      </c>
    </row>
    <row r="636" spans="1:5" x14ac:dyDescent="0.25">
      <c r="A636" t="s">
        <v>1</v>
      </c>
      <c r="B636" t="s">
        <v>17265</v>
      </c>
      <c r="C636" s="1140">
        <v>45516.46361111111</v>
      </c>
      <c r="D636" t="s">
        <v>17298</v>
      </c>
    </row>
    <row r="637" spans="1:5" x14ac:dyDescent="0.25">
      <c r="A637" t="s">
        <v>1</v>
      </c>
      <c r="B637" t="s">
        <v>17265</v>
      </c>
      <c r="C637" s="1140">
        <v>45516.46361111111</v>
      </c>
      <c r="D637" t="s">
        <v>17299</v>
      </c>
      <c r="E637" s="1137">
        <v>0</v>
      </c>
    </row>
    <row r="638" spans="1:5" x14ac:dyDescent="0.25">
      <c r="A638" t="s">
        <v>1</v>
      </c>
      <c r="B638" t="s">
        <v>17265</v>
      </c>
      <c r="C638" s="1140">
        <v>45516.46361111111</v>
      </c>
      <c r="D638" t="s">
        <v>17300</v>
      </c>
    </row>
    <row r="639" spans="1:5" x14ac:dyDescent="0.25">
      <c r="A639" t="s">
        <v>1</v>
      </c>
      <c r="B639" t="s">
        <v>17265</v>
      </c>
      <c r="C639" s="1140">
        <v>45516.46361111111</v>
      </c>
      <c r="D639" t="s">
        <v>17301</v>
      </c>
      <c r="E639" s="1137">
        <v>0</v>
      </c>
    </row>
    <row r="640" spans="1:5" x14ac:dyDescent="0.25">
      <c r="A640" t="s">
        <v>1</v>
      </c>
      <c r="B640" t="s">
        <v>17265</v>
      </c>
      <c r="C640" s="1140">
        <v>45516.46361111111</v>
      </c>
      <c r="D640" t="s">
        <v>17302</v>
      </c>
    </row>
    <row r="641" spans="1:5" x14ac:dyDescent="0.25">
      <c r="A641" t="s">
        <v>1</v>
      </c>
      <c r="B641" t="s">
        <v>17265</v>
      </c>
      <c r="C641" s="1140">
        <v>45516.46361111111</v>
      </c>
      <c r="D641" t="s">
        <v>17303</v>
      </c>
    </row>
    <row r="642" spans="1:5" x14ac:dyDescent="0.25">
      <c r="A642" t="s">
        <v>1</v>
      </c>
      <c r="B642" t="s">
        <v>17265</v>
      </c>
      <c r="C642" s="1140">
        <v>45516.46361111111</v>
      </c>
      <c r="D642" t="s">
        <v>17304</v>
      </c>
      <c r="E642" s="1137">
        <v>2.7300000000000001E-2</v>
      </c>
    </row>
    <row r="643" spans="1:5" x14ac:dyDescent="0.25">
      <c r="A643" t="s">
        <v>1</v>
      </c>
      <c r="B643" t="s">
        <v>17265</v>
      </c>
      <c r="C643" s="1140">
        <v>45516.46361111111</v>
      </c>
      <c r="D643" t="s">
        <v>17305</v>
      </c>
    </row>
    <row r="644" spans="1:5" x14ac:dyDescent="0.25">
      <c r="A644" t="s">
        <v>1</v>
      </c>
      <c r="B644" t="s">
        <v>17265</v>
      </c>
      <c r="C644" s="1140">
        <v>45516.46361111111</v>
      </c>
      <c r="D644" t="s">
        <v>17306</v>
      </c>
      <c r="E644" s="1137">
        <v>7.8100000000000003E-2</v>
      </c>
    </row>
    <row r="645" spans="1:5" x14ac:dyDescent="0.25">
      <c r="A645" t="s">
        <v>1</v>
      </c>
      <c r="B645" t="s">
        <v>17265</v>
      </c>
      <c r="C645" s="1140">
        <v>45516.46361111111</v>
      </c>
      <c r="D645" t="s">
        <v>17307</v>
      </c>
      <c r="E645" s="1137">
        <v>0.1055</v>
      </c>
    </row>
    <row r="646" spans="1:5" x14ac:dyDescent="0.25">
      <c r="A646" t="s">
        <v>1</v>
      </c>
      <c r="B646" t="s">
        <v>17265</v>
      </c>
      <c r="C646" s="1140">
        <v>45516.463738425926</v>
      </c>
      <c r="D646" t="s">
        <v>17308</v>
      </c>
    </row>
    <row r="647" spans="1:5" x14ac:dyDescent="0.25">
      <c r="A647" t="s">
        <v>1</v>
      </c>
      <c r="B647" t="s">
        <v>17265</v>
      </c>
      <c r="C647" s="1140">
        <v>45516.463750000003</v>
      </c>
      <c r="D647" t="s">
        <v>17313</v>
      </c>
      <c r="E647" s="1137">
        <v>1.0898000000000001</v>
      </c>
    </row>
    <row r="648" spans="1:5" x14ac:dyDescent="0.25">
      <c r="A648" t="s">
        <v>1</v>
      </c>
      <c r="B648" t="s">
        <v>17265</v>
      </c>
      <c r="C648" s="1140">
        <v>45516.464201388888</v>
      </c>
      <c r="D648" t="s">
        <v>17292</v>
      </c>
    </row>
    <row r="649" spans="1:5" x14ac:dyDescent="0.25">
      <c r="A649" t="s">
        <v>1</v>
      </c>
      <c r="B649" t="s">
        <v>17265</v>
      </c>
      <c r="C649" s="1140">
        <v>45516.464201388888</v>
      </c>
      <c r="D649" t="s">
        <v>17293</v>
      </c>
    </row>
    <row r="650" spans="1:5" x14ac:dyDescent="0.25">
      <c r="A650" t="s">
        <v>1</v>
      </c>
      <c r="B650" t="s">
        <v>17265</v>
      </c>
      <c r="C650" s="1140">
        <v>45516.464201388888</v>
      </c>
      <c r="D650" t="s">
        <v>17294</v>
      </c>
      <c r="E650" s="1137">
        <v>0.2031</v>
      </c>
    </row>
    <row r="651" spans="1:5" x14ac:dyDescent="0.25">
      <c r="A651" t="s">
        <v>1</v>
      </c>
      <c r="B651" t="s">
        <v>17265</v>
      </c>
      <c r="C651" s="1140">
        <v>45516.464201388888</v>
      </c>
      <c r="D651" t="s">
        <v>17295</v>
      </c>
    </row>
    <row r="652" spans="1:5" x14ac:dyDescent="0.25">
      <c r="A652" t="s">
        <v>1</v>
      </c>
      <c r="B652" t="s">
        <v>17265</v>
      </c>
      <c r="C652" s="1140">
        <v>45516.464201388888</v>
      </c>
      <c r="D652" t="s">
        <v>17296</v>
      </c>
      <c r="E652" s="1137">
        <v>0.15620000000000001</v>
      </c>
    </row>
    <row r="653" spans="1:5" x14ac:dyDescent="0.25">
      <c r="A653" t="s">
        <v>1</v>
      </c>
      <c r="B653" t="s">
        <v>17265</v>
      </c>
      <c r="C653" s="1140">
        <v>45516.464201388888</v>
      </c>
      <c r="D653" t="s">
        <v>17297</v>
      </c>
      <c r="E653" s="1137">
        <v>0.36720000000000003</v>
      </c>
    </row>
    <row r="654" spans="1:5" x14ac:dyDescent="0.25">
      <c r="A654" t="s">
        <v>1</v>
      </c>
      <c r="B654" t="s">
        <v>17265</v>
      </c>
      <c r="C654" s="1140">
        <v>45516.464259259257</v>
      </c>
      <c r="D654" t="s">
        <v>17298</v>
      </c>
    </row>
    <row r="655" spans="1:5" x14ac:dyDescent="0.25">
      <c r="A655" t="s">
        <v>1</v>
      </c>
      <c r="B655" t="s">
        <v>17265</v>
      </c>
      <c r="C655" s="1140">
        <v>45516.464259259257</v>
      </c>
      <c r="D655" t="s">
        <v>17299</v>
      </c>
      <c r="E655" s="1137">
        <v>0</v>
      </c>
    </row>
    <row r="656" spans="1:5" x14ac:dyDescent="0.25">
      <c r="A656" t="s">
        <v>1</v>
      </c>
      <c r="B656" t="s">
        <v>17265</v>
      </c>
      <c r="C656" s="1140">
        <v>45516.464270833334</v>
      </c>
      <c r="D656" t="s">
        <v>17300</v>
      </c>
    </row>
    <row r="657" spans="1:5" x14ac:dyDescent="0.25">
      <c r="A657" t="s">
        <v>1</v>
      </c>
      <c r="B657" t="s">
        <v>17265</v>
      </c>
      <c r="C657" s="1140">
        <v>45516.464270833334</v>
      </c>
      <c r="D657" t="s">
        <v>17301</v>
      </c>
      <c r="E657" s="1137">
        <v>0</v>
      </c>
    </row>
    <row r="658" spans="1:5" x14ac:dyDescent="0.25">
      <c r="A658" t="s">
        <v>1</v>
      </c>
      <c r="B658" t="s">
        <v>17265</v>
      </c>
      <c r="C658" s="1140">
        <v>45516.464270833334</v>
      </c>
      <c r="D658" t="s">
        <v>17302</v>
      </c>
    </row>
    <row r="659" spans="1:5" x14ac:dyDescent="0.25">
      <c r="A659" t="s">
        <v>1</v>
      </c>
      <c r="B659" t="s">
        <v>17265</v>
      </c>
      <c r="C659" s="1140">
        <v>45516.464270833334</v>
      </c>
      <c r="D659" t="s">
        <v>17303</v>
      </c>
    </row>
    <row r="660" spans="1:5" x14ac:dyDescent="0.25">
      <c r="A660" t="s">
        <v>1</v>
      </c>
      <c r="B660" t="s">
        <v>17265</v>
      </c>
      <c r="C660" s="1140">
        <v>45516.464270833334</v>
      </c>
      <c r="D660" t="s">
        <v>17304</v>
      </c>
      <c r="E660" s="1137">
        <v>2.7300000000000001E-2</v>
      </c>
    </row>
    <row r="661" spans="1:5" x14ac:dyDescent="0.25">
      <c r="A661" t="s">
        <v>1</v>
      </c>
      <c r="B661" t="s">
        <v>17265</v>
      </c>
      <c r="C661" s="1140">
        <v>45516.464270833334</v>
      </c>
      <c r="D661" t="s">
        <v>17305</v>
      </c>
    </row>
    <row r="662" spans="1:5" x14ac:dyDescent="0.25">
      <c r="A662" t="s">
        <v>1</v>
      </c>
      <c r="B662" t="s">
        <v>17265</v>
      </c>
      <c r="C662" s="1140">
        <v>45516.464270833334</v>
      </c>
      <c r="D662" t="s">
        <v>17306</v>
      </c>
      <c r="E662" s="1137">
        <v>6.6400000000000001E-2</v>
      </c>
    </row>
    <row r="663" spans="1:5" x14ac:dyDescent="0.25">
      <c r="A663" t="s">
        <v>1</v>
      </c>
      <c r="B663" t="s">
        <v>17265</v>
      </c>
      <c r="C663" s="1140">
        <v>45516.464270833334</v>
      </c>
      <c r="D663" t="s">
        <v>17307</v>
      </c>
      <c r="E663" s="1137">
        <v>9.3799999999999994E-2</v>
      </c>
    </row>
    <row r="664" spans="1:5" x14ac:dyDescent="0.25">
      <c r="A664" t="s">
        <v>1</v>
      </c>
      <c r="B664" t="s">
        <v>17265</v>
      </c>
      <c r="C664" s="1140">
        <v>45516.464456018519</v>
      </c>
      <c r="D664" t="s">
        <v>17308</v>
      </c>
    </row>
    <row r="665" spans="1:5" x14ac:dyDescent="0.25">
      <c r="A665" t="s">
        <v>1</v>
      </c>
      <c r="B665" t="s">
        <v>17265</v>
      </c>
      <c r="C665" s="1140">
        <v>45516.464467592596</v>
      </c>
      <c r="D665" t="s">
        <v>17313</v>
      </c>
      <c r="E665" s="1137">
        <v>1.0898000000000001</v>
      </c>
    </row>
    <row r="666" spans="1:5" x14ac:dyDescent="0.25">
      <c r="A666" t="s">
        <v>1</v>
      </c>
      <c r="B666" t="s">
        <v>17265</v>
      </c>
      <c r="C666" s="1140">
        <v>45516.47760416667</v>
      </c>
      <c r="D666" t="s">
        <v>17292</v>
      </c>
    </row>
    <row r="667" spans="1:5" x14ac:dyDescent="0.25">
      <c r="A667" t="s">
        <v>1</v>
      </c>
      <c r="B667" t="s">
        <v>17265</v>
      </c>
      <c r="C667" s="1140">
        <v>45516.47760416667</v>
      </c>
      <c r="D667" t="s">
        <v>17293</v>
      </c>
    </row>
    <row r="668" spans="1:5" x14ac:dyDescent="0.25">
      <c r="A668" t="s">
        <v>1</v>
      </c>
      <c r="B668" t="s">
        <v>17265</v>
      </c>
      <c r="C668" s="1140">
        <v>45516.47760416667</v>
      </c>
      <c r="D668" t="s">
        <v>17294</v>
      </c>
      <c r="E668" s="1137">
        <v>0.2266</v>
      </c>
    </row>
    <row r="669" spans="1:5" x14ac:dyDescent="0.25">
      <c r="A669" t="s">
        <v>1</v>
      </c>
      <c r="B669" t="s">
        <v>17265</v>
      </c>
      <c r="C669" s="1140">
        <v>45516.47760416667</v>
      </c>
      <c r="D669" t="s">
        <v>17295</v>
      </c>
    </row>
    <row r="670" spans="1:5" x14ac:dyDescent="0.25">
      <c r="A670" t="s">
        <v>1</v>
      </c>
      <c r="B670" t="s">
        <v>17265</v>
      </c>
      <c r="C670" s="1140">
        <v>45516.47760416667</v>
      </c>
      <c r="D670" t="s">
        <v>17296</v>
      </c>
      <c r="E670" s="1137">
        <v>0.15229999999999999</v>
      </c>
    </row>
    <row r="671" spans="1:5" x14ac:dyDescent="0.25">
      <c r="A671" t="s">
        <v>1</v>
      </c>
      <c r="B671" t="s">
        <v>17265</v>
      </c>
      <c r="C671" s="1140">
        <v>45516.47760416667</v>
      </c>
      <c r="D671" t="s">
        <v>17297</v>
      </c>
      <c r="E671" s="1137">
        <v>0.39839999999999998</v>
      </c>
    </row>
    <row r="672" spans="1:5" x14ac:dyDescent="0.25">
      <c r="A672" t="s">
        <v>1</v>
      </c>
      <c r="B672" t="s">
        <v>17265</v>
      </c>
      <c r="C672" s="1140">
        <v>45516.47761574074</v>
      </c>
      <c r="D672" t="s">
        <v>17298</v>
      </c>
    </row>
    <row r="673" spans="1:5" x14ac:dyDescent="0.25">
      <c r="A673" t="s">
        <v>1</v>
      </c>
      <c r="B673" t="s">
        <v>17265</v>
      </c>
      <c r="C673" s="1140">
        <v>45516.47761574074</v>
      </c>
      <c r="D673" t="s">
        <v>17299</v>
      </c>
      <c r="E673" s="1137">
        <v>0</v>
      </c>
    </row>
    <row r="674" spans="1:5" x14ac:dyDescent="0.25">
      <c r="A674" t="s">
        <v>1</v>
      </c>
      <c r="B674" t="s">
        <v>17265</v>
      </c>
      <c r="C674" s="1140">
        <v>45516.477627314816</v>
      </c>
      <c r="D674" t="s">
        <v>17300</v>
      </c>
    </row>
    <row r="675" spans="1:5" x14ac:dyDescent="0.25">
      <c r="A675" t="s">
        <v>1</v>
      </c>
      <c r="B675" t="s">
        <v>17265</v>
      </c>
      <c r="C675" s="1140">
        <v>45516.477627314816</v>
      </c>
      <c r="D675" t="s">
        <v>17301</v>
      </c>
      <c r="E675" s="1137">
        <v>3.8999999999999998E-3</v>
      </c>
    </row>
    <row r="676" spans="1:5" x14ac:dyDescent="0.25">
      <c r="A676" t="s">
        <v>1</v>
      </c>
      <c r="B676" t="s">
        <v>17265</v>
      </c>
      <c r="C676" s="1140">
        <v>45516.477627314816</v>
      </c>
      <c r="D676" t="s">
        <v>17302</v>
      </c>
    </row>
    <row r="677" spans="1:5" x14ac:dyDescent="0.25">
      <c r="A677" t="s">
        <v>1</v>
      </c>
      <c r="B677" t="s">
        <v>17265</v>
      </c>
      <c r="C677" s="1140">
        <v>45516.477627314816</v>
      </c>
      <c r="D677" t="s">
        <v>17303</v>
      </c>
    </row>
    <row r="678" spans="1:5" x14ac:dyDescent="0.25">
      <c r="A678" t="s">
        <v>1</v>
      </c>
      <c r="B678" t="s">
        <v>17265</v>
      </c>
      <c r="C678" s="1140">
        <v>45516.477627314816</v>
      </c>
      <c r="D678" t="s">
        <v>17304</v>
      </c>
      <c r="E678" s="1137">
        <v>1.95E-2</v>
      </c>
    </row>
    <row r="679" spans="1:5" x14ac:dyDescent="0.25">
      <c r="A679" t="s">
        <v>1</v>
      </c>
      <c r="B679" t="s">
        <v>17265</v>
      </c>
      <c r="C679" s="1140">
        <v>45516.477627314816</v>
      </c>
      <c r="D679" t="s">
        <v>17305</v>
      </c>
    </row>
    <row r="680" spans="1:5" x14ac:dyDescent="0.25">
      <c r="A680" t="s">
        <v>1</v>
      </c>
      <c r="B680" t="s">
        <v>17265</v>
      </c>
      <c r="C680" s="1140">
        <v>45516.477627314816</v>
      </c>
      <c r="D680" t="s">
        <v>17306</v>
      </c>
      <c r="E680" s="1137">
        <v>8.5900000000000004E-2</v>
      </c>
    </row>
    <row r="681" spans="1:5" x14ac:dyDescent="0.25">
      <c r="A681" t="s">
        <v>1</v>
      </c>
      <c r="B681" t="s">
        <v>17265</v>
      </c>
      <c r="C681" s="1140">
        <v>45516.477627314816</v>
      </c>
      <c r="D681" t="s">
        <v>17307</v>
      </c>
      <c r="E681" s="1137">
        <v>0.1055</v>
      </c>
    </row>
    <row r="682" spans="1:5" x14ac:dyDescent="0.25">
      <c r="A682" t="s">
        <v>1</v>
      </c>
      <c r="B682" t="s">
        <v>17265</v>
      </c>
      <c r="C682" s="1140">
        <v>45516.477870370371</v>
      </c>
      <c r="D682" t="s">
        <v>17308</v>
      </c>
    </row>
    <row r="683" spans="1:5" x14ac:dyDescent="0.25">
      <c r="A683" t="s">
        <v>1</v>
      </c>
      <c r="B683" t="s">
        <v>17265</v>
      </c>
      <c r="C683" s="1140">
        <v>45516.477881944447</v>
      </c>
      <c r="D683" t="s">
        <v>17313</v>
      </c>
      <c r="E683" s="1137">
        <v>1.1679999999999999</v>
      </c>
    </row>
    <row r="684" spans="1:5" x14ac:dyDescent="0.25">
      <c r="A684" t="s">
        <v>1</v>
      </c>
      <c r="B684" t="s">
        <v>17265</v>
      </c>
      <c r="C684" s="1140">
        <v>45516.478148148148</v>
      </c>
      <c r="D684" t="s">
        <v>17292</v>
      </c>
    </row>
    <row r="685" spans="1:5" x14ac:dyDescent="0.25">
      <c r="A685" t="s">
        <v>1</v>
      </c>
      <c r="B685" t="s">
        <v>17265</v>
      </c>
      <c r="C685" s="1140">
        <v>45516.478148148148</v>
      </c>
      <c r="D685" t="s">
        <v>17293</v>
      </c>
    </row>
    <row r="686" spans="1:5" x14ac:dyDescent="0.25">
      <c r="A686" t="s">
        <v>1</v>
      </c>
      <c r="B686" t="s">
        <v>17265</v>
      </c>
      <c r="C686" s="1140">
        <v>45516.478148148148</v>
      </c>
      <c r="D686" t="s">
        <v>17294</v>
      </c>
      <c r="E686" s="1137">
        <v>0.16800000000000001</v>
      </c>
    </row>
    <row r="687" spans="1:5" x14ac:dyDescent="0.25">
      <c r="A687" t="s">
        <v>1</v>
      </c>
      <c r="B687" t="s">
        <v>17265</v>
      </c>
      <c r="C687" s="1140">
        <v>45516.478148148148</v>
      </c>
      <c r="D687" t="s">
        <v>17295</v>
      </c>
    </row>
    <row r="688" spans="1:5" x14ac:dyDescent="0.25">
      <c r="A688" t="s">
        <v>1</v>
      </c>
      <c r="B688" t="s">
        <v>17265</v>
      </c>
      <c r="C688" s="1140">
        <v>45516.478159722225</v>
      </c>
      <c r="D688" t="s">
        <v>17296</v>
      </c>
      <c r="E688" s="1137">
        <v>0.14449999999999999</v>
      </c>
    </row>
    <row r="689" spans="1:5" x14ac:dyDescent="0.25">
      <c r="A689" t="s">
        <v>1</v>
      </c>
      <c r="B689" t="s">
        <v>17265</v>
      </c>
      <c r="C689" s="1140">
        <v>45516.478159722225</v>
      </c>
      <c r="D689" t="s">
        <v>17297</v>
      </c>
      <c r="E689" s="1137">
        <v>0.33200000000000002</v>
      </c>
    </row>
    <row r="690" spans="1:5" x14ac:dyDescent="0.25">
      <c r="A690" t="s">
        <v>1</v>
      </c>
      <c r="B690" t="s">
        <v>17265</v>
      </c>
      <c r="C690" s="1140">
        <v>45516.478171296294</v>
      </c>
      <c r="D690" t="s">
        <v>17298</v>
      </c>
    </row>
    <row r="691" spans="1:5" x14ac:dyDescent="0.25">
      <c r="A691" t="s">
        <v>1</v>
      </c>
      <c r="B691" t="s">
        <v>17265</v>
      </c>
      <c r="C691" s="1140">
        <v>45516.478171296294</v>
      </c>
      <c r="D691" t="s">
        <v>17299</v>
      </c>
      <c r="E691" s="1137">
        <v>3.8999999999999998E-3</v>
      </c>
    </row>
    <row r="692" spans="1:5" x14ac:dyDescent="0.25">
      <c r="A692" t="s">
        <v>1</v>
      </c>
      <c r="B692" t="s">
        <v>17265</v>
      </c>
      <c r="C692" s="1140">
        <v>45516.478182870371</v>
      </c>
      <c r="D692" t="s">
        <v>17300</v>
      </c>
    </row>
    <row r="693" spans="1:5" x14ac:dyDescent="0.25">
      <c r="A693" t="s">
        <v>1</v>
      </c>
      <c r="B693" t="s">
        <v>17265</v>
      </c>
      <c r="C693" s="1140">
        <v>45516.478182870371</v>
      </c>
      <c r="D693" t="s">
        <v>17301</v>
      </c>
      <c r="E693" s="1137">
        <v>3.8999999999999998E-3</v>
      </c>
    </row>
    <row r="694" spans="1:5" x14ac:dyDescent="0.25">
      <c r="A694" t="s">
        <v>1</v>
      </c>
      <c r="B694" t="s">
        <v>17265</v>
      </c>
      <c r="C694" s="1140">
        <v>45516.478182870371</v>
      </c>
      <c r="D694" t="s">
        <v>17302</v>
      </c>
    </row>
    <row r="695" spans="1:5" x14ac:dyDescent="0.25">
      <c r="A695" t="s">
        <v>1</v>
      </c>
      <c r="B695" t="s">
        <v>17265</v>
      </c>
      <c r="C695" s="1140">
        <v>45516.478182870371</v>
      </c>
      <c r="D695" t="s">
        <v>17303</v>
      </c>
    </row>
    <row r="696" spans="1:5" x14ac:dyDescent="0.25">
      <c r="A696" t="s">
        <v>1</v>
      </c>
      <c r="B696" t="s">
        <v>17265</v>
      </c>
      <c r="C696" s="1140">
        <v>45516.478182870371</v>
      </c>
      <c r="D696" t="s">
        <v>17304</v>
      </c>
      <c r="E696" s="1137">
        <v>2.3400000000000001E-2</v>
      </c>
    </row>
    <row r="697" spans="1:5" x14ac:dyDescent="0.25">
      <c r="A697" t="s">
        <v>1</v>
      </c>
      <c r="B697" t="s">
        <v>17265</v>
      </c>
      <c r="C697" s="1140">
        <v>45516.478182870371</v>
      </c>
      <c r="D697" t="s">
        <v>17305</v>
      </c>
    </row>
    <row r="698" spans="1:5" x14ac:dyDescent="0.25">
      <c r="A698" t="s">
        <v>1</v>
      </c>
      <c r="B698" t="s">
        <v>17265</v>
      </c>
      <c r="C698" s="1140">
        <v>45516.478182870371</v>
      </c>
      <c r="D698" t="s">
        <v>17306</v>
      </c>
      <c r="E698" s="1137">
        <v>6.6400000000000001E-2</v>
      </c>
    </row>
    <row r="699" spans="1:5" x14ac:dyDescent="0.25">
      <c r="A699" t="s">
        <v>1</v>
      </c>
      <c r="B699" t="s">
        <v>17265</v>
      </c>
      <c r="C699" s="1140">
        <v>45516.478182870371</v>
      </c>
      <c r="D699" t="s">
        <v>17307</v>
      </c>
      <c r="E699" s="1137">
        <v>9.7699999999999995E-2</v>
      </c>
    </row>
    <row r="700" spans="1:5" x14ac:dyDescent="0.25">
      <c r="A700" t="s">
        <v>1</v>
      </c>
      <c r="B700" t="s">
        <v>17265</v>
      </c>
      <c r="C700" s="1140">
        <v>45516.47828703704</v>
      </c>
      <c r="D700" t="s">
        <v>17308</v>
      </c>
    </row>
    <row r="701" spans="1:5" x14ac:dyDescent="0.25">
      <c r="A701" t="s">
        <v>1</v>
      </c>
      <c r="B701" t="s">
        <v>17265</v>
      </c>
      <c r="C701" s="1140">
        <v>45516.478298611109</v>
      </c>
      <c r="D701" t="s">
        <v>17313</v>
      </c>
      <c r="E701" s="1137">
        <v>1.1133</v>
      </c>
    </row>
    <row r="702" spans="1:5" x14ac:dyDescent="0.25">
      <c r="A702" t="s">
        <v>1</v>
      </c>
      <c r="B702" t="s">
        <v>17265</v>
      </c>
      <c r="C702" s="1140">
        <v>45516.478425925925</v>
      </c>
      <c r="D702" t="s">
        <v>17292</v>
      </c>
    </row>
    <row r="703" spans="1:5" x14ac:dyDescent="0.25">
      <c r="A703" t="s">
        <v>1</v>
      </c>
      <c r="B703" t="s">
        <v>17265</v>
      </c>
      <c r="C703" s="1140">
        <v>45516.478425925925</v>
      </c>
      <c r="D703" t="s">
        <v>17293</v>
      </c>
    </row>
    <row r="704" spans="1:5" x14ac:dyDescent="0.25">
      <c r="A704" t="s">
        <v>1</v>
      </c>
      <c r="B704" t="s">
        <v>17265</v>
      </c>
      <c r="C704" s="1140">
        <v>45516.478425925925</v>
      </c>
      <c r="D704" t="s">
        <v>17294</v>
      </c>
      <c r="E704" s="1137">
        <v>0.19139999999999999</v>
      </c>
    </row>
    <row r="705" spans="1:5" x14ac:dyDescent="0.25">
      <c r="A705" t="s">
        <v>1</v>
      </c>
      <c r="B705" t="s">
        <v>17265</v>
      </c>
      <c r="C705" s="1140">
        <v>45516.478425925925</v>
      </c>
      <c r="D705" t="s">
        <v>17295</v>
      </c>
    </row>
    <row r="706" spans="1:5" x14ac:dyDescent="0.25">
      <c r="A706" t="s">
        <v>1</v>
      </c>
      <c r="B706" t="s">
        <v>17265</v>
      </c>
      <c r="C706" s="1140">
        <v>45516.478437500002</v>
      </c>
      <c r="D706" t="s">
        <v>17296</v>
      </c>
      <c r="E706" s="1137">
        <v>0.1484</v>
      </c>
    </row>
    <row r="707" spans="1:5" x14ac:dyDescent="0.25">
      <c r="A707" t="s">
        <v>1</v>
      </c>
      <c r="B707" t="s">
        <v>17265</v>
      </c>
      <c r="C707" s="1140">
        <v>45516.478437500002</v>
      </c>
      <c r="D707" t="s">
        <v>17297</v>
      </c>
      <c r="E707" s="1137">
        <v>0.35549999999999998</v>
      </c>
    </row>
    <row r="708" spans="1:5" x14ac:dyDescent="0.25">
      <c r="A708" t="s">
        <v>1</v>
      </c>
      <c r="B708" t="s">
        <v>17265</v>
      </c>
      <c r="C708" s="1140">
        <v>45516.478460648148</v>
      </c>
      <c r="D708" t="s">
        <v>17298</v>
      </c>
    </row>
    <row r="709" spans="1:5" x14ac:dyDescent="0.25">
      <c r="A709" t="s">
        <v>1</v>
      </c>
      <c r="B709" t="s">
        <v>17265</v>
      </c>
      <c r="C709" s="1140">
        <v>45516.478460648148</v>
      </c>
      <c r="D709" t="s">
        <v>17299</v>
      </c>
      <c r="E709" s="1137">
        <v>0</v>
      </c>
    </row>
    <row r="710" spans="1:5" x14ac:dyDescent="0.25">
      <c r="A710" t="s">
        <v>1</v>
      </c>
      <c r="B710" t="s">
        <v>17265</v>
      </c>
      <c r="C710" s="1140">
        <v>45516.478460648148</v>
      </c>
      <c r="D710" t="s">
        <v>17300</v>
      </c>
    </row>
    <row r="711" spans="1:5" x14ac:dyDescent="0.25">
      <c r="A711" t="s">
        <v>1</v>
      </c>
      <c r="B711" t="s">
        <v>17265</v>
      </c>
      <c r="C711" s="1140">
        <v>45516.478460648148</v>
      </c>
      <c r="D711" t="s">
        <v>17301</v>
      </c>
      <c r="E711" s="1137">
        <v>3.8999999999999998E-3</v>
      </c>
    </row>
    <row r="712" spans="1:5" x14ac:dyDescent="0.25">
      <c r="A712" t="s">
        <v>1</v>
      </c>
      <c r="B712" t="s">
        <v>17265</v>
      </c>
      <c r="C712" s="1140">
        <v>45516.478460648148</v>
      </c>
      <c r="D712" t="s">
        <v>17302</v>
      </c>
    </row>
    <row r="713" spans="1:5" x14ac:dyDescent="0.25">
      <c r="A713" t="s">
        <v>1</v>
      </c>
      <c r="B713" t="s">
        <v>17265</v>
      </c>
      <c r="C713" s="1140">
        <v>45516.478460648148</v>
      </c>
      <c r="D713" t="s">
        <v>17303</v>
      </c>
    </row>
    <row r="714" spans="1:5" x14ac:dyDescent="0.25">
      <c r="A714" t="s">
        <v>1</v>
      </c>
      <c r="B714" t="s">
        <v>17265</v>
      </c>
      <c r="C714" s="1140">
        <v>45516.478460648148</v>
      </c>
      <c r="D714" t="s">
        <v>17304</v>
      </c>
      <c r="E714" s="1137">
        <v>2.3400000000000001E-2</v>
      </c>
    </row>
    <row r="715" spans="1:5" x14ac:dyDescent="0.25">
      <c r="A715" t="s">
        <v>1</v>
      </c>
      <c r="B715" t="s">
        <v>17265</v>
      </c>
      <c r="C715" s="1140">
        <v>45516.478460648148</v>
      </c>
      <c r="D715" t="s">
        <v>17305</v>
      </c>
    </row>
    <row r="716" spans="1:5" x14ac:dyDescent="0.25">
      <c r="A716" t="s">
        <v>1</v>
      </c>
      <c r="B716" t="s">
        <v>17265</v>
      </c>
      <c r="C716" s="1140">
        <v>45516.478460648148</v>
      </c>
      <c r="D716" t="s">
        <v>17306</v>
      </c>
      <c r="E716" s="1137">
        <v>6.25E-2</v>
      </c>
    </row>
    <row r="717" spans="1:5" x14ac:dyDescent="0.25">
      <c r="A717" t="s">
        <v>1</v>
      </c>
      <c r="B717" t="s">
        <v>17265</v>
      </c>
      <c r="C717" s="1140">
        <v>45516.478460648148</v>
      </c>
      <c r="D717" t="s">
        <v>17307</v>
      </c>
      <c r="E717" s="1137">
        <v>9.3799999999999994E-2</v>
      </c>
    </row>
    <row r="718" spans="1:5" x14ac:dyDescent="0.25">
      <c r="A718" t="s">
        <v>1</v>
      </c>
      <c r="B718" t="s">
        <v>17265</v>
      </c>
      <c r="C718" s="1140">
        <v>45516.47865740741</v>
      </c>
      <c r="D718" t="s">
        <v>17314</v>
      </c>
    </row>
    <row r="719" spans="1:5" x14ac:dyDescent="0.25">
      <c r="A719" t="s">
        <v>1</v>
      </c>
      <c r="B719" t="s">
        <v>17265</v>
      </c>
      <c r="C719" s="1140">
        <v>45516.47865740741</v>
      </c>
      <c r="D719" t="s">
        <v>17315</v>
      </c>
      <c r="E719" s="1137">
        <v>0</v>
      </c>
    </row>
    <row r="720" spans="1:5" x14ac:dyDescent="0.25">
      <c r="A720" t="s">
        <v>1</v>
      </c>
      <c r="B720" t="s">
        <v>17265</v>
      </c>
      <c r="C720" s="1140">
        <v>45516.478680555556</v>
      </c>
      <c r="D720" t="s">
        <v>17316</v>
      </c>
    </row>
    <row r="721" spans="1:5" x14ac:dyDescent="0.25">
      <c r="A721" t="s">
        <v>1</v>
      </c>
      <c r="B721" t="s">
        <v>17265</v>
      </c>
      <c r="C721" s="1140">
        <v>45516.478680555556</v>
      </c>
      <c r="D721" t="s">
        <v>17317</v>
      </c>
      <c r="E721" s="1137">
        <v>3.8999999999999998E-3</v>
      </c>
    </row>
    <row r="722" spans="1:5" x14ac:dyDescent="0.25">
      <c r="A722" t="s">
        <v>1</v>
      </c>
      <c r="B722" t="s">
        <v>17265</v>
      </c>
      <c r="C722" s="1140">
        <v>45516.478680555556</v>
      </c>
      <c r="D722" t="s">
        <v>17314</v>
      </c>
    </row>
    <row r="723" spans="1:5" x14ac:dyDescent="0.25">
      <c r="A723" t="s">
        <v>1</v>
      </c>
      <c r="B723" t="s">
        <v>17265</v>
      </c>
      <c r="C723" s="1140">
        <v>45516.478680555556</v>
      </c>
      <c r="D723" t="s">
        <v>17315</v>
      </c>
      <c r="E723" s="1137">
        <v>3.8999999999999998E-3</v>
      </c>
    </row>
    <row r="724" spans="1:5" x14ac:dyDescent="0.25">
      <c r="A724" t="s">
        <v>1</v>
      </c>
      <c r="B724" t="s">
        <v>17265</v>
      </c>
      <c r="C724" s="1140">
        <v>45516.478796296295</v>
      </c>
      <c r="D724" t="s">
        <v>17314</v>
      </c>
    </row>
    <row r="725" spans="1:5" x14ac:dyDescent="0.25">
      <c r="A725" t="s">
        <v>1</v>
      </c>
      <c r="B725" t="s">
        <v>17265</v>
      </c>
      <c r="C725" s="1140">
        <v>45516.478796296295</v>
      </c>
      <c r="D725" t="s">
        <v>17315</v>
      </c>
      <c r="E725" s="1137">
        <v>3.8999999999999998E-3</v>
      </c>
    </row>
    <row r="726" spans="1:5" x14ac:dyDescent="0.25">
      <c r="A726" t="s">
        <v>1</v>
      </c>
      <c r="B726" t="s">
        <v>17265</v>
      </c>
      <c r="C726" s="1140">
        <v>45516.478807870371</v>
      </c>
      <c r="D726" t="s">
        <v>17314</v>
      </c>
    </row>
    <row r="727" spans="1:5" x14ac:dyDescent="0.25">
      <c r="A727" t="s">
        <v>1</v>
      </c>
      <c r="B727" t="s">
        <v>17265</v>
      </c>
      <c r="C727" s="1140">
        <v>45516.478807870371</v>
      </c>
      <c r="D727" t="s">
        <v>17315</v>
      </c>
      <c r="E727" s="1137">
        <v>0</v>
      </c>
    </row>
    <row r="728" spans="1:5" x14ac:dyDescent="0.25">
      <c r="A728" t="s">
        <v>1</v>
      </c>
      <c r="B728" t="s">
        <v>17265</v>
      </c>
      <c r="C728" s="1140">
        <v>45516.478981481479</v>
      </c>
      <c r="D728" t="s">
        <v>17314</v>
      </c>
    </row>
    <row r="729" spans="1:5" x14ac:dyDescent="0.25">
      <c r="A729" t="s">
        <v>1</v>
      </c>
      <c r="B729" t="s">
        <v>17265</v>
      </c>
      <c r="C729" s="1140">
        <v>45516.478981481479</v>
      </c>
      <c r="D729" t="s">
        <v>17315</v>
      </c>
      <c r="E729" s="1137">
        <v>3.8999999999999998E-3</v>
      </c>
    </row>
    <row r="730" spans="1:5" x14ac:dyDescent="0.25">
      <c r="A730" t="s">
        <v>1</v>
      </c>
      <c r="B730" t="s">
        <v>17265</v>
      </c>
      <c r="C730" s="1140">
        <v>45516.478993055556</v>
      </c>
      <c r="D730" t="s">
        <v>17314</v>
      </c>
    </row>
    <row r="731" spans="1:5" x14ac:dyDescent="0.25">
      <c r="A731" t="s">
        <v>1</v>
      </c>
      <c r="B731" t="s">
        <v>17265</v>
      </c>
      <c r="C731" s="1140">
        <v>45516.478993055556</v>
      </c>
      <c r="D731" t="s">
        <v>17315</v>
      </c>
      <c r="E731" s="1137">
        <v>0</v>
      </c>
    </row>
    <row r="732" spans="1:5" x14ac:dyDescent="0.25">
      <c r="A732" t="s">
        <v>1</v>
      </c>
      <c r="B732" t="s">
        <v>17265</v>
      </c>
      <c r="C732" s="1140">
        <v>45516.479131944441</v>
      </c>
      <c r="D732" t="s">
        <v>17314</v>
      </c>
    </row>
    <row r="733" spans="1:5" x14ac:dyDescent="0.25">
      <c r="A733" t="s">
        <v>1</v>
      </c>
      <c r="B733" t="s">
        <v>17265</v>
      </c>
      <c r="C733" s="1140">
        <v>45516.479131944441</v>
      </c>
      <c r="D733" t="s">
        <v>17315</v>
      </c>
      <c r="E733" s="1137">
        <v>3.8999999999999998E-3</v>
      </c>
    </row>
    <row r="734" spans="1:5" x14ac:dyDescent="0.25">
      <c r="A734" t="s">
        <v>1</v>
      </c>
      <c r="B734" t="s">
        <v>17265</v>
      </c>
      <c r="C734" s="1140">
        <v>45516.479155092595</v>
      </c>
      <c r="D734" t="s">
        <v>17314</v>
      </c>
    </row>
    <row r="735" spans="1:5" x14ac:dyDescent="0.25">
      <c r="A735" t="s">
        <v>1</v>
      </c>
      <c r="B735" t="s">
        <v>17265</v>
      </c>
      <c r="C735" s="1140">
        <v>45516.479155092595</v>
      </c>
      <c r="D735" t="s">
        <v>17315</v>
      </c>
      <c r="E735" s="1137">
        <v>0</v>
      </c>
    </row>
    <row r="736" spans="1:5" x14ac:dyDescent="0.25">
      <c r="A736" t="s">
        <v>1</v>
      </c>
      <c r="B736" t="s">
        <v>17265</v>
      </c>
      <c r="C736" s="1140">
        <v>45516.479259259257</v>
      </c>
      <c r="D736" t="s">
        <v>17314</v>
      </c>
    </row>
    <row r="737" spans="1:5" x14ac:dyDescent="0.25">
      <c r="A737" t="s">
        <v>1</v>
      </c>
      <c r="B737" t="s">
        <v>17265</v>
      </c>
      <c r="C737" s="1140">
        <v>45516.479259259257</v>
      </c>
      <c r="D737" t="s">
        <v>17315</v>
      </c>
      <c r="E737" s="1137">
        <v>0</v>
      </c>
    </row>
    <row r="738" spans="1:5" x14ac:dyDescent="0.25">
      <c r="A738" t="s">
        <v>1</v>
      </c>
      <c r="B738" t="s">
        <v>17265</v>
      </c>
      <c r="C738" s="1140">
        <v>45516.481585648151</v>
      </c>
      <c r="D738" t="s">
        <v>17308</v>
      </c>
    </row>
    <row r="739" spans="1:5" x14ac:dyDescent="0.25">
      <c r="A739" t="s">
        <v>1</v>
      </c>
      <c r="B739" t="s">
        <v>17265</v>
      </c>
      <c r="C739" s="1140">
        <v>45516.481608796297</v>
      </c>
      <c r="D739" t="s">
        <v>17313</v>
      </c>
      <c r="E739" s="1137">
        <v>1.0976999999999999</v>
      </c>
    </row>
    <row r="740" spans="1:5" x14ac:dyDescent="0.25">
      <c r="A740" t="s">
        <v>1</v>
      </c>
      <c r="B740" t="s">
        <v>17265</v>
      </c>
      <c r="C740" s="1140">
        <v>45516.481736111113</v>
      </c>
      <c r="D740" t="s">
        <v>17292</v>
      </c>
    </row>
    <row r="741" spans="1:5" x14ac:dyDescent="0.25">
      <c r="A741" t="s">
        <v>1</v>
      </c>
      <c r="B741" t="s">
        <v>17265</v>
      </c>
      <c r="C741" s="1140">
        <v>45516.481736111113</v>
      </c>
      <c r="D741" t="s">
        <v>17293</v>
      </c>
    </row>
    <row r="742" spans="1:5" x14ac:dyDescent="0.25">
      <c r="A742" t="s">
        <v>1</v>
      </c>
      <c r="B742" t="s">
        <v>17265</v>
      </c>
      <c r="C742" s="1140">
        <v>45516.481736111113</v>
      </c>
      <c r="D742" t="s">
        <v>17294</v>
      </c>
      <c r="E742" s="1137">
        <v>0.1953</v>
      </c>
    </row>
    <row r="743" spans="1:5" x14ac:dyDescent="0.25">
      <c r="A743" t="s">
        <v>1</v>
      </c>
      <c r="B743" t="s">
        <v>17265</v>
      </c>
      <c r="C743" s="1140">
        <v>45516.481736111113</v>
      </c>
      <c r="D743" t="s">
        <v>17295</v>
      </c>
    </row>
    <row r="744" spans="1:5" x14ac:dyDescent="0.25">
      <c r="A744" t="s">
        <v>1</v>
      </c>
      <c r="B744" t="s">
        <v>17265</v>
      </c>
      <c r="C744" s="1140">
        <v>45516.481736111113</v>
      </c>
      <c r="D744" t="s">
        <v>17296</v>
      </c>
      <c r="E744" s="1137">
        <v>0.15620000000000001</v>
      </c>
    </row>
    <row r="745" spans="1:5" x14ac:dyDescent="0.25">
      <c r="A745" t="s">
        <v>1</v>
      </c>
      <c r="B745" t="s">
        <v>17265</v>
      </c>
      <c r="C745" s="1140">
        <v>45516.481736111113</v>
      </c>
      <c r="D745" t="s">
        <v>17297</v>
      </c>
      <c r="E745" s="1137">
        <v>0.36330000000000001</v>
      </c>
    </row>
    <row r="746" spans="1:5" x14ac:dyDescent="0.25">
      <c r="A746" t="s">
        <v>1</v>
      </c>
      <c r="B746" t="s">
        <v>17265</v>
      </c>
      <c r="C746" s="1140">
        <v>45516.481759259259</v>
      </c>
      <c r="D746" t="s">
        <v>17298</v>
      </c>
    </row>
    <row r="747" spans="1:5" x14ac:dyDescent="0.25">
      <c r="A747" t="s">
        <v>1</v>
      </c>
      <c r="B747" t="s">
        <v>17265</v>
      </c>
      <c r="C747" s="1140">
        <v>45516.481759259259</v>
      </c>
      <c r="D747" t="s">
        <v>17299</v>
      </c>
      <c r="E747" s="1137">
        <v>3.8999999999999998E-3</v>
      </c>
    </row>
    <row r="748" spans="1:5" x14ac:dyDescent="0.25">
      <c r="A748" t="s">
        <v>1</v>
      </c>
      <c r="B748" t="s">
        <v>17265</v>
      </c>
      <c r="C748" s="1140">
        <v>45516.481782407405</v>
      </c>
      <c r="D748" t="s">
        <v>17300</v>
      </c>
    </row>
    <row r="749" spans="1:5" x14ac:dyDescent="0.25">
      <c r="A749" t="s">
        <v>1</v>
      </c>
      <c r="B749" t="s">
        <v>17265</v>
      </c>
      <c r="C749" s="1140">
        <v>45516.481782407405</v>
      </c>
      <c r="D749" t="s">
        <v>17301</v>
      </c>
      <c r="E749" s="1137">
        <v>3.8999999999999998E-3</v>
      </c>
    </row>
    <row r="750" spans="1:5" x14ac:dyDescent="0.25">
      <c r="A750" t="s">
        <v>1</v>
      </c>
      <c r="B750" t="s">
        <v>17265</v>
      </c>
      <c r="C750" s="1140">
        <v>45516.481782407405</v>
      </c>
      <c r="D750" t="s">
        <v>17302</v>
      </c>
    </row>
    <row r="751" spans="1:5" x14ac:dyDescent="0.25">
      <c r="A751" t="s">
        <v>1</v>
      </c>
      <c r="B751" t="s">
        <v>17265</v>
      </c>
      <c r="C751" s="1140">
        <v>45516.481782407405</v>
      </c>
      <c r="D751" t="s">
        <v>17303</v>
      </c>
    </row>
    <row r="752" spans="1:5" x14ac:dyDescent="0.25">
      <c r="A752" t="s">
        <v>1</v>
      </c>
      <c r="B752" t="s">
        <v>17265</v>
      </c>
      <c r="C752" s="1140">
        <v>45516.481782407405</v>
      </c>
      <c r="D752" t="s">
        <v>17304</v>
      </c>
      <c r="E752" s="1137">
        <v>1.95E-2</v>
      </c>
    </row>
    <row r="753" spans="1:5" x14ac:dyDescent="0.25">
      <c r="A753" t="s">
        <v>1</v>
      </c>
      <c r="B753" t="s">
        <v>17265</v>
      </c>
      <c r="C753" s="1140">
        <v>45516.481782407405</v>
      </c>
      <c r="D753" t="s">
        <v>17305</v>
      </c>
    </row>
    <row r="754" spans="1:5" x14ac:dyDescent="0.25">
      <c r="A754" t="s">
        <v>1</v>
      </c>
      <c r="B754" t="s">
        <v>17265</v>
      </c>
      <c r="C754" s="1140">
        <v>45516.481782407405</v>
      </c>
      <c r="D754" t="s">
        <v>17307</v>
      </c>
      <c r="E754" s="1137">
        <v>2.7300000000000001E-2</v>
      </c>
    </row>
    <row r="755" spans="1:5" x14ac:dyDescent="0.25">
      <c r="A755" t="s">
        <v>1</v>
      </c>
      <c r="B755" t="s">
        <v>17265</v>
      </c>
      <c r="C755" s="1140">
        <v>45516.481863425928</v>
      </c>
      <c r="D755" t="s">
        <v>17314</v>
      </c>
    </row>
    <row r="756" spans="1:5" x14ac:dyDescent="0.25">
      <c r="A756" t="s">
        <v>1</v>
      </c>
      <c r="B756" t="s">
        <v>17265</v>
      </c>
      <c r="C756" s="1140">
        <v>45516.481863425928</v>
      </c>
      <c r="D756" t="s">
        <v>17315</v>
      </c>
      <c r="E756" s="1137">
        <v>3.8999999999999998E-3</v>
      </c>
    </row>
    <row r="757" spans="1:5" x14ac:dyDescent="0.25">
      <c r="A757" t="s">
        <v>1</v>
      </c>
      <c r="B757" t="s">
        <v>17265</v>
      </c>
      <c r="C757" s="1140">
        <v>45516.481863425928</v>
      </c>
      <c r="D757" t="s">
        <v>17314</v>
      </c>
    </row>
    <row r="758" spans="1:5" x14ac:dyDescent="0.25">
      <c r="A758" t="s">
        <v>1</v>
      </c>
      <c r="B758" t="s">
        <v>17265</v>
      </c>
      <c r="C758" s="1140">
        <v>45516.481863425928</v>
      </c>
      <c r="D758" t="s">
        <v>17315</v>
      </c>
      <c r="E758" s="1137">
        <v>0</v>
      </c>
    </row>
    <row r="759" spans="1:5" x14ac:dyDescent="0.25">
      <c r="A759" t="s">
        <v>1</v>
      </c>
      <c r="B759" t="s">
        <v>17265</v>
      </c>
      <c r="C759" s="1140">
        <v>45516.482002314813</v>
      </c>
      <c r="D759" t="s">
        <v>17314</v>
      </c>
    </row>
    <row r="760" spans="1:5" x14ac:dyDescent="0.25">
      <c r="A760" t="s">
        <v>1</v>
      </c>
      <c r="B760" t="s">
        <v>17265</v>
      </c>
      <c r="C760" s="1140">
        <v>45516.482002314813</v>
      </c>
      <c r="D760" t="s">
        <v>17315</v>
      </c>
      <c r="E760" s="1137">
        <v>0</v>
      </c>
    </row>
    <row r="761" spans="1:5" x14ac:dyDescent="0.25">
      <c r="A761" t="s">
        <v>1</v>
      </c>
      <c r="B761" t="s">
        <v>17265</v>
      </c>
      <c r="C761" s="1140">
        <v>45516.48201388889</v>
      </c>
      <c r="D761" t="s">
        <v>17314</v>
      </c>
    </row>
    <row r="762" spans="1:5" x14ac:dyDescent="0.25">
      <c r="A762" t="s">
        <v>1</v>
      </c>
      <c r="B762" t="s">
        <v>17265</v>
      </c>
      <c r="C762" s="1140">
        <v>45516.48201388889</v>
      </c>
      <c r="D762" t="s">
        <v>17315</v>
      </c>
      <c r="E762" s="1137">
        <v>3.8999999999999998E-3</v>
      </c>
    </row>
    <row r="763" spans="1:5" x14ac:dyDescent="0.25">
      <c r="A763" t="s">
        <v>1</v>
      </c>
      <c r="B763" t="s">
        <v>17265</v>
      </c>
      <c r="C763" s="1140">
        <v>45516.482083333336</v>
      </c>
      <c r="D763" t="s">
        <v>17308</v>
      </c>
    </row>
    <row r="764" spans="1:5" x14ac:dyDescent="0.25">
      <c r="A764" t="s">
        <v>1</v>
      </c>
      <c r="B764" t="s">
        <v>17265</v>
      </c>
      <c r="C764" s="1140">
        <v>45516.482094907406</v>
      </c>
      <c r="D764" t="s">
        <v>17313</v>
      </c>
      <c r="E764" s="1137">
        <v>1.0625</v>
      </c>
    </row>
    <row r="765" spans="1:5" x14ac:dyDescent="0.25">
      <c r="A765" t="s">
        <v>1</v>
      </c>
      <c r="B765" t="s">
        <v>17265</v>
      </c>
      <c r="C765" s="1140">
        <v>45516.482129629629</v>
      </c>
      <c r="D765" t="s">
        <v>9291</v>
      </c>
    </row>
    <row r="766" spans="1:5" x14ac:dyDescent="0.25">
      <c r="A766" t="s">
        <v>1</v>
      </c>
      <c r="B766" t="s">
        <v>17265</v>
      </c>
      <c r="C766" s="1140">
        <v>45516.482129629629</v>
      </c>
      <c r="D766" t="s">
        <v>9292</v>
      </c>
      <c r="E766" s="1137">
        <v>2.3400000000000001E-2</v>
      </c>
    </row>
    <row r="767" spans="1:5" x14ac:dyDescent="0.25">
      <c r="A767" t="s">
        <v>1</v>
      </c>
      <c r="B767" t="s">
        <v>17265</v>
      </c>
      <c r="C767" s="1140">
        <v>45516.485567129632</v>
      </c>
      <c r="D767" t="s">
        <v>17319</v>
      </c>
    </row>
    <row r="768" spans="1:5" x14ac:dyDescent="0.25">
      <c r="A768" t="s">
        <v>1</v>
      </c>
      <c r="B768" t="s">
        <v>17265</v>
      </c>
      <c r="C768" s="1140">
        <v>45516.485567129632</v>
      </c>
      <c r="D768" t="s">
        <v>17320</v>
      </c>
    </row>
    <row r="769" spans="1:5" x14ac:dyDescent="0.25">
      <c r="A769" t="s">
        <v>1</v>
      </c>
      <c r="B769" t="s">
        <v>17265</v>
      </c>
      <c r="C769" s="1140">
        <v>45516.485567129632</v>
      </c>
      <c r="D769" t="s">
        <v>17321</v>
      </c>
      <c r="E769" s="1137">
        <v>2.7300000000000001E-2</v>
      </c>
    </row>
    <row r="770" spans="1:5" x14ac:dyDescent="0.25">
      <c r="A770" t="s">
        <v>1</v>
      </c>
      <c r="B770" t="s">
        <v>17265</v>
      </c>
      <c r="C770" s="1140">
        <v>45516.485567129632</v>
      </c>
      <c r="D770" t="s">
        <v>17293</v>
      </c>
    </row>
    <row r="771" spans="1:5" x14ac:dyDescent="0.25">
      <c r="A771" t="s">
        <v>1</v>
      </c>
      <c r="B771" t="s">
        <v>17265</v>
      </c>
      <c r="C771" s="1140">
        <v>45516.485567129632</v>
      </c>
      <c r="D771" t="s">
        <v>17294</v>
      </c>
      <c r="E771" s="1137">
        <v>0.14449999999999999</v>
      </c>
    </row>
    <row r="772" spans="1:5" x14ac:dyDescent="0.25">
      <c r="A772" t="s">
        <v>1</v>
      </c>
      <c r="B772" t="s">
        <v>17265</v>
      </c>
      <c r="C772" s="1140">
        <v>45516.485567129632</v>
      </c>
      <c r="D772" t="s">
        <v>17322</v>
      </c>
    </row>
    <row r="773" spans="1:5" x14ac:dyDescent="0.25">
      <c r="A773" t="s">
        <v>1</v>
      </c>
      <c r="B773" t="s">
        <v>17265</v>
      </c>
      <c r="C773" s="1140">
        <v>45516.485567129632</v>
      </c>
      <c r="D773" t="s">
        <v>17323</v>
      </c>
      <c r="E773" s="1137">
        <v>2.7300000000000001E-2</v>
      </c>
    </row>
    <row r="774" spans="1:5" x14ac:dyDescent="0.25">
      <c r="A774" t="s">
        <v>1</v>
      </c>
      <c r="B774" t="s">
        <v>17265</v>
      </c>
      <c r="C774" s="1140">
        <v>45516.485567129632</v>
      </c>
      <c r="D774" t="s">
        <v>17324</v>
      </c>
    </row>
    <row r="775" spans="1:5" x14ac:dyDescent="0.25">
      <c r="A775" t="s">
        <v>1</v>
      </c>
      <c r="B775" t="s">
        <v>17265</v>
      </c>
      <c r="C775" s="1140">
        <v>45516.485567129632</v>
      </c>
      <c r="D775" t="s">
        <v>17325</v>
      </c>
      <c r="E775" s="1137">
        <v>8.2000000000000003E-2</v>
      </c>
    </row>
    <row r="776" spans="1:5" x14ac:dyDescent="0.25">
      <c r="A776" t="s">
        <v>1</v>
      </c>
      <c r="B776" t="s">
        <v>17265</v>
      </c>
      <c r="C776" s="1140">
        <v>45516.485567129632</v>
      </c>
      <c r="D776" t="s">
        <v>17326</v>
      </c>
    </row>
    <row r="777" spans="1:5" x14ac:dyDescent="0.25">
      <c r="A777" t="s">
        <v>1</v>
      </c>
      <c r="B777" t="s">
        <v>17265</v>
      </c>
      <c r="C777" s="1140">
        <v>45516.485567129632</v>
      </c>
      <c r="D777" t="s">
        <v>17327</v>
      </c>
      <c r="E777" s="1137">
        <v>1.95E-2</v>
      </c>
    </row>
    <row r="778" spans="1:5" x14ac:dyDescent="0.25">
      <c r="A778" t="s">
        <v>1</v>
      </c>
      <c r="B778" t="s">
        <v>17265</v>
      </c>
      <c r="C778" s="1140">
        <v>45516.485567129632</v>
      </c>
      <c r="D778" t="s">
        <v>17328</v>
      </c>
    </row>
    <row r="779" spans="1:5" x14ac:dyDescent="0.25">
      <c r="A779" t="s">
        <v>1</v>
      </c>
      <c r="B779" t="s">
        <v>17265</v>
      </c>
      <c r="C779" s="1140">
        <v>45516.485567129632</v>
      </c>
      <c r="D779" t="s">
        <v>17329</v>
      </c>
      <c r="E779" s="1137">
        <v>7.8100000000000003E-2</v>
      </c>
    </row>
    <row r="780" spans="1:5" x14ac:dyDescent="0.25">
      <c r="A780" t="s">
        <v>1</v>
      </c>
      <c r="B780" t="s">
        <v>17265</v>
      </c>
      <c r="C780" s="1140">
        <v>45516.485567129632</v>
      </c>
      <c r="D780" t="s">
        <v>17330</v>
      </c>
    </row>
    <row r="781" spans="1:5" x14ac:dyDescent="0.25">
      <c r="A781" t="s">
        <v>1</v>
      </c>
      <c r="B781" t="s">
        <v>17265</v>
      </c>
      <c r="C781" s="1140">
        <v>45516.485567129632</v>
      </c>
      <c r="D781" t="s">
        <v>17331</v>
      </c>
      <c r="E781" s="1137">
        <v>1.17E-2</v>
      </c>
    </row>
    <row r="782" spans="1:5" x14ac:dyDescent="0.25">
      <c r="A782" t="s">
        <v>1</v>
      </c>
      <c r="B782" t="s">
        <v>17265</v>
      </c>
      <c r="C782" s="1140">
        <v>45516.485567129632</v>
      </c>
      <c r="D782" t="s">
        <v>17332</v>
      </c>
    </row>
    <row r="783" spans="1:5" x14ac:dyDescent="0.25">
      <c r="A783" t="s">
        <v>1</v>
      </c>
      <c r="B783" t="s">
        <v>17265</v>
      </c>
      <c r="C783" s="1140">
        <v>45516.485567129632</v>
      </c>
      <c r="D783" t="s">
        <v>17333</v>
      </c>
      <c r="E783" s="1137">
        <v>9.3799999999999994E-2</v>
      </c>
    </row>
    <row r="784" spans="1:5" x14ac:dyDescent="0.25">
      <c r="A784" t="s">
        <v>1</v>
      </c>
      <c r="B784" t="s">
        <v>17265</v>
      </c>
      <c r="C784" s="1140">
        <v>45516.485567129632</v>
      </c>
      <c r="D784" t="s">
        <v>17334</v>
      </c>
    </row>
    <row r="785" spans="1:5" x14ac:dyDescent="0.25">
      <c r="A785" t="s">
        <v>1</v>
      </c>
      <c r="B785" t="s">
        <v>17265</v>
      </c>
      <c r="C785" s="1140">
        <v>45516.485567129632</v>
      </c>
      <c r="D785" t="s">
        <v>17335</v>
      </c>
      <c r="E785" s="1137">
        <v>1.17E-2</v>
      </c>
    </row>
    <row r="786" spans="1:5" x14ac:dyDescent="0.25">
      <c r="A786" t="s">
        <v>1</v>
      </c>
      <c r="B786" t="s">
        <v>17265</v>
      </c>
      <c r="C786" s="1140">
        <v>45516.485567129632</v>
      </c>
      <c r="D786" t="s">
        <v>17336</v>
      </c>
    </row>
    <row r="787" spans="1:5" x14ac:dyDescent="0.25">
      <c r="A787" t="s">
        <v>1</v>
      </c>
      <c r="B787" t="s">
        <v>17265</v>
      </c>
      <c r="C787" s="1140">
        <v>45516.485567129632</v>
      </c>
      <c r="D787" t="s">
        <v>17337</v>
      </c>
      <c r="E787" s="1137">
        <v>7.8100000000000003E-2</v>
      </c>
    </row>
    <row r="788" spans="1:5" x14ac:dyDescent="0.25">
      <c r="A788" t="s">
        <v>1</v>
      </c>
      <c r="B788" t="s">
        <v>17265</v>
      </c>
      <c r="C788" s="1140">
        <v>45516.485567129632</v>
      </c>
      <c r="D788" t="s">
        <v>17338</v>
      </c>
    </row>
    <row r="789" spans="1:5" x14ac:dyDescent="0.25">
      <c r="A789" t="s">
        <v>1</v>
      </c>
      <c r="B789" t="s">
        <v>17265</v>
      </c>
      <c r="C789" s="1140">
        <v>45516.485567129632</v>
      </c>
      <c r="D789" t="s">
        <v>17339</v>
      </c>
      <c r="E789" s="1137">
        <v>1.5599999999999999E-2</v>
      </c>
    </row>
    <row r="790" spans="1:5" x14ac:dyDescent="0.25">
      <c r="A790" t="s">
        <v>1</v>
      </c>
      <c r="B790" t="s">
        <v>17265</v>
      </c>
      <c r="C790" s="1140">
        <v>45516.485567129632</v>
      </c>
      <c r="D790" t="s">
        <v>17340</v>
      </c>
    </row>
    <row r="791" spans="1:5" x14ac:dyDescent="0.25">
      <c r="A791" t="s">
        <v>1</v>
      </c>
      <c r="B791" t="s">
        <v>17265</v>
      </c>
      <c r="C791" s="1140">
        <v>45516.485578703701</v>
      </c>
      <c r="D791" t="s">
        <v>17341</v>
      </c>
      <c r="E791" s="1137">
        <v>8.5900000000000004E-2</v>
      </c>
    </row>
    <row r="792" spans="1:5" x14ac:dyDescent="0.25">
      <c r="A792" t="s">
        <v>1</v>
      </c>
      <c r="B792" t="s">
        <v>17265</v>
      </c>
      <c r="C792" s="1140">
        <v>45516.485578703701</v>
      </c>
      <c r="D792" t="s">
        <v>17342</v>
      </c>
    </row>
    <row r="793" spans="1:5" x14ac:dyDescent="0.25">
      <c r="A793" t="s">
        <v>1</v>
      </c>
      <c r="B793" t="s">
        <v>17265</v>
      </c>
      <c r="C793" s="1140">
        <v>45516.485578703701</v>
      </c>
      <c r="D793" t="s">
        <v>17343</v>
      </c>
      <c r="E793" s="1137">
        <v>1.17E-2</v>
      </c>
    </row>
    <row r="794" spans="1:5" x14ac:dyDescent="0.25">
      <c r="A794" t="s">
        <v>1</v>
      </c>
      <c r="B794" t="s">
        <v>17265</v>
      </c>
      <c r="C794" s="1140">
        <v>45516.485578703701</v>
      </c>
      <c r="D794" t="s">
        <v>17344</v>
      </c>
    </row>
    <row r="795" spans="1:5" x14ac:dyDescent="0.25">
      <c r="A795" t="s">
        <v>1</v>
      </c>
      <c r="B795" t="s">
        <v>17265</v>
      </c>
      <c r="C795" s="1140">
        <v>45516.485578703701</v>
      </c>
      <c r="D795" t="s">
        <v>17345</v>
      </c>
      <c r="E795" s="1137">
        <v>0.125</v>
      </c>
    </row>
    <row r="796" spans="1:5" x14ac:dyDescent="0.25">
      <c r="A796" t="s">
        <v>1</v>
      </c>
      <c r="B796" t="s">
        <v>17265</v>
      </c>
      <c r="C796" s="1140">
        <v>45516.485578703701</v>
      </c>
      <c r="D796" t="s">
        <v>17346</v>
      </c>
    </row>
    <row r="797" spans="1:5" x14ac:dyDescent="0.25">
      <c r="A797" t="s">
        <v>1</v>
      </c>
      <c r="B797" t="s">
        <v>17265</v>
      </c>
      <c r="C797" s="1140">
        <v>45516.485578703701</v>
      </c>
      <c r="D797" t="s">
        <v>17347</v>
      </c>
      <c r="E797" s="1137">
        <v>1.95E-2</v>
      </c>
    </row>
    <row r="798" spans="1:5" x14ac:dyDescent="0.25">
      <c r="A798" t="s">
        <v>1</v>
      </c>
      <c r="B798" t="s">
        <v>17265</v>
      </c>
      <c r="C798" s="1140">
        <v>45516.485578703701</v>
      </c>
      <c r="D798" t="s">
        <v>17348</v>
      </c>
    </row>
    <row r="799" spans="1:5" x14ac:dyDescent="0.25">
      <c r="A799" t="s">
        <v>1</v>
      </c>
      <c r="B799" t="s">
        <v>17265</v>
      </c>
      <c r="C799" s="1140">
        <v>45516.485578703701</v>
      </c>
      <c r="D799" t="s">
        <v>17349</v>
      </c>
      <c r="E799" s="1137">
        <v>4.2999999999999997E-2</v>
      </c>
    </row>
    <row r="800" spans="1:5" x14ac:dyDescent="0.25">
      <c r="A800" t="s">
        <v>1</v>
      </c>
      <c r="B800" t="s">
        <v>17265</v>
      </c>
      <c r="C800" s="1140">
        <v>45516.485578703701</v>
      </c>
      <c r="D800" t="s">
        <v>17295</v>
      </c>
    </row>
    <row r="801" spans="1:5" x14ac:dyDescent="0.25">
      <c r="A801" t="s">
        <v>1</v>
      </c>
      <c r="B801" t="s">
        <v>17265</v>
      </c>
      <c r="C801" s="1140">
        <v>45516.485578703701</v>
      </c>
      <c r="D801" t="s">
        <v>17296</v>
      </c>
      <c r="E801" s="1137">
        <v>0.1133</v>
      </c>
    </row>
    <row r="802" spans="1:5" x14ac:dyDescent="0.25">
      <c r="A802" t="s">
        <v>1</v>
      </c>
      <c r="B802" t="s">
        <v>17265</v>
      </c>
      <c r="C802" s="1140">
        <v>45516.485578703701</v>
      </c>
      <c r="D802" t="s">
        <v>17350</v>
      </c>
    </row>
    <row r="803" spans="1:5" x14ac:dyDescent="0.25">
      <c r="A803" t="s">
        <v>1</v>
      </c>
      <c r="B803" t="s">
        <v>17265</v>
      </c>
      <c r="C803" s="1140">
        <v>45516.485578703701</v>
      </c>
      <c r="D803" t="s">
        <v>17351</v>
      </c>
      <c r="E803" s="1137">
        <v>3.5200000000000002E-2</v>
      </c>
    </row>
    <row r="804" spans="1:5" x14ac:dyDescent="0.25">
      <c r="A804" t="s">
        <v>1</v>
      </c>
      <c r="B804" t="s">
        <v>17265</v>
      </c>
      <c r="C804" s="1140">
        <v>45516.485601851855</v>
      </c>
      <c r="D804" t="s">
        <v>17352</v>
      </c>
      <c r="E804" s="1137">
        <v>3.4647999999999999</v>
      </c>
    </row>
    <row r="805" spans="1:5" x14ac:dyDescent="0.25">
      <c r="A805" t="s">
        <v>1</v>
      </c>
      <c r="B805" t="s">
        <v>17265</v>
      </c>
      <c r="C805" s="1140">
        <v>45516.486840277779</v>
      </c>
      <c r="D805" t="s">
        <v>17288</v>
      </c>
    </row>
    <row r="806" spans="1:5" x14ac:dyDescent="0.25">
      <c r="A806" t="s">
        <v>1</v>
      </c>
      <c r="B806" t="s">
        <v>17265</v>
      </c>
      <c r="C806" s="1140">
        <v>45516.486840277779</v>
      </c>
      <c r="D806" t="s">
        <v>17289</v>
      </c>
      <c r="E806" s="1137">
        <v>3.9100000000000003E-2</v>
      </c>
    </row>
    <row r="807" spans="1:5" x14ac:dyDescent="0.25">
      <c r="A807" t="s">
        <v>1</v>
      </c>
      <c r="B807" t="s">
        <v>17265</v>
      </c>
      <c r="C807" s="1140">
        <v>45516.486840277779</v>
      </c>
      <c r="D807" t="s">
        <v>17290</v>
      </c>
    </row>
    <row r="808" spans="1:5" x14ac:dyDescent="0.25">
      <c r="A808" t="s">
        <v>1</v>
      </c>
      <c r="B808" t="s">
        <v>17265</v>
      </c>
      <c r="C808" s="1140">
        <v>45516.486840277779</v>
      </c>
      <c r="D808" t="s">
        <v>17291</v>
      </c>
      <c r="E808" s="1137">
        <v>3.1199999999999999E-2</v>
      </c>
    </row>
    <row r="809" spans="1:5" x14ac:dyDescent="0.25">
      <c r="A809" t="s">
        <v>1</v>
      </c>
      <c r="B809" t="s">
        <v>17265</v>
      </c>
      <c r="C809" s="1140">
        <v>45516.486851851849</v>
      </c>
      <c r="D809" t="s">
        <v>17288</v>
      </c>
    </row>
    <row r="810" spans="1:5" x14ac:dyDescent="0.25">
      <c r="A810" t="s">
        <v>1</v>
      </c>
      <c r="B810" t="s">
        <v>17265</v>
      </c>
      <c r="C810" s="1140">
        <v>45516.486851851849</v>
      </c>
      <c r="D810" t="s">
        <v>17289</v>
      </c>
      <c r="E810" s="1137">
        <v>3.1199999999999999E-2</v>
      </c>
    </row>
    <row r="811" spans="1:5" x14ac:dyDescent="0.25">
      <c r="A811" t="s">
        <v>1</v>
      </c>
      <c r="B811" t="s">
        <v>17265</v>
      </c>
      <c r="C811" s="1140">
        <v>45516.486851851849</v>
      </c>
      <c r="D811" t="s">
        <v>17290</v>
      </c>
    </row>
    <row r="812" spans="1:5" x14ac:dyDescent="0.25">
      <c r="A812" t="s">
        <v>1</v>
      </c>
      <c r="B812" t="s">
        <v>17265</v>
      </c>
      <c r="C812" s="1140">
        <v>45516.486851851849</v>
      </c>
      <c r="D812" t="s">
        <v>17291</v>
      </c>
      <c r="E812" s="1137">
        <v>4.6899999999999997E-2</v>
      </c>
    </row>
    <row r="813" spans="1:5" x14ac:dyDescent="0.25">
      <c r="A813" t="s">
        <v>1</v>
      </c>
      <c r="B813" t="s">
        <v>17265</v>
      </c>
      <c r="C813" s="1140">
        <v>45516.486851851849</v>
      </c>
      <c r="D813" t="s">
        <v>17288</v>
      </c>
    </row>
    <row r="814" spans="1:5" x14ac:dyDescent="0.25">
      <c r="A814" t="s">
        <v>1</v>
      </c>
      <c r="B814" t="s">
        <v>17265</v>
      </c>
      <c r="C814" s="1140">
        <v>45516.486851851849</v>
      </c>
      <c r="D814" t="s">
        <v>17289</v>
      </c>
      <c r="E814" s="1137">
        <v>3.1199999999999999E-2</v>
      </c>
    </row>
    <row r="815" spans="1:5" x14ac:dyDescent="0.25">
      <c r="A815" t="s">
        <v>1</v>
      </c>
      <c r="B815" t="s">
        <v>17265</v>
      </c>
      <c r="C815" s="1140">
        <v>45516.486851851849</v>
      </c>
      <c r="D815" t="s">
        <v>17290</v>
      </c>
    </row>
    <row r="816" spans="1:5" x14ac:dyDescent="0.25">
      <c r="A816" t="s">
        <v>1</v>
      </c>
      <c r="B816" t="s">
        <v>17265</v>
      </c>
      <c r="C816" s="1140">
        <v>45516.486851851849</v>
      </c>
      <c r="D816" t="s">
        <v>17291</v>
      </c>
      <c r="E816" s="1137">
        <v>4.2999999999999997E-2</v>
      </c>
    </row>
    <row r="817" spans="1:5" x14ac:dyDescent="0.25">
      <c r="A817" t="s">
        <v>1</v>
      </c>
      <c r="B817" t="s">
        <v>17265</v>
      </c>
      <c r="C817" s="1140">
        <v>45516.486851851849</v>
      </c>
      <c r="D817" t="s">
        <v>17288</v>
      </c>
    </row>
    <row r="818" spans="1:5" x14ac:dyDescent="0.25">
      <c r="A818" t="s">
        <v>1</v>
      </c>
      <c r="B818" t="s">
        <v>17265</v>
      </c>
      <c r="C818" s="1140">
        <v>45516.486851851849</v>
      </c>
      <c r="D818" t="s">
        <v>17289</v>
      </c>
      <c r="E818" s="1137">
        <v>3.1199999999999999E-2</v>
      </c>
    </row>
    <row r="819" spans="1:5" x14ac:dyDescent="0.25">
      <c r="A819" t="s">
        <v>1</v>
      </c>
      <c r="B819" t="s">
        <v>17265</v>
      </c>
      <c r="C819" s="1140">
        <v>45516.486851851849</v>
      </c>
      <c r="D819" t="s">
        <v>17290</v>
      </c>
    </row>
    <row r="820" spans="1:5" x14ac:dyDescent="0.25">
      <c r="A820" t="s">
        <v>1</v>
      </c>
      <c r="B820" t="s">
        <v>17265</v>
      </c>
      <c r="C820" s="1140">
        <v>45516.486863425926</v>
      </c>
      <c r="D820" t="s">
        <v>17291</v>
      </c>
      <c r="E820" s="1137">
        <v>4.6899999999999997E-2</v>
      </c>
    </row>
    <row r="821" spans="1:5" x14ac:dyDescent="0.25">
      <c r="A821" t="s">
        <v>1</v>
      </c>
      <c r="B821" t="s">
        <v>17265</v>
      </c>
      <c r="C821" s="1140">
        <v>45516.488043981481</v>
      </c>
      <c r="D821" t="s">
        <v>17288</v>
      </c>
    </row>
    <row r="822" spans="1:5" x14ac:dyDescent="0.25">
      <c r="A822" t="s">
        <v>1</v>
      </c>
      <c r="B822" t="s">
        <v>17265</v>
      </c>
      <c r="C822" s="1140">
        <v>45516.488043981481</v>
      </c>
      <c r="D822" t="s">
        <v>17289</v>
      </c>
      <c r="E822" s="1137">
        <v>4.2999999999999997E-2</v>
      </c>
    </row>
    <row r="823" spans="1:5" x14ac:dyDescent="0.25">
      <c r="A823" t="s">
        <v>1</v>
      </c>
      <c r="B823" t="s">
        <v>17265</v>
      </c>
      <c r="C823" s="1140">
        <v>45516.488043981481</v>
      </c>
      <c r="D823" t="s">
        <v>17290</v>
      </c>
    </row>
    <row r="824" spans="1:5" x14ac:dyDescent="0.25">
      <c r="A824" t="s">
        <v>1</v>
      </c>
      <c r="B824" t="s">
        <v>17265</v>
      </c>
      <c r="C824" s="1140">
        <v>45516.488043981481</v>
      </c>
      <c r="D824" t="s">
        <v>17291</v>
      </c>
      <c r="E824" s="1137">
        <v>3.5200000000000002E-2</v>
      </c>
    </row>
    <row r="825" spans="1:5" x14ac:dyDescent="0.25">
      <c r="A825" t="s">
        <v>1</v>
      </c>
      <c r="B825" t="s">
        <v>17265</v>
      </c>
      <c r="C825" s="1140">
        <v>45516.488043981481</v>
      </c>
      <c r="D825" t="s">
        <v>17288</v>
      </c>
    </row>
    <row r="826" spans="1:5" x14ac:dyDescent="0.25">
      <c r="A826" t="s">
        <v>1</v>
      </c>
      <c r="B826" t="s">
        <v>17265</v>
      </c>
      <c r="C826" s="1140">
        <v>45516.488055555557</v>
      </c>
      <c r="D826" t="s">
        <v>17289</v>
      </c>
      <c r="E826" s="1137">
        <v>5.0799999999999998E-2</v>
      </c>
    </row>
    <row r="827" spans="1:5" x14ac:dyDescent="0.25">
      <c r="A827" t="s">
        <v>1</v>
      </c>
      <c r="B827" t="s">
        <v>17265</v>
      </c>
      <c r="C827" s="1140">
        <v>45516.488055555557</v>
      </c>
      <c r="D827" t="s">
        <v>17290</v>
      </c>
    </row>
    <row r="828" spans="1:5" x14ac:dyDescent="0.25">
      <c r="A828" t="s">
        <v>1</v>
      </c>
      <c r="B828" t="s">
        <v>17265</v>
      </c>
      <c r="C828" s="1140">
        <v>45516.488055555557</v>
      </c>
      <c r="D828" t="s">
        <v>17291</v>
      </c>
      <c r="E828" s="1137">
        <v>3.9100000000000003E-2</v>
      </c>
    </row>
    <row r="829" spans="1:5" x14ac:dyDescent="0.25">
      <c r="A829" t="s">
        <v>1</v>
      </c>
      <c r="B829" t="s">
        <v>17265</v>
      </c>
      <c r="C829" s="1140">
        <v>45516.488055555557</v>
      </c>
      <c r="D829" t="s">
        <v>17288</v>
      </c>
    </row>
    <row r="830" spans="1:5" x14ac:dyDescent="0.25">
      <c r="A830" t="s">
        <v>1</v>
      </c>
      <c r="B830" t="s">
        <v>17265</v>
      </c>
      <c r="C830" s="1140">
        <v>45516.488055555557</v>
      </c>
      <c r="D830" t="s">
        <v>17289</v>
      </c>
      <c r="E830" s="1137">
        <v>3.9100000000000003E-2</v>
      </c>
    </row>
    <row r="831" spans="1:5" x14ac:dyDescent="0.25">
      <c r="A831" t="s">
        <v>1</v>
      </c>
      <c r="B831" t="s">
        <v>17265</v>
      </c>
      <c r="C831" s="1140">
        <v>45516.488055555557</v>
      </c>
      <c r="D831" t="s">
        <v>17290</v>
      </c>
    </row>
    <row r="832" spans="1:5" x14ac:dyDescent="0.25">
      <c r="A832" t="s">
        <v>1</v>
      </c>
      <c r="B832" t="s">
        <v>17265</v>
      </c>
      <c r="C832" s="1140">
        <v>45516.488055555557</v>
      </c>
      <c r="D832" t="s">
        <v>17291</v>
      </c>
      <c r="E832" s="1137">
        <v>3.5200000000000002E-2</v>
      </c>
    </row>
    <row r="833" spans="1:5" x14ac:dyDescent="0.25">
      <c r="A833" t="s">
        <v>1</v>
      </c>
      <c r="B833" t="s">
        <v>17265</v>
      </c>
      <c r="C833" s="1140">
        <v>45516.48809027778</v>
      </c>
      <c r="D833" t="s">
        <v>9291</v>
      </c>
    </row>
    <row r="834" spans="1:5" x14ac:dyDescent="0.25">
      <c r="A834" t="s">
        <v>1</v>
      </c>
      <c r="B834" t="s">
        <v>17265</v>
      </c>
      <c r="C834" s="1140">
        <v>45516.48809027778</v>
      </c>
      <c r="D834" t="s">
        <v>9292</v>
      </c>
      <c r="E834" s="1137">
        <v>1.5599999999999999E-2</v>
      </c>
    </row>
    <row r="835" spans="1:5" x14ac:dyDescent="0.25">
      <c r="A835" t="s">
        <v>1</v>
      </c>
      <c r="B835" t="s">
        <v>17265</v>
      </c>
      <c r="C835" s="1140">
        <v>45516.48809027778</v>
      </c>
      <c r="D835" t="s">
        <v>17257</v>
      </c>
    </row>
    <row r="836" spans="1:5" x14ac:dyDescent="0.25">
      <c r="A836" t="s">
        <v>1</v>
      </c>
      <c r="B836" t="s">
        <v>17265</v>
      </c>
      <c r="C836" s="1140">
        <v>45516.48809027778</v>
      </c>
      <c r="D836" t="s">
        <v>17276</v>
      </c>
    </row>
    <row r="837" spans="1:5" x14ac:dyDescent="0.25">
      <c r="A837" t="s">
        <v>1</v>
      </c>
      <c r="B837" t="s">
        <v>17265</v>
      </c>
      <c r="C837" s="1140">
        <v>45516.48809027778</v>
      </c>
      <c r="D837" t="s">
        <v>17264</v>
      </c>
      <c r="E837" s="1137">
        <v>4.2999999999999997E-2</v>
      </c>
    </row>
    <row r="838" spans="1:5" x14ac:dyDescent="0.25">
      <c r="A838" t="s">
        <v>1</v>
      </c>
      <c r="B838" t="s">
        <v>17354</v>
      </c>
      <c r="C838" s="1140">
        <v>45516.507187499999</v>
      </c>
      <c r="D838" t="s">
        <v>17277</v>
      </c>
    </row>
    <row r="839" spans="1:5" x14ac:dyDescent="0.25">
      <c r="A839" t="s">
        <v>1</v>
      </c>
      <c r="B839" t="s">
        <v>17354</v>
      </c>
      <c r="C839" s="1140">
        <v>45516.507187499999</v>
      </c>
      <c r="D839" t="s">
        <v>17278</v>
      </c>
    </row>
    <row r="840" spans="1:5" x14ac:dyDescent="0.25">
      <c r="A840" t="s">
        <v>1</v>
      </c>
      <c r="B840" t="s">
        <v>17354</v>
      </c>
      <c r="C840" s="1140">
        <v>45516.507187499999</v>
      </c>
      <c r="D840" t="s">
        <v>17279</v>
      </c>
    </row>
    <row r="841" spans="1:5" x14ac:dyDescent="0.25">
      <c r="A841" t="s">
        <v>1</v>
      </c>
      <c r="B841" t="s">
        <v>17354</v>
      </c>
      <c r="C841" s="1140">
        <v>45516.507187499999</v>
      </c>
      <c r="D841" t="s">
        <v>17280</v>
      </c>
      <c r="E841" s="1137">
        <v>0</v>
      </c>
    </row>
    <row r="842" spans="1:5" x14ac:dyDescent="0.25">
      <c r="A842" t="s">
        <v>1</v>
      </c>
      <c r="B842" t="s">
        <v>17354</v>
      </c>
      <c r="C842" s="1140">
        <v>45516.507187499999</v>
      </c>
      <c r="D842" t="s">
        <v>17281</v>
      </c>
    </row>
    <row r="843" spans="1:5" x14ac:dyDescent="0.25">
      <c r="A843" t="s">
        <v>1</v>
      </c>
      <c r="B843" t="s">
        <v>17354</v>
      </c>
      <c r="C843" s="1140">
        <v>45516.507199074076</v>
      </c>
      <c r="D843" t="s">
        <v>17282</v>
      </c>
      <c r="E843" s="1137">
        <v>0.85940000000000005</v>
      </c>
    </row>
    <row r="844" spans="1:5" x14ac:dyDescent="0.25">
      <c r="A844" t="s">
        <v>1</v>
      </c>
      <c r="B844" t="s">
        <v>17354</v>
      </c>
      <c r="C844" s="1140">
        <v>45516.507199074076</v>
      </c>
      <c r="D844" t="s">
        <v>17309</v>
      </c>
    </row>
    <row r="845" spans="1:5" x14ac:dyDescent="0.25">
      <c r="A845" t="s">
        <v>1</v>
      </c>
      <c r="B845" t="s">
        <v>17354</v>
      </c>
      <c r="C845" s="1140">
        <v>45516.507199074076</v>
      </c>
      <c r="D845" t="s">
        <v>17310</v>
      </c>
      <c r="E845" s="1137">
        <v>7.7999999999999996E-3</v>
      </c>
    </row>
    <row r="846" spans="1:5" x14ac:dyDescent="0.25">
      <c r="A846" t="s">
        <v>1</v>
      </c>
      <c r="B846" t="s">
        <v>17354</v>
      </c>
      <c r="C846" s="1140">
        <v>45516.507199074076</v>
      </c>
      <c r="D846" t="s">
        <v>17276</v>
      </c>
    </row>
    <row r="847" spans="1:5" x14ac:dyDescent="0.25">
      <c r="A847" t="s">
        <v>1</v>
      </c>
      <c r="B847" t="s">
        <v>17354</v>
      </c>
      <c r="C847" s="1140">
        <v>45516.507199074076</v>
      </c>
      <c r="D847" t="s">
        <v>17264</v>
      </c>
      <c r="E847" s="1137">
        <v>3.5200000000000002E-2</v>
      </c>
    </row>
    <row r="848" spans="1:5" x14ac:dyDescent="0.25">
      <c r="A848" t="s">
        <v>1</v>
      </c>
      <c r="B848" t="s">
        <v>17354</v>
      </c>
      <c r="C848" s="1140">
        <v>45516.507199074076</v>
      </c>
      <c r="D848" t="s">
        <v>17311</v>
      </c>
    </row>
    <row r="849" spans="1:5" x14ac:dyDescent="0.25">
      <c r="A849" t="s">
        <v>1</v>
      </c>
      <c r="B849" t="s">
        <v>17354</v>
      </c>
      <c r="C849" s="1140">
        <v>45516.507199074076</v>
      </c>
      <c r="D849" t="s">
        <v>17288</v>
      </c>
    </row>
    <row r="850" spans="1:5" x14ac:dyDescent="0.25">
      <c r="A850" t="s">
        <v>1</v>
      </c>
      <c r="B850" t="s">
        <v>17354</v>
      </c>
      <c r="C850" s="1140">
        <v>45516.507199074076</v>
      </c>
      <c r="D850" t="s">
        <v>17289</v>
      </c>
      <c r="E850" s="1137">
        <v>5.0799999999999998E-2</v>
      </c>
    </row>
    <row r="851" spans="1:5" x14ac:dyDescent="0.25">
      <c r="A851" t="s">
        <v>1</v>
      </c>
      <c r="B851" t="s">
        <v>17354</v>
      </c>
      <c r="C851" s="1140">
        <v>45516.507199074076</v>
      </c>
      <c r="D851" t="s">
        <v>17290</v>
      </c>
    </row>
    <row r="852" spans="1:5" x14ac:dyDescent="0.25">
      <c r="A852" t="s">
        <v>1</v>
      </c>
      <c r="B852" t="s">
        <v>17354</v>
      </c>
      <c r="C852" s="1140">
        <v>45516.507199074076</v>
      </c>
      <c r="D852" t="s">
        <v>17291</v>
      </c>
      <c r="E852" s="1137">
        <v>3.1199999999999999E-2</v>
      </c>
    </row>
    <row r="853" spans="1:5" x14ac:dyDescent="0.25">
      <c r="A853" t="s">
        <v>1</v>
      </c>
      <c r="B853" t="s">
        <v>17354</v>
      </c>
      <c r="C853" s="1140">
        <v>45516.507199074076</v>
      </c>
      <c r="D853" t="s">
        <v>17312</v>
      </c>
      <c r="E853" s="1137">
        <v>0.21879999999999999</v>
      </c>
    </row>
    <row r="854" spans="1:5" x14ac:dyDescent="0.25">
      <c r="A854" t="s">
        <v>1</v>
      </c>
      <c r="B854" t="s">
        <v>17354</v>
      </c>
      <c r="C854" s="1140">
        <v>45516.507199074076</v>
      </c>
      <c r="D854" t="s">
        <v>17285</v>
      </c>
      <c r="E854" s="1137">
        <v>1.3320000000000001</v>
      </c>
    </row>
    <row r="855" spans="1:5" x14ac:dyDescent="0.25">
      <c r="A855" t="s">
        <v>1</v>
      </c>
      <c r="B855" t="s">
        <v>17354</v>
      </c>
      <c r="C855" s="1140">
        <v>45516.507233796299</v>
      </c>
      <c r="D855" t="s">
        <v>17288</v>
      </c>
    </row>
    <row r="856" spans="1:5" x14ac:dyDescent="0.25">
      <c r="A856" t="s">
        <v>1</v>
      </c>
      <c r="B856" t="s">
        <v>17354</v>
      </c>
      <c r="C856" s="1140">
        <v>45516.507233796299</v>
      </c>
      <c r="D856" t="s">
        <v>17289</v>
      </c>
      <c r="E856" s="1137">
        <v>4.6899999999999997E-2</v>
      </c>
    </row>
    <row r="857" spans="1:5" x14ac:dyDescent="0.25">
      <c r="A857" t="s">
        <v>1</v>
      </c>
      <c r="B857" t="s">
        <v>17354</v>
      </c>
      <c r="C857" s="1140">
        <v>45516.507233796299</v>
      </c>
      <c r="D857" t="s">
        <v>17290</v>
      </c>
    </row>
    <row r="858" spans="1:5" x14ac:dyDescent="0.25">
      <c r="A858" t="s">
        <v>1</v>
      </c>
      <c r="B858" t="s">
        <v>17354</v>
      </c>
      <c r="C858" s="1140">
        <v>45516.507233796299</v>
      </c>
      <c r="D858" t="s">
        <v>17291</v>
      </c>
      <c r="E858" s="1137">
        <v>3.5200000000000002E-2</v>
      </c>
    </row>
    <row r="859" spans="1:5" x14ac:dyDescent="0.25">
      <c r="A859" t="s">
        <v>1</v>
      </c>
      <c r="B859" t="s">
        <v>17354</v>
      </c>
      <c r="C859" s="1140">
        <v>45516.507233796299</v>
      </c>
      <c r="D859" t="s">
        <v>17288</v>
      </c>
    </row>
    <row r="860" spans="1:5" x14ac:dyDescent="0.25">
      <c r="A860" t="s">
        <v>1</v>
      </c>
      <c r="B860" t="s">
        <v>17354</v>
      </c>
      <c r="C860" s="1140">
        <v>45516.507233796299</v>
      </c>
      <c r="D860" t="s">
        <v>17289</v>
      </c>
      <c r="E860" s="1137">
        <v>3.5200000000000002E-2</v>
      </c>
    </row>
    <row r="861" spans="1:5" x14ac:dyDescent="0.25">
      <c r="A861" t="s">
        <v>1</v>
      </c>
      <c r="B861" t="s">
        <v>17354</v>
      </c>
      <c r="C861" s="1140">
        <v>45516.507233796299</v>
      </c>
      <c r="D861" t="s">
        <v>17290</v>
      </c>
    </row>
    <row r="862" spans="1:5" x14ac:dyDescent="0.25">
      <c r="A862" t="s">
        <v>1</v>
      </c>
      <c r="B862" t="s">
        <v>17354</v>
      </c>
      <c r="C862" s="1140">
        <v>45516.507233796299</v>
      </c>
      <c r="D862" t="s">
        <v>17291</v>
      </c>
      <c r="E862" s="1137">
        <v>4.2999999999999997E-2</v>
      </c>
    </row>
    <row r="863" spans="1:5" x14ac:dyDescent="0.25">
      <c r="A863" t="s">
        <v>1</v>
      </c>
      <c r="B863" t="s">
        <v>17354</v>
      </c>
      <c r="C863" s="1140">
        <v>45516.507233796299</v>
      </c>
      <c r="D863" t="s">
        <v>17288</v>
      </c>
    </row>
    <row r="864" spans="1:5" x14ac:dyDescent="0.25">
      <c r="A864" t="s">
        <v>1</v>
      </c>
      <c r="B864" t="s">
        <v>17354</v>
      </c>
      <c r="C864" s="1140">
        <v>45516.507233796299</v>
      </c>
      <c r="D864" t="s">
        <v>17289</v>
      </c>
      <c r="E864" s="1137">
        <v>3.9100000000000003E-2</v>
      </c>
    </row>
    <row r="865" spans="1:5" x14ac:dyDescent="0.25">
      <c r="A865" t="s">
        <v>1</v>
      </c>
      <c r="B865" t="s">
        <v>17354</v>
      </c>
      <c r="C865" s="1140">
        <v>45516.507233796299</v>
      </c>
      <c r="D865" t="s">
        <v>17290</v>
      </c>
    </row>
    <row r="866" spans="1:5" x14ac:dyDescent="0.25">
      <c r="A866" t="s">
        <v>1</v>
      </c>
      <c r="B866" t="s">
        <v>17354</v>
      </c>
      <c r="C866" s="1140">
        <v>45516.507233796299</v>
      </c>
      <c r="D866" t="s">
        <v>17291</v>
      </c>
      <c r="E866" s="1137">
        <v>4.2999999999999997E-2</v>
      </c>
    </row>
    <row r="867" spans="1:5" x14ac:dyDescent="0.25">
      <c r="A867" t="s">
        <v>1</v>
      </c>
      <c r="B867" t="s">
        <v>17354</v>
      </c>
      <c r="C867" s="1140">
        <v>45516.507245370369</v>
      </c>
      <c r="D867" t="s">
        <v>17288</v>
      </c>
    </row>
    <row r="868" spans="1:5" x14ac:dyDescent="0.25">
      <c r="A868" t="s">
        <v>1</v>
      </c>
      <c r="B868" t="s">
        <v>17354</v>
      </c>
      <c r="C868" s="1140">
        <v>45516.507245370369</v>
      </c>
      <c r="D868" t="s">
        <v>17289</v>
      </c>
      <c r="E868" s="1137">
        <v>3.9100000000000003E-2</v>
      </c>
    </row>
    <row r="869" spans="1:5" x14ac:dyDescent="0.25">
      <c r="A869" t="s">
        <v>1</v>
      </c>
      <c r="B869" t="s">
        <v>17354</v>
      </c>
      <c r="C869" s="1140">
        <v>45516.507245370369</v>
      </c>
      <c r="D869" t="s">
        <v>17290</v>
      </c>
    </row>
    <row r="870" spans="1:5" x14ac:dyDescent="0.25">
      <c r="A870" t="s">
        <v>1</v>
      </c>
      <c r="B870" t="s">
        <v>17354</v>
      </c>
      <c r="C870" s="1140">
        <v>45516.507245370369</v>
      </c>
      <c r="D870" t="s">
        <v>17291</v>
      </c>
      <c r="E870" s="1137">
        <v>4.6899999999999997E-2</v>
      </c>
    </row>
    <row r="871" spans="1:5" x14ac:dyDescent="0.25">
      <c r="A871" t="s">
        <v>1</v>
      </c>
      <c r="B871" t="s">
        <v>17354</v>
      </c>
      <c r="C871" s="1140">
        <v>45516.547037037039</v>
      </c>
      <c r="D871" t="s">
        <v>17292</v>
      </c>
    </row>
    <row r="872" spans="1:5" x14ac:dyDescent="0.25">
      <c r="A872" t="s">
        <v>1</v>
      </c>
      <c r="B872" t="s">
        <v>17354</v>
      </c>
      <c r="C872" s="1140">
        <v>45516.547037037039</v>
      </c>
      <c r="D872" t="s">
        <v>17293</v>
      </c>
    </row>
    <row r="873" spans="1:5" x14ac:dyDescent="0.25">
      <c r="A873" t="s">
        <v>1</v>
      </c>
      <c r="B873" t="s">
        <v>17354</v>
      </c>
      <c r="C873" s="1140">
        <v>45516.547037037039</v>
      </c>
      <c r="D873" t="s">
        <v>17294</v>
      </c>
      <c r="E873" s="1137">
        <v>0.34770000000000001</v>
      </c>
    </row>
    <row r="874" spans="1:5" x14ac:dyDescent="0.25">
      <c r="A874" t="s">
        <v>1</v>
      </c>
      <c r="B874" t="s">
        <v>17354</v>
      </c>
      <c r="C874" s="1140">
        <v>45516.547037037039</v>
      </c>
      <c r="D874" t="s">
        <v>17295</v>
      </c>
    </row>
    <row r="875" spans="1:5" x14ac:dyDescent="0.25">
      <c r="A875" t="s">
        <v>1</v>
      </c>
      <c r="B875" t="s">
        <v>17354</v>
      </c>
      <c r="C875" s="1140">
        <v>45516.547048611108</v>
      </c>
      <c r="D875" t="s">
        <v>17296</v>
      </c>
      <c r="E875" s="1137">
        <v>0.1797</v>
      </c>
    </row>
    <row r="876" spans="1:5" x14ac:dyDescent="0.25">
      <c r="A876" t="s">
        <v>1</v>
      </c>
      <c r="B876" t="s">
        <v>17354</v>
      </c>
      <c r="C876" s="1140">
        <v>45516.547048611108</v>
      </c>
      <c r="D876" t="s">
        <v>17297</v>
      </c>
      <c r="E876" s="1137">
        <v>0.52729999999999999</v>
      </c>
    </row>
    <row r="877" spans="1:5" x14ac:dyDescent="0.25">
      <c r="A877" t="s">
        <v>1</v>
      </c>
      <c r="B877" t="s">
        <v>17354</v>
      </c>
      <c r="C877" s="1140">
        <v>45516.547060185185</v>
      </c>
      <c r="D877" t="s">
        <v>17298</v>
      </c>
    </row>
    <row r="878" spans="1:5" x14ac:dyDescent="0.25">
      <c r="A878" t="s">
        <v>1</v>
      </c>
      <c r="B878" t="s">
        <v>17354</v>
      </c>
      <c r="C878" s="1140">
        <v>45516.547060185185</v>
      </c>
      <c r="D878" t="s">
        <v>17299</v>
      </c>
      <c r="E878" s="1137">
        <v>1.5599999999999999E-2</v>
      </c>
    </row>
    <row r="879" spans="1:5" x14ac:dyDescent="0.25">
      <c r="A879" t="s">
        <v>1</v>
      </c>
      <c r="B879" t="s">
        <v>17354</v>
      </c>
      <c r="C879" s="1140">
        <v>45516.547071759262</v>
      </c>
      <c r="D879" t="s">
        <v>17300</v>
      </c>
    </row>
    <row r="880" spans="1:5" x14ac:dyDescent="0.25">
      <c r="A880" t="s">
        <v>1</v>
      </c>
      <c r="B880" t="s">
        <v>17354</v>
      </c>
      <c r="C880" s="1140">
        <v>45516.547071759262</v>
      </c>
      <c r="D880" t="s">
        <v>17301</v>
      </c>
      <c r="E880" s="1137">
        <v>1.17E-2</v>
      </c>
    </row>
    <row r="881" spans="1:5" x14ac:dyDescent="0.25">
      <c r="A881" t="s">
        <v>1</v>
      </c>
      <c r="B881" t="s">
        <v>17354</v>
      </c>
      <c r="C881" s="1140">
        <v>45516.547071759262</v>
      </c>
      <c r="D881" t="s">
        <v>17302</v>
      </c>
    </row>
    <row r="882" spans="1:5" x14ac:dyDescent="0.25">
      <c r="A882" t="s">
        <v>1</v>
      </c>
      <c r="B882" t="s">
        <v>17354</v>
      </c>
      <c r="C882" s="1140">
        <v>45516.547071759262</v>
      </c>
      <c r="D882" t="s">
        <v>17303</v>
      </c>
    </row>
    <row r="883" spans="1:5" x14ac:dyDescent="0.25">
      <c r="A883" t="s">
        <v>1</v>
      </c>
      <c r="B883" t="s">
        <v>17354</v>
      </c>
      <c r="C883" s="1140">
        <v>45516.547071759262</v>
      </c>
      <c r="D883" t="s">
        <v>17304</v>
      </c>
      <c r="E883" s="1137">
        <v>1.17E-2</v>
      </c>
    </row>
    <row r="884" spans="1:5" x14ac:dyDescent="0.25">
      <c r="A884" t="s">
        <v>1</v>
      </c>
      <c r="B884" t="s">
        <v>17354</v>
      </c>
      <c r="C884" s="1140">
        <v>45516.547071759262</v>
      </c>
      <c r="D884" t="s">
        <v>17305</v>
      </c>
    </row>
    <row r="885" spans="1:5" x14ac:dyDescent="0.25">
      <c r="A885" t="s">
        <v>1</v>
      </c>
      <c r="B885" t="s">
        <v>17354</v>
      </c>
      <c r="C885" s="1140">
        <v>45516.547071759262</v>
      </c>
      <c r="D885" t="s">
        <v>17306</v>
      </c>
      <c r="E885" s="1137">
        <v>0.1484</v>
      </c>
    </row>
    <row r="886" spans="1:5" x14ac:dyDescent="0.25">
      <c r="A886" t="s">
        <v>1</v>
      </c>
      <c r="B886" t="s">
        <v>17354</v>
      </c>
      <c r="C886" s="1140">
        <v>45516.547071759262</v>
      </c>
      <c r="D886" t="s">
        <v>17307</v>
      </c>
      <c r="E886" s="1137">
        <v>0.1641</v>
      </c>
    </row>
    <row r="887" spans="1:5" x14ac:dyDescent="0.25">
      <c r="A887" t="s">
        <v>1</v>
      </c>
      <c r="B887" t="s">
        <v>17354</v>
      </c>
      <c r="C887" s="1140">
        <v>45516.547326388885</v>
      </c>
      <c r="D887" t="s">
        <v>17308</v>
      </c>
    </row>
    <row r="888" spans="1:5" x14ac:dyDescent="0.25">
      <c r="A888" t="s">
        <v>1</v>
      </c>
      <c r="B888" t="s">
        <v>17354</v>
      </c>
      <c r="C888" s="1140">
        <v>45516.547337962962</v>
      </c>
      <c r="D888" t="s">
        <v>9291</v>
      </c>
    </row>
    <row r="889" spans="1:5" x14ac:dyDescent="0.25">
      <c r="A889" t="s">
        <v>1</v>
      </c>
      <c r="B889" t="s">
        <v>17354</v>
      </c>
      <c r="C889" s="1140">
        <v>45516.547337962962</v>
      </c>
      <c r="D889" t="s">
        <v>9292</v>
      </c>
      <c r="E889" s="1137">
        <v>1.95E-2</v>
      </c>
    </row>
    <row r="890" spans="1:5" x14ac:dyDescent="0.25">
      <c r="A890" t="s">
        <v>1</v>
      </c>
      <c r="B890" t="s">
        <v>17354</v>
      </c>
      <c r="C890" s="1140">
        <v>45516.547337962962</v>
      </c>
      <c r="D890" t="s">
        <v>17313</v>
      </c>
      <c r="E890" s="1137">
        <v>1.1133</v>
      </c>
    </row>
    <row r="891" spans="1:5" x14ac:dyDescent="0.25">
      <c r="A891" t="s">
        <v>1</v>
      </c>
      <c r="B891" t="s">
        <v>17354</v>
      </c>
      <c r="C891" s="1140">
        <v>45516.548761574071</v>
      </c>
      <c r="D891" t="s">
        <v>17288</v>
      </c>
    </row>
    <row r="892" spans="1:5" x14ac:dyDescent="0.25">
      <c r="A892" t="s">
        <v>1</v>
      </c>
      <c r="B892" t="s">
        <v>17354</v>
      </c>
      <c r="C892" s="1140">
        <v>45516.548761574071</v>
      </c>
      <c r="D892" t="s">
        <v>17289</v>
      </c>
      <c r="E892" s="1137">
        <v>5.0799999999999998E-2</v>
      </c>
    </row>
    <row r="893" spans="1:5" x14ac:dyDescent="0.25">
      <c r="A893" t="s">
        <v>1</v>
      </c>
      <c r="B893" t="s">
        <v>17354</v>
      </c>
      <c r="C893" s="1140">
        <v>45516.548761574071</v>
      </c>
      <c r="D893" t="s">
        <v>17290</v>
      </c>
    </row>
    <row r="894" spans="1:5" x14ac:dyDescent="0.25">
      <c r="A894" t="s">
        <v>1</v>
      </c>
      <c r="B894" t="s">
        <v>17354</v>
      </c>
      <c r="C894" s="1140">
        <v>45516.548761574071</v>
      </c>
      <c r="D894" t="s">
        <v>17291</v>
      </c>
      <c r="E894" s="1137">
        <v>4.6899999999999997E-2</v>
      </c>
    </row>
    <row r="895" spans="1:5" x14ac:dyDescent="0.25">
      <c r="A895" t="s">
        <v>1</v>
      </c>
      <c r="B895" t="s">
        <v>17354</v>
      </c>
      <c r="C895" s="1140">
        <v>45516.548761574071</v>
      </c>
      <c r="D895" t="s">
        <v>17288</v>
      </c>
    </row>
    <row r="896" spans="1:5" x14ac:dyDescent="0.25">
      <c r="A896" t="s">
        <v>1</v>
      </c>
      <c r="B896" t="s">
        <v>17354</v>
      </c>
      <c r="C896" s="1140">
        <v>45516.548761574071</v>
      </c>
      <c r="D896" t="s">
        <v>17289</v>
      </c>
      <c r="E896" s="1137">
        <v>3.5200000000000002E-2</v>
      </c>
    </row>
    <row r="897" spans="1:5" x14ac:dyDescent="0.25">
      <c r="A897" t="s">
        <v>1</v>
      </c>
      <c r="B897" t="s">
        <v>17354</v>
      </c>
      <c r="C897" s="1140">
        <v>45516.548761574071</v>
      </c>
      <c r="D897" t="s">
        <v>17290</v>
      </c>
    </row>
    <row r="898" spans="1:5" x14ac:dyDescent="0.25">
      <c r="A898" t="s">
        <v>1</v>
      </c>
      <c r="B898" t="s">
        <v>17354</v>
      </c>
      <c r="C898" s="1140">
        <v>45516.548761574071</v>
      </c>
      <c r="D898" t="s">
        <v>17291</v>
      </c>
      <c r="E898" s="1137">
        <v>4.6899999999999997E-2</v>
      </c>
    </row>
    <row r="899" spans="1:5" x14ac:dyDescent="0.25">
      <c r="A899" t="s">
        <v>1</v>
      </c>
      <c r="B899" t="s">
        <v>17354</v>
      </c>
      <c r="C899" s="1140">
        <v>45516.548761574071</v>
      </c>
      <c r="D899" t="s">
        <v>17288</v>
      </c>
    </row>
    <row r="900" spans="1:5" x14ac:dyDescent="0.25">
      <c r="A900" t="s">
        <v>1</v>
      </c>
      <c r="B900" t="s">
        <v>17354</v>
      </c>
      <c r="C900" s="1140">
        <v>45516.548761574071</v>
      </c>
      <c r="D900" t="s">
        <v>17289</v>
      </c>
      <c r="E900" s="1137">
        <v>4.6899999999999997E-2</v>
      </c>
    </row>
    <row r="901" spans="1:5" x14ac:dyDescent="0.25">
      <c r="A901" t="s">
        <v>1</v>
      </c>
      <c r="B901" t="s">
        <v>17354</v>
      </c>
      <c r="C901" s="1140">
        <v>45516.548761574071</v>
      </c>
      <c r="D901" t="s">
        <v>17290</v>
      </c>
    </row>
    <row r="902" spans="1:5" x14ac:dyDescent="0.25">
      <c r="A902" t="s">
        <v>1</v>
      </c>
      <c r="B902" t="s">
        <v>17354</v>
      </c>
      <c r="C902" s="1140">
        <v>45516.548761574071</v>
      </c>
      <c r="D902" t="s">
        <v>17291</v>
      </c>
      <c r="E902" s="1137">
        <v>3.1199999999999999E-2</v>
      </c>
    </row>
    <row r="903" spans="1:5" x14ac:dyDescent="0.25">
      <c r="A903" t="s">
        <v>1</v>
      </c>
      <c r="B903" t="s">
        <v>17354</v>
      </c>
      <c r="C903" s="1140">
        <v>45516.548773148148</v>
      </c>
      <c r="D903" t="s">
        <v>17288</v>
      </c>
    </row>
    <row r="904" spans="1:5" x14ac:dyDescent="0.25">
      <c r="A904" t="s">
        <v>1</v>
      </c>
      <c r="B904" t="s">
        <v>17354</v>
      </c>
      <c r="C904" s="1140">
        <v>45516.548773148148</v>
      </c>
      <c r="D904" t="s">
        <v>17289</v>
      </c>
      <c r="E904" s="1137">
        <v>4.6899999999999997E-2</v>
      </c>
    </row>
    <row r="905" spans="1:5" x14ac:dyDescent="0.25">
      <c r="A905" t="s">
        <v>1</v>
      </c>
      <c r="B905" t="s">
        <v>17354</v>
      </c>
      <c r="C905" s="1140">
        <v>45516.548773148148</v>
      </c>
      <c r="D905" t="s">
        <v>17290</v>
      </c>
    </row>
    <row r="906" spans="1:5" x14ac:dyDescent="0.25">
      <c r="A906" t="s">
        <v>1</v>
      </c>
      <c r="B906" t="s">
        <v>17354</v>
      </c>
      <c r="C906" s="1140">
        <v>45516.548773148148</v>
      </c>
      <c r="D906" t="s">
        <v>17291</v>
      </c>
      <c r="E906" s="1137">
        <v>4.2999999999999997E-2</v>
      </c>
    </row>
    <row r="907" spans="1:5" x14ac:dyDescent="0.25">
      <c r="A907" t="s">
        <v>1</v>
      </c>
      <c r="B907" t="s">
        <v>17354</v>
      </c>
      <c r="C907" s="1140">
        <v>45516.548773148148</v>
      </c>
      <c r="D907" t="s">
        <v>17288</v>
      </c>
    </row>
    <row r="908" spans="1:5" x14ac:dyDescent="0.25">
      <c r="A908" t="s">
        <v>1</v>
      </c>
      <c r="B908" t="s">
        <v>17354</v>
      </c>
      <c r="C908" s="1140">
        <v>45516.548773148148</v>
      </c>
      <c r="D908" t="s">
        <v>17289</v>
      </c>
      <c r="E908" s="1137">
        <v>3.9100000000000003E-2</v>
      </c>
    </row>
    <row r="909" spans="1:5" x14ac:dyDescent="0.25">
      <c r="A909" t="s">
        <v>1</v>
      </c>
      <c r="B909" t="s">
        <v>17354</v>
      </c>
      <c r="C909" s="1140">
        <v>45516.548773148148</v>
      </c>
      <c r="D909" t="s">
        <v>17290</v>
      </c>
    </row>
    <row r="910" spans="1:5" x14ac:dyDescent="0.25">
      <c r="A910" t="s">
        <v>1</v>
      </c>
      <c r="B910" t="s">
        <v>17354</v>
      </c>
      <c r="C910" s="1140">
        <v>45516.548773148148</v>
      </c>
      <c r="D910" t="s">
        <v>17291</v>
      </c>
      <c r="E910" s="1137">
        <v>6.25E-2</v>
      </c>
    </row>
    <row r="911" spans="1:5" x14ac:dyDescent="0.25">
      <c r="A911" t="s">
        <v>1</v>
      </c>
      <c r="B911" t="s">
        <v>17354</v>
      </c>
      <c r="C911" s="1140">
        <v>45516.548773148148</v>
      </c>
      <c r="D911" t="s">
        <v>17288</v>
      </c>
    </row>
    <row r="912" spans="1:5" x14ac:dyDescent="0.25">
      <c r="A912" t="s">
        <v>1</v>
      </c>
      <c r="B912" t="s">
        <v>17354</v>
      </c>
      <c r="C912" s="1140">
        <v>45516.548773148148</v>
      </c>
      <c r="D912" t="s">
        <v>17289</v>
      </c>
      <c r="E912" s="1137">
        <v>4.6899999999999997E-2</v>
      </c>
    </row>
    <row r="913" spans="1:5" x14ac:dyDescent="0.25">
      <c r="A913" t="s">
        <v>1</v>
      </c>
      <c r="B913" t="s">
        <v>17354</v>
      </c>
      <c r="C913" s="1140">
        <v>45516.548773148148</v>
      </c>
      <c r="D913" t="s">
        <v>17290</v>
      </c>
    </row>
    <row r="914" spans="1:5" x14ac:dyDescent="0.25">
      <c r="A914" t="s">
        <v>1</v>
      </c>
      <c r="B914" t="s">
        <v>17354</v>
      </c>
      <c r="C914" s="1140">
        <v>45516.548773148148</v>
      </c>
      <c r="D914" t="s">
        <v>17291</v>
      </c>
      <c r="E914" s="1137">
        <v>3.9100000000000003E-2</v>
      </c>
    </row>
    <row r="915" spans="1:5" x14ac:dyDescent="0.25">
      <c r="A915" t="s">
        <v>1</v>
      </c>
      <c r="B915" t="s">
        <v>17354</v>
      </c>
      <c r="C915" s="1140">
        <v>45516.548807870371</v>
      </c>
      <c r="D915" t="s">
        <v>9291</v>
      </c>
    </row>
    <row r="916" spans="1:5" x14ac:dyDescent="0.25">
      <c r="A916" t="s">
        <v>1</v>
      </c>
      <c r="B916" t="s">
        <v>17354</v>
      </c>
      <c r="C916" s="1140">
        <v>45516.548807870371</v>
      </c>
      <c r="D916" t="s">
        <v>9292</v>
      </c>
      <c r="E916" s="1137">
        <v>1.95E-2</v>
      </c>
    </row>
    <row r="917" spans="1:5" x14ac:dyDescent="0.25">
      <c r="A917" t="s">
        <v>1</v>
      </c>
      <c r="B917" t="s">
        <v>17354</v>
      </c>
      <c r="C917" s="1140">
        <v>45516.548807870371</v>
      </c>
      <c r="D917" t="s">
        <v>17257</v>
      </c>
    </row>
    <row r="918" spans="1:5" x14ac:dyDescent="0.25">
      <c r="A918" t="s">
        <v>1</v>
      </c>
      <c r="B918" t="s">
        <v>17354</v>
      </c>
      <c r="C918" s="1140">
        <v>45516.548807870371</v>
      </c>
      <c r="D918" t="s">
        <v>17276</v>
      </c>
    </row>
    <row r="919" spans="1:5" x14ac:dyDescent="0.25">
      <c r="A919" t="s">
        <v>1</v>
      </c>
      <c r="B919" t="s">
        <v>17354</v>
      </c>
      <c r="C919" s="1140">
        <v>45516.548807870371</v>
      </c>
      <c r="D919" t="s">
        <v>17264</v>
      </c>
      <c r="E919" s="1137">
        <v>3.5200000000000002E-2</v>
      </c>
    </row>
    <row r="920" spans="1:5" x14ac:dyDescent="0.25">
      <c r="A920" t="s">
        <v>1</v>
      </c>
      <c r="B920" t="s">
        <v>17354</v>
      </c>
      <c r="C920" s="1140">
        <v>45516.553032407406</v>
      </c>
      <c r="D920" t="s">
        <v>17277</v>
      </c>
    </row>
    <row r="921" spans="1:5" x14ac:dyDescent="0.25">
      <c r="A921" t="s">
        <v>1</v>
      </c>
      <c r="B921" t="s">
        <v>17354</v>
      </c>
      <c r="C921" s="1140">
        <v>45516.553032407406</v>
      </c>
      <c r="D921" t="s">
        <v>17278</v>
      </c>
    </row>
    <row r="922" spans="1:5" x14ac:dyDescent="0.25">
      <c r="A922" t="s">
        <v>1</v>
      </c>
      <c r="B922" t="s">
        <v>17354</v>
      </c>
      <c r="C922" s="1140">
        <v>45516.553032407406</v>
      </c>
      <c r="D922" t="s">
        <v>17279</v>
      </c>
    </row>
    <row r="923" spans="1:5" x14ac:dyDescent="0.25">
      <c r="A923" t="s">
        <v>1</v>
      </c>
      <c r="B923" t="s">
        <v>17354</v>
      </c>
      <c r="C923" s="1140">
        <v>45516.553032407406</v>
      </c>
      <c r="D923" t="s">
        <v>17280</v>
      </c>
      <c r="E923" s="1137">
        <v>3.8999999999999998E-3</v>
      </c>
    </row>
    <row r="924" spans="1:5" x14ac:dyDescent="0.25">
      <c r="A924" t="s">
        <v>1</v>
      </c>
      <c r="B924" t="s">
        <v>17354</v>
      </c>
      <c r="C924" s="1140">
        <v>45516.553032407406</v>
      </c>
      <c r="D924" t="s">
        <v>17281</v>
      </c>
    </row>
    <row r="925" spans="1:5" x14ac:dyDescent="0.25">
      <c r="A925" t="s">
        <v>1</v>
      </c>
      <c r="B925" t="s">
        <v>17354</v>
      </c>
      <c r="C925" s="1140">
        <v>45516.553055555552</v>
      </c>
      <c r="D925" t="s">
        <v>17282</v>
      </c>
      <c r="E925" s="1137">
        <v>1.7734000000000001</v>
      </c>
    </row>
    <row r="926" spans="1:5" x14ac:dyDescent="0.25">
      <c r="A926" t="s">
        <v>1</v>
      </c>
      <c r="B926" t="s">
        <v>17354</v>
      </c>
      <c r="C926" s="1140">
        <v>45516.553055555552</v>
      </c>
      <c r="D926" t="s">
        <v>17309</v>
      </c>
    </row>
    <row r="927" spans="1:5" x14ac:dyDescent="0.25">
      <c r="A927" t="s">
        <v>1</v>
      </c>
      <c r="B927" t="s">
        <v>17354</v>
      </c>
      <c r="C927" s="1140">
        <v>45516.553055555552</v>
      </c>
      <c r="D927" t="s">
        <v>17310</v>
      </c>
      <c r="E927" s="1137">
        <v>0</v>
      </c>
    </row>
    <row r="928" spans="1:5" x14ac:dyDescent="0.25">
      <c r="A928" t="s">
        <v>1</v>
      </c>
      <c r="B928" t="s">
        <v>17354</v>
      </c>
      <c r="C928" s="1140">
        <v>45516.553055555552</v>
      </c>
      <c r="D928" t="s">
        <v>17276</v>
      </c>
    </row>
    <row r="929" spans="1:5" x14ac:dyDescent="0.25">
      <c r="A929" t="s">
        <v>1</v>
      </c>
      <c r="B929" t="s">
        <v>17354</v>
      </c>
      <c r="C929" s="1140">
        <v>45516.553055555552</v>
      </c>
      <c r="D929" t="s">
        <v>17264</v>
      </c>
      <c r="E929" s="1137">
        <v>3.1199999999999999E-2</v>
      </c>
    </row>
    <row r="930" spans="1:5" x14ac:dyDescent="0.25">
      <c r="A930" t="s">
        <v>1</v>
      </c>
      <c r="B930" t="s">
        <v>17354</v>
      </c>
      <c r="C930" s="1140">
        <v>45516.553055555552</v>
      </c>
      <c r="D930" t="s">
        <v>17311</v>
      </c>
    </row>
    <row r="931" spans="1:5" x14ac:dyDescent="0.25">
      <c r="A931" t="s">
        <v>1</v>
      </c>
      <c r="B931" t="s">
        <v>17354</v>
      </c>
      <c r="C931" s="1140">
        <v>45516.553055555552</v>
      </c>
      <c r="D931" t="s">
        <v>17288</v>
      </c>
    </row>
    <row r="932" spans="1:5" x14ac:dyDescent="0.25">
      <c r="A932" t="s">
        <v>1</v>
      </c>
      <c r="B932" t="s">
        <v>17354</v>
      </c>
      <c r="C932" s="1140">
        <v>45516.553055555552</v>
      </c>
      <c r="D932" t="s">
        <v>17289</v>
      </c>
      <c r="E932" s="1137">
        <v>5.0799999999999998E-2</v>
      </c>
    </row>
    <row r="933" spans="1:5" x14ac:dyDescent="0.25">
      <c r="A933" t="s">
        <v>1</v>
      </c>
      <c r="B933" t="s">
        <v>17354</v>
      </c>
      <c r="C933" s="1140">
        <v>45516.553055555552</v>
      </c>
      <c r="D933" t="s">
        <v>17290</v>
      </c>
    </row>
    <row r="934" spans="1:5" x14ac:dyDescent="0.25">
      <c r="A934" t="s">
        <v>1</v>
      </c>
      <c r="B934" t="s">
        <v>17354</v>
      </c>
      <c r="C934" s="1140">
        <v>45516.553055555552</v>
      </c>
      <c r="D934" t="s">
        <v>17291</v>
      </c>
      <c r="E934" s="1137">
        <v>3.1199999999999999E-2</v>
      </c>
    </row>
    <row r="935" spans="1:5" x14ac:dyDescent="0.25">
      <c r="A935" t="s">
        <v>1</v>
      </c>
      <c r="B935" t="s">
        <v>17354</v>
      </c>
      <c r="C935" s="1140">
        <v>45516.553055555552</v>
      </c>
      <c r="D935" t="s">
        <v>17312</v>
      </c>
      <c r="E935" s="1137">
        <v>0.21479999999999999</v>
      </c>
    </row>
    <row r="936" spans="1:5" x14ac:dyDescent="0.25">
      <c r="A936" t="s">
        <v>1</v>
      </c>
      <c r="B936" t="s">
        <v>17354</v>
      </c>
      <c r="C936" s="1140">
        <v>45516.553055555552</v>
      </c>
      <c r="D936" t="s">
        <v>17285</v>
      </c>
      <c r="E936" s="1137">
        <v>2.1288999999999998</v>
      </c>
    </row>
    <row r="937" spans="1:5" x14ac:dyDescent="0.25">
      <c r="A937" t="s">
        <v>1</v>
      </c>
      <c r="B937" t="s">
        <v>17354</v>
      </c>
      <c r="C937" s="1140">
        <v>45516.553483796299</v>
      </c>
      <c r="D937" t="s">
        <v>17288</v>
      </c>
    </row>
    <row r="938" spans="1:5" x14ac:dyDescent="0.25">
      <c r="A938" t="s">
        <v>1</v>
      </c>
      <c r="B938" t="s">
        <v>17354</v>
      </c>
      <c r="C938" s="1140">
        <v>45516.553483796299</v>
      </c>
      <c r="D938" t="s">
        <v>17289</v>
      </c>
      <c r="E938" s="1137">
        <v>3.9100000000000003E-2</v>
      </c>
    </row>
    <row r="939" spans="1:5" x14ac:dyDescent="0.25">
      <c r="A939" t="s">
        <v>1</v>
      </c>
      <c r="B939" t="s">
        <v>17354</v>
      </c>
      <c r="C939" s="1140">
        <v>45516.553483796299</v>
      </c>
      <c r="D939" t="s">
        <v>17290</v>
      </c>
    </row>
    <row r="940" spans="1:5" x14ac:dyDescent="0.25">
      <c r="A940" t="s">
        <v>1</v>
      </c>
      <c r="B940" t="s">
        <v>17354</v>
      </c>
      <c r="C940" s="1140">
        <v>45516.553483796299</v>
      </c>
      <c r="D940" t="s">
        <v>17291</v>
      </c>
      <c r="E940" s="1137">
        <v>3.5200000000000002E-2</v>
      </c>
    </row>
    <row r="941" spans="1:5" x14ac:dyDescent="0.25">
      <c r="A941" t="s">
        <v>1</v>
      </c>
      <c r="B941" t="s">
        <v>17354</v>
      </c>
      <c r="C941" s="1140">
        <v>45516.553518518522</v>
      </c>
      <c r="D941" t="s">
        <v>9291</v>
      </c>
    </row>
    <row r="942" spans="1:5" x14ac:dyDescent="0.25">
      <c r="A942" t="s">
        <v>1</v>
      </c>
      <c r="B942" t="s">
        <v>17354</v>
      </c>
      <c r="C942" s="1140">
        <v>45516.553518518522</v>
      </c>
      <c r="D942" t="s">
        <v>9292</v>
      </c>
      <c r="E942" s="1137">
        <v>1.95E-2</v>
      </c>
    </row>
    <row r="943" spans="1:5" x14ac:dyDescent="0.25">
      <c r="A943" t="s">
        <v>1</v>
      </c>
      <c r="B943" t="s">
        <v>17354</v>
      </c>
      <c r="C943" s="1140">
        <v>45516.553518518522</v>
      </c>
      <c r="D943" t="s">
        <v>17257</v>
      </c>
    </row>
    <row r="944" spans="1:5" x14ac:dyDescent="0.25">
      <c r="A944" t="s">
        <v>1</v>
      </c>
      <c r="B944" t="s">
        <v>17354</v>
      </c>
      <c r="C944" s="1140">
        <v>45516.553518518522</v>
      </c>
      <c r="D944" t="s">
        <v>17276</v>
      </c>
    </row>
    <row r="945" spans="1:5" x14ac:dyDescent="0.25">
      <c r="A945" t="s">
        <v>1</v>
      </c>
      <c r="B945" t="s">
        <v>17354</v>
      </c>
      <c r="C945" s="1140">
        <v>45516.553518518522</v>
      </c>
      <c r="D945" t="s">
        <v>17264</v>
      </c>
      <c r="E945" s="1137">
        <v>3.5200000000000002E-2</v>
      </c>
    </row>
    <row r="946" spans="1:5" x14ac:dyDescent="0.25">
      <c r="A946" t="s">
        <v>1</v>
      </c>
      <c r="B946" t="s">
        <v>17354</v>
      </c>
      <c r="C946" s="1140">
        <v>45516.553726851853</v>
      </c>
      <c r="D946" t="s">
        <v>17288</v>
      </c>
    </row>
    <row r="947" spans="1:5" x14ac:dyDescent="0.25">
      <c r="A947" t="s">
        <v>1</v>
      </c>
      <c r="B947" t="s">
        <v>17354</v>
      </c>
      <c r="C947" s="1140">
        <v>45516.553726851853</v>
      </c>
      <c r="D947" t="s">
        <v>17289</v>
      </c>
      <c r="E947" s="1137">
        <v>5.4699999999999999E-2</v>
      </c>
    </row>
    <row r="948" spans="1:5" x14ac:dyDescent="0.25">
      <c r="A948" t="s">
        <v>1</v>
      </c>
      <c r="B948" t="s">
        <v>17354</v>
      </c>
      <c r="C948" s="1140">
        <v>45516.553726851853</v>
      </c>
      <c r="D948" t="s">
        <v>17290</v>
      </c>
    </row>
    <row r="949" spans="1:5" x14ac:dyDescent="0.25">
      <c r="A949" t="s">
        <v>1</v>
      </c>
      <c r="B949" t="s">
        <v>17354</v>
      </c>
      <c r="C949" s="1140">
        <v>45516.553726851853</v>
      </c>
      <c r="D949" t="s">
        <v>17291</v>
      </c>
      <c r="E949" s="1137">
        <v>6.6400000000000001E-2</v>
      </c>
    </row>
    <row r="950" spans="1:5" x14ac:dyDescent="0.25">
      <c r="A950" t="s">
        <v>1</v>
      </c>
      <c r="B950" t="s">
        <v>17354</v>
      </c>
      <c r="C950" s="1140">
        <v>45516.559618055559</v>
      </c>
      <c r="D950" t="s">
        <v>17288</v>
      </c>
    </row>
    <row r="951" spans="1:5" x14ac:dyDescent="0.25">
      <c r="A951" t="s">
        <v>1</v>
      </c>
      <c r="B951" t="s">
        <v>17354</v>
      </c>
      <c r="C951" s="1140">
        <v>45516.559618055559</v>
      </c>
      <c r="D951" t="s">
        <v>17289</v>
      </c>
      <c r="E951" s="1137">
        <v>5.0799999999999998E-2</v>
      </c>
    </row>
    <row r="952" spans="1:5" x14ac:dyDescent="0.25">
      <c r="A952" t="s">
        <v>1</v>
      </c>
      <c r="B952" t="s">
        <v>17354</v>
      </c>
      <c r="C952" s="1140">
        <v>45516.559618055559</v>
      </c>
      <c r="D952" t="s">
        <v>17290</v>
      </c>
    </row>
    <row r="953" spans="1:5" x14ac:dyDescent="0.25">
      <c r="A953" t="s">
        <v>1</v>
      </c>
      <c r="B953" t="s">
        <v>17354</v>
      </c>
      <c r="C953" s="1140">
        <v>45516.559618055559</v>
      </c>
      <c r="D953" t="s">
        <v>17291</v>
      </c>
      <c r="E953" s="1137">
        <v>3.1199999999999999E-2</v>
      </c>
    </row>
    <row r="954" spans="1:5" x14ac:dyDescent="0.25">
      <c r="A954" t="s">
        <v>1</v>
      </c>
      <c r="B954" t="s">
        <v>17354</v>
      </c>
      <c r="C954" s="1140">
        <v>45516.559618055559</v>
      </c>
      <c r="D954" t="s">
        <v>17288</v>
      </c>
    </row>
    <row r="955" spans="1:5" x14ac:dyDescent="0.25">
      <c r="A955" t="s">
        <v>1</v>
      </c>
      <c r="B955" t="s">
        <v>17354</v>
      </c>
      <c r="C955" s="1140">
        <v>45516.559618055559</v>
      </c>
      <c r="D955" t="s">
        <v>17289</v>
      </c>
      <c r="E955" s="1137">
        <v>4.6899999999999997E-2</v>
      </c>
    </row>
    <row r="956" spans="1:5" x14ac:dyDescent="0.25">
      <c r="A956" t="s">
        <v>1</v>
      </c>
      <c r="B956" t="s">
        <v>17354</v>
      </c>
      <c r="C956" s="1140">
        <v>45516.559618055559</v>
      </c>
      <c r="D956" t="s">
        <v>17290</v>
      </c>
    </row>
    <row r="957" spans="1:5" x14ac:dyDescent="0.25">
      <c r="A957" t="s">
        <v>1</v>
      </c>
      <c r="B957" t="s">
        <v>17354</v>
      </c>
      <c r="C957" s="1140">
        <v>45516.559618055559</v>
      </c>
      <c r="D957" t="s">
        <v>17291</v>
      </c>
      <c r="E957" s="1137">
        <v>5.4699999999999999E-2</v>
      </c>
    </row>
    <row r="958" spans="1:5" x14ac:dyDescent="0.25">
      <c r="A958" t="s">
        <v>1</v>
      </c>
      <c r="B958" t="s">
        <v>17354</v>
      </c>
      <c r="C958" s="1140">
        <v>45516.559618055559</v>
      </c>
      <c r="D958" t="s">
        <v>17288</v>
      </c>
    </row>
    <row r="959" spans="1:5" x14ac:dyDescent="0.25">
      <c r="A959" t="s">
        <v>1</v>
      </c>
      <c r="B959" t="s">
        <v>17354</v>
      </c>
      <c r="C959" s="1140">
        <v>45516.559618055559</v>
      </c>
      <c r="D959" t="s">
        <v>17289</v>
      </c>
      <c r="E959" s="1137">
        <v>4.2999999999999997E-2</v>
      </c>
    </row>
    <row r="960" spans="1:5" x14ac:dyDescent="0.25">
      <c r="A960" t="s">
        <v>1</v>
      </c>
      <c r="B960" t="s">
        <v>17354</v>
      </c>
      <c r="C960" s="1140">
        <v>45516.559618055559</v>
      </c>
      <c r="D960" t="s">
        <v>17290</v>
      </c>
    </row>
    <row r="961" spans="1:5" x14ac:dyDescent="0.25">
      <c r="A961" t="s">
        <v>1</v>
      </c>
      <c r="B961" t="s">
        <v>17354</v>
      </c>
      <c r="C961" s="1140">
        <v>45516.559618055559</v>
      </c>
      <c r="D961" t="s">
        <v>17291</v>
      </c>
      <c r="E961" s="1137">
        <v>3.9100000000000003E-2</v>
      </c>
    </row>
    <row r="962" spans="1:5" x14ac:dyDescent="0.25">
      <c r="A962" t="s">
        <v>1</v>
      </c>
      <c r="B962" t="s">
        <v>17354</v>
      </c>
      <c r="C962" s="1140">
        <v>45516.559629629628</v>
      </c>
      <c r="D962" t="s">
        <v>17288</v>
      </c>
    </row>
    <row r="963" spans="1:5" x14ac:dyDescent="0.25">
      <c r="A963" t="s">
        <v>1</v>
      </c>
      <c r="B963" t="s">
        <v>17354</v>
      </c>
      <c r="C963" s="1140">
        <v>45516.559629629628</v>
      </c>
      <c r="D963" t="s">
        <v>17289</v>
      </c>
      <c r="E963" s="1137">
        <v>3.5200000000000002E-2</v>
      </c>
    </row>
    <row r="964" spans="1:5" x14ac:dyDescent="0.25">
      <c r="A964" t="s">
        <v>1</v>
      </c>
      <c r="B964" t="s">
        <v>17354</v>
      </c>
      <c r="C964" s="1140">
        <v>45516.559629629628</v>
      </c>
      <c r="D964" t="s">
        <v>17290</v>
      </c>
    </row>
    <row r="965" spans="1:5" x14ac:dyDescent="0.25">
      <c r="A965" t="s">
        <v>1</v>
      </c>
      <c r="B965" t="s">
        <v>17354</v>
      </c>
      <c r="C965" s="1140">
        <v>45516.559629629628</v>
      </c>
      <c r="D965" t="s">
        <v>17291</v>
      </c>
      <c r="E965" s="1137">
        <v>4.6899999999999997E-2</v>
      </c>
    </row>
    <row r="966" spans="1:5" x14ac:dyDescent="0.25">
      <c r="A966" t="s">
        <v>1</v>
      </c>
      <c r="B966" t="s">
        <v>17354</v>
      </c>
      <c r="C966" s="1140">
        <v>45516.559629629628</v>
      </c>
      <c r="D966" t="s">
        <v>17288</v>
      </c>
    </row>
    <row r="967" spans="1:5" x14ac:dyDescent="0.25">
      <c r="A967" t="s">
        <v>1</v>
      </c>
      <c r="B967" t="s">
        <v>17354</v>
      </c>
      <c r="C967" s="1140">
        <v>45516.559629629628</v>
      </c>
      <c r="D967" t="s">
        <v>17289</v>
      </c>
      <c r="E967" s="1137">
        <v>3.1199999999999999E-2</v>
      </c>
    </row>
    <row r="968" spans="1:5" x14ac:dyDescent="0.25">
      <c r="A968" t="s">
        <v>1</v>
      </c>
      <c r="B968" t="s">
        <v>17354</v>
      </c>
      <c r="C968" s="1140">
        <v>45516.559629629628</v>
      </c>
      <c r="D968" t="s">
        <v>17290</v>
      </c>
    </row>
    <row r="969" spans="1:5" x14ac:dyDescent="0.25">
      <c r="A969" t="s">
        <v>1</v>
      </c>
      <c r="B969" t="s">
        <v>17354</v>
      </c>
      <c r="C969" s="1140">
        <v>45516.559629629628</v>
      </c>
      <c r="D969" t="s">
        <v>17291</v>
      </c>
      <c r="E969" s="1137">
        <v>4.6899999999999997E-2</v>
      </c>
    </row>
    <row r="970" spans="1:5" x14ac:dyDescent="0.25">
      <c r="A970" t="s">
        <v>1</v>
      </c>
      <c r="B970" t="s">
        <v>17354</v>
      </c>
      <c r="C970" s="1140">
        <v>45516.559629629628</v>
      </c>
      <c r="D970" t="s">
        <v>17288</v>
      </c>
    </row>
    <row r="971" spans="1:5" x14ac:dyDescent="0.25">
      <c r="A971" t="s">
        <v>1</v>
      </c>
      <c r="B971" t="s">
        <v>17354</v>
      </c>
      <c r="C971" s="1140">
        <v>45516.559629629628</v>
      </c>
      <c r="D971" t="s">
        <v>17289</v>
      </c>
      <c r="E971" s="1137">
        <v>3.5200000000000002E-2</v>
      </c>
    </row>
    <row r="972" spans="1:5" x14ac:dyDescent="0.25">
      <c r="A972" t="s">
        <v>1</v>
      </c>
      <c r="B972" t="s">
        <v>17354</v>
      </c>
      <c r="C972" s="1140">
        <v>45516.559629629628</v>
      </c>
      <c r="D972" t="s">
        <v>17290</v>
      </c>
    </row>
    <row r="973" spans="1:5" x14ac:dyDescent="0.25">
      <c r="A973" t="s">
        <v>1</v>
      </c>
      <c r="B973" t="s">
        <v>17354</v>
      </c>
      <c r="C973" s="1140">
        <v>45516.559629629628</v>
      </c>
      <c r="D973" t="s">
        <v>17291</v>
      </c>
      <c r="E973" s="1137">
        <v>3.1199999999999999E-2</v>
      </c>
    </row>
    <row r="974" spans="1:5" x14ac:dyDescent="0.25">
      <c r="A974" t="s">
        <v>1</v>
      </c>
      <c r="B974" t="s">
        <v>17354</v>
      </c>
      <c r="C974" s="1140">
        <v>45516.559664351851</v>
      </c>
      <c r="D974" t="s">
        <v>9291</v>
      </c>
    </row>
    <row r="975" spans="1:5" x14ac:dyDescent="0.25">
      <c r="A975" t="s">
        <v>1</v>
      </c>
      <c r="B975" t="s">
        <v>17354</v>
      </c>
      <c r="C975" s="1140">
        <v>45516.559664351851</v>
      </c>
      <c r="D975" t="s">
        <v>9292</v>
      </c>
      <c r="E975" s="1137">
        <v>2.3400000000000001E-2</v>
      </c>
    </row>
    <row r="976" spans="1:5" x14ac:dyDescent="0.25">
      <c r="A976" t="s">
        <v>1</v>
      </c>
      <c r="B976" t="s">
        <v>17354</v>
      </c>
      <c r="C976" s="1140">
        <v>45516.559664351851</v>
      </c>
      <c r="D976" t="s">
        <v>17257</v>
      </c>
    </row>
    <row r="977" spans="1:5" x14ac:dyDescent="0.25">
      <c r="A977" t="s">
        <v>1</v>
      </c>
      <c r="B977" t="s">
        <v>17354</v>
      </c>
      <c r="C977" s="1140">
        <v>45516.559664351851</v>
      </c>
      <c r="D977" t="s">
        <v>17276</v>
      </c>
    </row>
    <row r="978" spans="1:5" x14ac:dyDescent="0.25">
      <c r="A978" t="s">
        <v>1</v>
      </c>
      <c r="B978" t="s">
        <v>17354</v>
      </c>
      <c r="C978" s="1140">
        <v>45516.559664351851</v>
      </c>
      <c r="D978" t="s">
        <v>17264</v>
      </c>
      <c r="E978" s="1137">
        <v>3.1199999999999999E-2</v>
      </c>
    </row>
    <row r="979" spans="1:5" x14ac:dyDescent="0.25">
      <c r="A979" t="s">
        <v>1</v>
      </c>
      <c r="B979" t="s">
        <v>17354</v>
      </c>
      <c r="C979" s="1140">
        <v>45516.57949074074</v>
      </c>
      <c r="D979" t="s">
        <v>17277</v>
      </c>
    </row>
    <row r="980" spans="1:5" x14ac:dyDescent="0.25">
      <c r="A980" t="s">
        <v>1</v>
      </c>
      <c r="B980" t="s">
        <v>17354</v>
      </c>
      <c r="C980" s="1140">
        <v>45516.57949074074</v>
      </c>
      <c r="D980" t="s">
        <v>17278</v>
      </c>
    </row>
    <row r="981" spans="1:5" x14ac:dyDescent="0.25">
      <c r="A981" t="s">
        <v>1</v>
      </c>
      <c r="B981" t="s">
        <v>17354</v>
      </c>
      <c r="C981" s="1140">
        <v>45516.57949074074</v>
      </c>
      <c r="D981" t="s">
        <v>17279</v>
      </c>
    </row>
    <row r="982" spans="1:5" x14ac:dyDescent="0.25">
      <c r="A982" t="s">
        <v>1</v>
      </c>
      <c r="B982" t="s">
        <v>17354</v>
      </c>
      <c r="C982" s="1140">
        <v>45516.57949074074</v>
      </c>
      <c r="D982" t="s">
        <v>17280</v>
      </c>
      <c r="E982" s="1137">
        <v>0</v>
      </c>
    </row>
    <row r="983" spans="1:5" x14ac:dyDescent="0.25">
      <c r="A983" t="s">
        <v>1</v>
      </c>
      <c r="B983" t="s">
        <v>17354</v>
      </c>
      <c r="C983" s="1140">
        <v>45516.57949074074</v>
      </c>
      <c r="D983" t="s">
        <v>17281</v>
      </c>
    </row>
    <row r="984" spans="1:5" x14ac:dyDescent="0.25">
      <c r="A984" t="s">
        <v>1</v>
      </c>
      <c r="B984" t="s">
        <v>17354</v>
      </c>
      <c r="C984" s="1140">
        <v>45516.579513888886</v>
      </c>
      <c r="D984" t="s">
        <v>17282</v>
      </c>
      <c r="E984" s="1137">
        <v>1.7929999999999999</v>
      </c>
    </row>
    <row r="985" spans="1:5" x14ac:dyDescent="0.25">
      <c r="A985" t="s">
        <v>1</v>
      </c>
      <c r="B985" t="s">
        <v>17354</v>
      </c>
      <c r="C985" s="1140">
        <v>45516.579513888886</v>
      </c>
      <c r="D985" t="s">
        <v>17309</v>
      </c>
    </row>
    <row r="986" spans="1:5" x14ac:dyDescent="0.25">
      <c r="A986" t="s">
        <v>1</v>
      </c>
      <c r="B986" t="s">
        <v>17354</v>
      </c>
      <c r="C986" s="1140">
        <v>45516.579513888886</v>
      </c>
      <c r="D986" t="s">
        <v>17310</v>
      </c>
      <c r="E986" s="1137">
        <v>0</v>
      </c>
    </row>
    <row r="987" spans="1:5" x14ac:dyDescent="0.25">
      <c r="A987" t="s">
        <v>1</v>
      </c>
      <c r="B987" t="s">
        <v>17354</v>
      </c>
      <c r="C987" s="1140">
        <v>45516.579513888886</v>
      </c>
      <c r="D987" t="s">
        <v>17276</v>
      </c>
    </row>
    <row r="988" spans="1:5" x14ac:dyDescent="0.25">
      <c r="A988" t="s">
        <v>1</v>
      </c>
      <c r="B988" t="s">
        <v>17354</v>
      </c>
      <c r="C988" s="1140">
        <v>45516.579513888886</v>
      </c>
      <c r="D988" t="s">
        <v>17264</v>
      </c>
      <c r="E988" s="1137">
        <v>3.5200000000000002E-2</v>
      </c>
    </row>
    <row r="989" spans="1:5" x14ac:dyDescent="0.25">
      <c r="A989" t="s">
        <v>1</v>
      </c>
      <c r="B989" t="s">
        <v>17354</v>
      </c>
      <c r="C989" s="1140">
        <v>45516.579513888886</v>
      </c>
      <c r="D989" t="s">
        <v>17311</v>
      </c>
    </row>
    <row r="990" spans="1:5" x14ac:dyDescent="0.25">
      <c r="A990" t="s">
        <v>1</v>
      </c>
      <c r="B990" t="s">
        <v>17354</v>
      </c>
      <c r="C990" s="1140">
        <v>45516.579513888886</v>
      </c>
      <c r="D990" t="s">
        <v>17288</v>
      </c>
    </row>
    <row r="991" spans="1:5" x14ac:dyDescent="0.25">
      <c r="A991" t="s">
        <v>1</v>
      </c>
      <c r="B991" t="s">
        <v>17354</v>
      </c>
      <c r="C991" s="1140">
        <v>45516.579513888886</v>
      </c>
      <c r="D991" t="s">
        <v>17289</v>
      </c>
      <c r="E991" s="1137">
        <v>5.8599999999999999E-2</v>
      </c>
    </row>
    <row r="992" spans="1:5" x14ac:dyDescent="0.25">
      <c r="A992" t="s">
        <v>1</v>
      </c>
      <c r="B992" t="s">
        <v>17354</v>
      </c>
      <c r="C992" s="1140">
        <v>45516.579513888886</v>
      </c>
      <c r="D992" t="s">
        <v>17290</v>
      </c>
    </row>
    <row r="993" spans="1:5" x14ac:dyDescent="0.25">
      <c r="A993" t="s">
        <v>1</v>
      </c>
      <c r="B993" t="s">
        <v>17354</v>
      </c>
      <c r="C993" s="1140">
        <v>45516.579513888886</v>
      </c>
      <c r="D993" t="s">
        <v>17291</v>
      </c>
      <c r="E993" s="1137">
        <v>4.2999999999999997E-2</v>
      </c>
    </row>
    <row r="994" spans="1:5" x14ac:dyDescent="0.25">
      <c r="A994" t="s">
        <v>1</v>
      </c>
      <c r="B994" t="s">
        <v>17354</v>
      </c>
      <c r="C994" s="1140">
        <v>45516.579513888886</v>
      </c>
      <c r="D994" t="s">
        <v>17312</v>
      </c>
      <c r="E994" s="1137">
        <v>0.25390000000000001</v>
      </c>
    </row>
    <row r="995" spans="1:5" x14ac:dyDescent="0.25">
      <c r="A995" t="s">
        <v>1</v>
      </c>
      <c r="B995" t="s">
        <v>17354</v>
      </c>
      <c r="C995" s="1140">
        <v>45516.579513888886</v>
      </c>
      <c r="D995" t="s">
        <v>17285</v>
      </c>
      <c r="E995" s="1137">
        <v>2.2147999999999999</v>
      </c>
    </row>
    <row r="996" spans="1:5" x14ac:dyDescent="0.25">
      <c r="A996" t="s">
        <v>1</v>
      </c>
      <c r="B996" t="s">
        <v>17354</v>
      </c>
      <c r="C996" s="1140">
        <v>45516.579513888886</v>
      </c>
      <c r="D996" t="s">
        <v>17288</v>
      </c>
    </row>
    <row r="997" spans="1:5" x14ac:dyDescent="0.25">
      <c r="A997" t="s">
        <v>1</v>
      </c>
      <c r="B997" t="s">
        <v>17354</v>
      </c>
      <c r="C997" s="1140">
        <v>45516.579525462963</v>
      </c>
      <c r="D997" t="s">
        <v>17289</v>
      </c>
      <c r="E997" s="1137">
        <v>5.8599999999999999E-2</v>
      </c>
    </row>
    <row r="998" spans="1:5" x14ac:dyDescent="0.25">
      <c r="A998" t="s">
        <v>1</v>
      </c>
      <c r="B998" t="s">
        <v>17354</v>
      </c>
      <c r="C998" s="1140">
        <v>45516.579525462963</v>
      </c>
      <c r="D998" t="s">
        <v>17290</v>
      </c>
    </row>
    <row r="999" spans="1:5" x14ac:dyDescent="0.25">
      <c r="A999" t="s">
        <v>1</v>
      </c>
      <c r="B999" t="s">
        <v>17354</v>
      </c>
      <c r="C999" s="1140">
        <v>45516.579525462963</v>
      </c>
      <c r="D999" t="s">
        <v>17291</v>
      </c>
      <c r="E999" s="1137">
        <v>4.6899999999999997E-2</v>
      </c>
    </row>
    <row r="1000" spans="1:5" x14ac:dyDescent="0.25">
      <c r="A1000" t="s">
        <v>1</v>
      </c>
      <c r="B1000" t="s">
        <v>17354</v>
      </c>
      <c r="C1000" s="1140">
        <v>45516.579525462963</v>
      </c>
      <c r="D1000" t="s">
        <v>17288</v>
      </c>
    </row>
    <row r="1001" spans="1:5" x14ac:dyDescent="0.25">
      <c r="A1001" t="s">
        <v>1</v>
      </c>
      <c r="B1001" t="s">
        <v>17354</v>
      </c>
      <c r="C1001" s="1140">
        <v>45516.579525462963</v>
      </c>
      <c r="D1001" t="s">
        <v>17289</v>
      </c>
      <c r="E1001" s="1137">
        <v>4.2999999999999997E-2</v>
      </c>
    </row>
    <row r="1002" spans="1:5" x14ac:dyDescent="0.25">
      <c r="A1002" t="s">
        <v>1</v>
      </c>
      <c r="B1002" t="s">
        <v>17354</v>
      </c>
      <c r="C1002" s="1140">
        <v>45516.579525462963</v>
      </c>
      <c r="D1002" t="s">
        <v>17290</v>
      </c>
    </row>
    <row r="1003" spans="1:5" x14ac:dyDescent="0.25">
      <c r="A1003" t="s">
        <v>1</v>
      </c>
      <c r="B1003" t="s">
        <v>17354</v>
      </c>
      <c r="C1003" s="1140">
        <v>45516.579525462963</v>
      </c>
      <c r="D1003" t="s">
        <v>17291</v>
      </c>
      <c r="E1003" s="1137">
        <v>5.0799999999999998E-2</v>
      </c>
    </row>
    <row r="1004" spans="1:5" x14ac:dyDescent="0.25">
      <c r="A1004" t="s">
        <v>1</v>
      </c>
      <c r="B1004" t="s">
        <v>17354</v>
      </c>
      <c r="C1004" s="1140">
        <v>45516.579722222225</v>
      </c>
      <c r="D1004" t="s">
        <v>17290</v>
      </c>
    </row>
    <row r="1005" spans="1:5" x14ac:dyDescent="0.25">
      <c r="A1005" t="s">
        <v>1</v>
      </c>
      <c r="B1005" t="s">
        <v>17354</v>
      </c>
      <c r="C1005" s="1140">
        <v>45516.579722222225</v>
      </c>
      <c r="D1005" t="s">
        <v>17291</v>
      </c>
      <c r="E1005" s="1137">
        <v>4.2999999999999997E-2</v>
      </c>
    </row>
    <row r="1006" spans="1:5" x14ac:dyDescent="0.25">
      <c r="A1006" t="s">
        <v>1</v>
      </c>
      <c r="B1006" t="s">
        <v>17354</v>
      </c>
      <c r="C1006" s="1140">
        <v>45516.579722222225</v>
      </c>
      <c r="D1006" t="s">
        <v>17288</v>
      </c>
    </row>
    <row r="1007" spans="1:5" x14ac:dyDescent="0.25">
      <c r="A1007" t="s">
        <v>1</v>
      </c>
      <c r="B1007" t="s">
        <v>17354</v>
      </c>
      <c r="C1007" s="1140">
        <v>45516.579722222225</v>
      </c>
      <c r="D1007" t="s">
        <v>17289</v>
      </c>
      <c r="E1007" s="1137">
        <v>4.6899999999999997E-2</v>
      </c>
    </row>
    <row r="1008" spans="1:5" x14ac:dyDescent="0.25">
      <c r="A1008" t="s">
        <v>1</v>
      </c>
      <c r="B1008" t="s">
        <v>17354</v>
      </c>
      <c r="C1008" s="1140">
        <v>45516.579722222225</v>
      </c>
      <c r="D1008" t="s">
        <v>17290</v>
      </c>
    </row>
    <row r="1009" spans="1:5" x14ac:dyDescent="0.25">
      <c r="A1009" t="s">
        <v>1</v>
      </c>
      <c r="B1009" t="s">
        <v>17354</v>
      </c>
      <c r="C1009" s="1140">
        <v>45516.579733796294</v>
      </c>
      <c r="D1009" t="s">
        <v>17291</v>
      </c>
      <c r="E1009" s="1137">
        <v>3.9100000000000003E-2</v>
      </c>
    </row>
    <row r="1010" spans="1:5" x14ac:dyDescent="0.25">
      <c r="A1010" t="s">
        <v>1</v>
      </c>
      <c r="B1010" t="s">
        <v>17354</v>
      </c>
      <c r="C1010" s="1140">
        <v>45516.579733796294</v>
      </c>
      <c r="D1010" t="s">
        <v>17288</v>
      </c>
    </row>
    <row r="1011" spans="1:5" x14ac:dyDescent="0.25">
      <c r="A1011" t="s">
        <v>1</v>
      </c>
      <c r="B1011" t="s">
        <v>17354</v>
      </c>
      <c r="C1011" s="1140">
        <v>45516.579733796294</v>
      </c>
      <c r="D1011" t="s">
        <v>17289</v>
      </c>
      <c r="E1011" s="1137">
        <v>4.2999999999999997E-2</v>
      </c>
    </row>
    <row r="1012" spans="1:5" x14ac:dyDescent="0.25">
      <c r="A1012" t="s">
        <v>1</v>
      </c>
      <c r="B1012" t="s">
        <v>17354</v>
      </c>
      <c r="C1012" s="1140">
        <v>45516.579733796294</v>
      </c>
      <c r="D1012" t="s">
        <v>17288</v>
      </c>
    </row>
    <row r="1013" spans="1:5" x14ac:dyDescent="0.25">
      <c r="A1013" t="s">
        <v>1</v>
      </c>
      <c r="B1013" t="s">
        <v>17354</v>
      </c>
      <c r="C1013" s="1140">
        <v>45516.579733796294</v>
      </c>
      <c r="D1013" t="s">
        <v>17289</v>
      </c>
      <c r="E1013" s="1137">
        <v>4.2999999999999997E-2</v>
      </c>
    </row>
    <row r="1014" spans="1:5" x14ac:dyDescent="0.25">
      <c r="A1014" t="s">
        <v>1</v>
      </c>
      <c r="B1014" t="s">
        <v>17354</v>
      </c>
      <c r="C1014" s="1140">
        <v>45516.579733796294</v>
      </c>
      <c r="D1014" t="s">
        <v>17290</v>
      </c>
    </row>
    <row r="1015" spans="1:5" x14ac:dyDescent="0.25">
      <c r="A1015" t="s">
        <v>1</v>
      </c>
      <c r="B1015" t="s">
        <v>17354</v>
      </c>
      <c r="C1015" s="1140">
        <v>45516.579733796294</v>
      </c>
      <c r="D1015" t="s">
        <v>17291</v>
      </c>
      <c r="E1015" s="1137">
        <v>3.5200000000000002E-2</v>
      </c>
    </row>
    <row r="1016" spans="1:5" x14ac:dyDescent="0.25">
      <c r="A1016" t="s">
        <v>1</v>
      </c>
      <c r="B1016" t="s">
        <v>17354</v>
      </c>
      <c r="C1016" s="1140">
        <v>45516.579733796294</v>
      </c>
      <c r="D1016" t="s">
        <v>17288</v>
      </c>
    </row>
    <row r="1017" spans="1:5" x14ac:dyDescent="0.25">
      <c r="A1017" t="s">
        <v>1</v>
      </c>
      <c r="B1017" t="s">
        <v>17354</v>
      </c>
      <c r="C1017" s="1140">
        <v>45516.579733796294</v>
      </c>
      <c r="D1017" t="s">
        <v>17289</v>
      </c>
      <c r="E1017" s="1137">
        <v>4.2999999999999997E-2</v>
      </c>
    </row>
    <row r="1018" spans="1:5" x14ac:dyDescent="0.25">
      <c r="A1018" t="s">
        <v>1</v>
      </c>
      <c r="B1018" t="s">
        <v>17354</v>
      </c>
      <c r="C1018" s="1140">
        <v>45516.579733796294</v>
      </c>
      <c r="D1018" t="s">
        <v>17290</v>
      </c>
    </row>
    <row r="1019" spans="1:5" x14ac:dyDescent="0.25">
      <c r="A1019" t="s">
        <v>1</v>
      </c>
      <c r="B1019" t="s">
        <v>17354</v>
      </c>
      <c r="C1019" s="1140">
        <v>45516.579733796294</v>
      </c>
      <c r="D1019" t="s">
        <v>17291</v>
      </c>
      <c r="E1019" s="1137">
        <v>4.2999999999999997E-2</v>
      </c>
    </row>
    <row r="1020" spans="1:5" x14ac:dyDescent="0.25">
      <c r="A1020" t="s">
        <v>1</v>
      </c>
      <c r="B1020" t="s">
        <v>17354</v>
      </c>
      <c r="C1020" s="1140">
        <v>45516.579745370371</v>
      </c>
      <c r="D1020" t="s">
        <v>17288</v>
      </c>
    </row>
    <row r="1021" spans="1:5" x14ac:dyDescent="0.25">
      <c r="A1021" t="s">
        <v>1</v>
      </c>
      <c r="B1021" t="s">
        <v>17354</v>
      </c>
      <c r="C1021" s="1140">
        <v>45516.579745370371</v>
      </c>
      <c r="D1021" t="s">
        <v>17289</v>
      </c>
      <c r="E1021" s="1137">
        <v>3.9100000000000003E-2</v>
      </c>
    </row>
    <row r="1022" spans="1:5" x14ac:dyDescent="0.25">
      <c r="A1022" t="s">
        <v>1</v>
      </c>
      <c r="B1022" t="s">
        <v>17354</v>
      </c>
      <c r="C1022" s="1140">
        <v>45516.579745370371</v>
      </c>
      <c r="D1022" t="s">
        <v>17290</v>
      </c>
    </row>
    <row r="1023" spans="1:5" x14ac:dyDescent="0.25">
      <c r="A1023" t="s">
        <v>1</v>
      </c>
      <c r="B1023" t="s">
        <v>17354</v>
      </c>
      <c r="C1023" s="1140">
        <v>45516.579745370371</v>
      </c>
      <c r="D1023" t="s">
        <v>17291</v>
      </c>
      <c r="E1023" s="1137">
        <v>3.9100000000000003E-2</v>
      </c>
    </row>
    <row r="1024" spans="1:5" x14ac:dyDescent="0.25">
      <c r="A1024" t="s">
        <v>1</v>
      </c>
      <c r="B1024" t="s">
        <v>17354</v>
      </c>
      <c r="C1024" s="1140">
        <v>45516.579745370371</v>
      </c>
      <c r="D1024" t="s">
        <v>17288</v>
      </c>
    </row>
    <row r="1025" spans="1:5" x14ac:dyDescent="0.25">
      <c r="A1025" t="s">
        <v>1</v>
      </c>
      <c r="B1025" t="s">
        <v>17354</v>
      </c>
      <c r="C1025" s="1140">
        <v>45516.579745370371</v>
      </c>
      <c r="D1025" t="s">
        <v>17289</v>
      </c>
      <c r="E1025" s="1137">
        <v>4.2999999999999997E-2</v>
      </c>
    </row>
    <row r="1026" spans="1:5" x14ac:dyDescent="0.25">
      <c r="A1026" t="s">
        <v>1</v>
      </c>
      <c r="B1026" t="s">
        <v>17354</v>
      </c>
      <c r="C1026" s="1140">
        <v>45516.579745370371</v>
      </c>
      <c r="D1026" t="s">
        <v>17290</v>
      </c>
    </row>
    <row r="1027" spans="1:5" x14ac:dyDescent="0.25">
      <c r="A1027" t="s">
        <v>1</v>
      </c>
      <c r="B1027" t="s">
        <v>17354</v>
      </c>
      <c r="C1027" s="1140">
        <v>45516.579745370371</v>
      </c>
      <c r="D1027" t="s">
        <v>17291</v>
      </c>
      <c r="E1027" s="1137">
        <v>4.2999999999999997E-2</v>
      </c>
    </row>
    <row r="1028" spans="1:5" x14ac:dyDescent="0.25">
      <c r="A1028" t="s">
        <v>1</v>
      </c>
      <c r="B1028" t="s">
        <v>17354</v>
      </c>
      <c r="C1028" s="1140">
        <v>45516.579780092594</v>
      </c>
      <c r="D1028" t="s">
        <v>9291</v>
      </c>
    </row>
    <row r="1029" spans="1:5" x14ac:dyDescent="0.25">
      <c r="A1029" t="s">
        <v>1</v>
      </c>
      <c r="B1029" t="s">
        <v>17354</v>
      </c>
      <c r="C1029" s="1140">
        <v>45516.579780092594</v>
      </c>
      <c r="D1029" t="s">
        <v>9292</v>
      </c>
      <c r="E1029" s="1137">
        <v>3.9100000000000003E-2</v>
      </c>
    </row>
    <row r="1030" spans="1:5" x14ac:dyDescent="0.25">
      <c r="A1030" t="s">
        <v>1</v>
      </c>
      <c r="B1030" t="s">
        <v>17354</v>
      </c>
      <c r="C1030" s="1140">
        <v>45516.579780092594</v>
      </c>
      <c r="D1030" t="s">
        <v>17257</v>
      </c>
    </row>
    <row r="1031" spans="1:5" x14ac:dyDescent="0.25">
      <c r="A1031" t="s">
        <v>1</v>
      </c>
      <c r="B1031" t="s">
        <v>17354</v>
      </c>
      <c r="C1031" s="1140">
        <v>45516.579780092594</v>
      </c>
      <c r="D1031" t="s">
        <v>17276</v>
      </c>
    </row>
    <row r="1032" spans="1:5" x14ac:dyDescent="0.25">
      <c r="A1032" t="s">
        <v>1</v>
      </c>
      <c r="B1032" t="s">
        <v>17354</v>
      </c>
      <c r="C1032" s="1140">
        <v>45516.579780092594</v>
      </c>
      <c r="D1032" t="s">
        <v>17264</v>
      </c>
      <c r="E1032" s="1137">
        <v>3.5200000000000002E-2</v>
      </c>
    </row>
    <row r="1033" spans="1:5" x14ac:dyDescent="0.25">
      <c r="A1033" t="s">
        <v>1</v>
      </c>
      <c r="B1033" t="s">
        <v>17354</v>
      </c>
      <c r="C1033" s="1140">
        <v>45516.58053240741</v>
      </c>
      <c r="D1033" t="s">
        <v>17288</v>
      </c>
    </row>
    <row r="1034" spans="1:5" x14ac:dyDescent="0.25">
      <c r="A1034" t="s">
        <v>1</v>
      </c>
      <c r="B1034" t="s">
        <v>17354</v>
      </c>
      <c r="C1034" s="1140">
        <v>45516.58053240741</v>
      </c>
      <c r="D1034" t="s">
        <v>17289</v>
      </c>
      <c r="E1034" s="1137">
        <v>5.4699999999999999E-2</v>
      </c>
    </row>
    <row r="1035" spans="1:5" x14ac:dyDescent="0.25">
      <c r="A1035" t="s">
        <v>1</v>
      </c>
      <c r="B1035" t="s">
        <v>17354</v>
      </c>
      <c r="C1035" s="1140">
        <v>45516.58053240741</v>
      </c>
      <c r="D1035" t="s">
        <v>17290</v>
      </c>
    </row>
    <row r="1036" spans="1:5" x14ac:dyDescent="0.25">
      <c r="A1036" t="s">
        <v>1</v>
      </c>
      <c r="B1036" t="s">
        <v>17354</v>
      </c>
      <c r="C1036" s="1140">
        <v>45516.58053240741</v>
      </c>
      <c r="D1036" t="s">
        <v>17291</v>
      </c>
      <c r="E1036" s="1137">
        <v>3.5200000000000002E-2</v>
      </c>
    </row>
    <row r="1037" spans="1:5" x14ac:dyDescent="0.25">
      <c r="A1037" t="s">
        <v>1</v>
      </c>
      <c r="B1037" t="s">
        <v>17354</v>
      </c>
      <c r="C1037" s="1140">
        <v>45516.586759259262</v>
      </c>
      <c r="D1037" t="s">
        <v>17290</v>
      </c>
    </row>
    <row r="1038" spans="1:5" x14ac:dyDescent="0.25">
      <c r="A1038" t="s">
        <v>1</v>
      </c>
      <c r="B1038" t="s">
        <v>17354</v>
      </c>
      <c r="C1038" s="1140">
        <v>45516.586770833332</v>
      </c>
      <c r="D1038" t="s">
        <v>17291</v>
      </c>
      <c r="E1038" s="1137">
        <v>4.2999999999999997E-2</v>
      </c>
    </row>
    <row r="1039" spans="1:5" x14ac:dyDescent="0.25">
      <c r="A1039" t="s">
        <v>1</v>
      </c>
      <c r="B1039" t="s">
        <v>17354</v>
      </c>
      <c r="C1039" s="1140">
        <v>45516.586770833332</v>
      </c>
      <c r="D1039" t="s">
        <v>17288</v>
      </c>
    </row>
    <row r="1040" spans="1:5" x14ac:dyDescent="0.25">
      <c r="A1040" t="s">
        <v>1</v>
      </c>
      <c r="B1040" t="s">
        <v>17354</v>
      </c>
      <c r="C1040" s="1140">
        <v>45516.586770833332</v>
      </c>
      <c r="D1040" t="s">
        <v>17289</v>
      </c>
      <c r="E1040" s="1137">
        <v>5.4699999999999999E-2</v>
      </c>
    </row>
    <row r="1041" spans="1:5" x14ac:dyDescent="0.25">
      <c r="A1041" t="s">
        <v>1</v>
      </c>
      <c r="B1041" t="s">
        <v>17354</v>
      </c>
      <c r="C1041" s="1140">
        <v>45516.586770833332</v>
      </c>
      <c r="D1041" t="s">
        <v>17290</v>
      </c>
    </row>
    <row r="1042" spans="1:5" x14ac:dyDescent="0.25">
      <c r="A1042" t="s">
        <v>1</v>
      </c>
      <c r="B1042" t="s">
        <v>17354</v>
      </c>
      <c r="C1042" s="1140">
        <v>45516.586770833332</v>
      </c>
      <c r="D1042" t="s">
        <v>17291</v>
      </c>
      <c r="E1042" s="1137">
        <v>4.2999999999999997E-2</v>
      </c>
    </row>
    <row r="1043" spans="1:5" x14ac:dyDescent="0.25">
      <c r="A1043" t="s">
        <v>1</v>
      </c>
      <c r="B1043" t="s">
        <v>17354</v>
      </c>
      <c r="C1043" s="1140">
        <v>45516.586770833332</v>
      </c>
      <c r="D1043" t="s">
        <v>17288</v>
      </c>
    </row>
    <row r="1044" spans="1:5" x14ac:dyDescent="0.25">
      <c r="A1044" t="s">
        <v>1</v>
      </c>
      <c r="B1044" t="s">
        <v>17354</v>
      </c>
      <c r="C1044" s="1140">
        <v>45516.586770833332</v>
      </c>
      <c r="D1044" t="s">
        <v>17289</v>
      </c>
      <c r="E1044" s="1137">
        <v>4.6899999999999997E-2</v>
      </c>
    </row>
    <row r="1045" spans="1:5" x14ac:dyDescent="0.25">
      <c r="A1045" t="s">
        <v>1</v>
      </c>
      <c r="B1045" t="s">
        <v>17354</v>
      </c>
      <c r="C1045" s="1140">
        <v>45516.586770833332</v>
      </c>
      <c r="D1045" t="s">
        <v>17290</v>
      </c>
    </row>
    <row r="1046" spans="1:5" x14ac:dyDescent="0.25">
      <c r="A1046" t="s">
        <v>1</v>
      </c>
      <c r="B1046" t="s">
        <v>17354</v>
      </c>
      <c r="C1046" s="1140">
        <v>45516.586770833332</v>
      </c>
      <c r="D1046" t="s">
        <v>17291</v>
      </c>
      <c r="E1046" s="1137">
        <v>3.9100000000000003E-2</v>
      </c>
    </row>
    <row r="1047" spans="1:5" x14ac:dyDescent="0.25">
      <c r="A1047" t="s">
        <v>1</v>
      </c>
      <c r="B1047" t="s">
        <v>17354</v>
      </c>
      <c r="C1047" s="1140">
        <v>45516.586770833332</v>
      </c>
      <c r="D1047" t="s">
        <v>17288</v>
      </c>
    </row>
    <row r="1048" spans="1:5" x14ac:dyDescent="0.25">
      <c r="A1048" t="s">
        <v>1</v>
      </c>
      <c r="B1048" t="s">
        <v>17354</v>
      </c>
      <c r="C1048" s="1140">
        <v>45516.586770833332</v>
      </c>
      <c r="D1048" t="s">
        <v>17289</v>
      </c>
      <c r="E1048" s="1137">
        <v>5.0799999999999998E-2</v>
      </c>
    </row>
    <row r="1049" spans="1:5" x14ac:dyDescent="0.25">
      <c r="A1049" t="s">
        <v>1</v>
      </c>
      <c r="B1049" t="s">
        <v>17354</v>
      </c>
      <c r="C1049" s="1140">
        <v>45516.586770833332</v>
      </c>
      <c r="D1049" t="s">
        <v>17290</v>
      </c>
    </row>
    <row r="1050" spans="1:5" x14ac:dyDescent="0.25">
      <c r="A1050" t="s">
        <v>1</v>
      </c>
      <c r="B1050" t="s">
        <v>17354</v>
      </c>
      <c r="C1050" s="1140">
        <v>45516.586770833332</v>
      </c>
      <c r="D1050" t="s">
        <v>17291</v>
      </c>
      <c r="E1050" s="1137">
        <v>5.8599999999999999E-2</v>
      </c>
    </row>
    <row r="1051" spans="1:5" x14ac:dyDescent="0.25">
      <c r="A1051" t="s">
        <v>1</v>
      </c>
      <c r="B1051" t="s">
        <v>17354</v>
      </c>
      <c r="C1051" s="1140">
        <v>45516.586828703701</v>
      </c>
      <c r="D1051" t="s">
        <v>9291</v>
      </c>
    </row>
    <row r="1052" spans="1:5" x14ac:dyDescent="0.25">
      <c r="A1052" t="s">
        <v>1</v>
      </c>
      <c r="B1052" t="s">
        <v>17354</v>
      </c>
      <c r="C1052" s="1140">
        <v>45516.586828703701</v>
      </c>
      <c r="D1052" t="s">
        <v>9292</v>
      </c>
      <c r="E1052" s="1137">
        <v>2.3400000000000001E-2</v>
      </c>
    </row>
    <row r="1053" spans="1:5" x14ac:dyDescent="0.25">
      <c r="A1053" t="s">
        <v>1</v>
      </c>
      <c r="B1053" t="s">
        <v>17354</v>
      </c>
      <c r="C1053" s="1140">
        <v>45516.586828703701</v>
      </c>
      <c r="D1053" t="s">
        <v>17257</v>
      </c>
    </row>
    <row r="1054" spans="1:5" x14ac:dyDescent="0.25">
      <c r="A1054" t="s">
        <v>1</v>
      </c>
      <c r="B1054" t="s">
        <v>17354</v>
      </c>
      <c r="C1054" s="1140">
        <v>45516.586828703701</v>
      </c>
      <c r="D1054" t="s">
        <v>17276</v>
      </c>
    </row>
    <row r="1055" spans="1:5" x14ac:dyDescent="0.25">
      <c r="A1055" t="s">
        <v>1</v>
      </c>
      <c r="B1055" t="s">
        <v>17354</v>
      </c>
      <c r="C1055" s="1140">
        <v>45516.586828703701</v>
      </c>
      <c r="D1055" t="s">
        <v>17264</v>
      </c>
      <c r="E1055" s="1137">
        <v>3.5200000000000002E-2</v>
      </c>
    </row>
    <row r="1056" spans="1:5" x14ac:dyDescent="0.25">
      <c r="A1056" t="s">
        <v>1</v>
      </c>
      <c r="B1056" t="s">
        <v>17354</v>
      </c>
      <c r="C1056" s="1140">
        <v>45516.702256944445</v>
      </c>
      <c r="D1056" t="s">
        <v>17277</v>
      </c>
    </row>
    <row r="1057" spans="1:5" x14ac:dyDescent="0.25">
      <c r="A1057" t="s">
        <v>1</v>
      </c>
      <c r="B1057" t="s">
        <v>17354</v>
      </c>
      <c r="C1057" s="1140">
        <v>45516.702256944445</v>
      </c>
      <c r="D1057" t="s">
        <v>17278</v>
      </c>
    </row>
    <row r="1058" spans="1:5" x14ac:dyDescent="0.25">
      <c r="A1058" t="s">
        <v>1</v>
      </c>
      <c r="B1058" t="s">
        <v>17354</v>
      </c>
      <c r="C1058" s="1140">
        <v>45516.702256944445</v>
      </c>
      <c r="D1058" t="s">
        <v>17279</v>
      </c>
    </row>
    <row r="1059" spans="1:5" x14ac:dyDescent="0.25">
      <c r="A1059" t="s">
        <v>1</v>
      </c>
      <c r="B1059" t="s">
        <v>17354</v>
      </c>
      <c r="C1059" s="1140">
        <v>45516.702256944445</v>
      </c>
      <c r="D1059" t="s">
        <v>17280</v>
      </c>
      <c r="E1059" s="1137">
        <v>7.7999999999999996E-3</v>
      </c>
    </row>
    <row r="1060" spans="1:5" x14ac:dyDescent="0.25">
      <c r="A1060" t="s">
        <v>1</v>
      </c>
      <c r="B1060" t="s">
        <v>17354</v>
      </c>
      <c r="C1060" s="1140">
        <v>45516.702256944445</v>
      </c>
      <c r="D1060" t="s">
        <v>17281</v>
      </c>
    </row>
    <row r="1061" spans="1:5" x14ac:dyDescent="0.25">
      <c r="A1061" t="s">
        <v>1</v>
      </c>
      <c r="B1061" t="s">
        <v>17354</v>
      </c>
      <c r="C1061" s="1140">
        <v>45516.702268518522</v>
      </c>
      <c r="D1061" t="s">
        <v>17282</v>
      </c>
      <c r="E1061" s="1137">
        <v>0.875</v>
      </c>
    </row>
    <row r="1062" spans="1:5" x14ac:dyDescent="0.25">
      <c r="A1062" t="s">
        <v>1</v>
      </c>
      <c r="B1062" t="s">
        <v>17354</v>
      </c>
      <c r="C1062" s="1140">
        <v>45516.702268518522</v>
      </c>
      <c r="D1062" t="s">
        <v>17309</v>
      </c>
    </row>
    <row r="1063" spans="1:5" x14ac:dyDescent="0.25">
      <c r="A1063" t="s">
        <v>1</v>
      </c>
      <c r="B1063" t="s">
        <v>17354</v>
      </c>
      <c r="C1063" s="1140">
        <v>45516.702268518522</v>
      </c>
      <c r="D1063" t="s">
        <v>17310</v>
      </c>
      <c r="E1063" s="1137">
        <v>0</v>
      </c>
    </row>
    <row r="1064" spans="1:5" x14ac:dyDescent="0.25">
      <c r="A1064" t="s">
        <v>1</v>
      </c>
      <c r="B1064" t="s">
        <v>17354</v>
      </c>
      <c r="C1064" s="1140">
        <v>45516.702268518522</v>
      </c>
      <c r="D1064" t="s">
        <v>17276</v>
      </c>
    </row>
    <row r="1065" spans="1:5" x14ac:dyDescent="0.25">
      <c r="A1065" t="s">
        <v>1</v>
      </c>
      <c r="B1065" t="s">
        <v>17354</v>
      </c>
      <c r="C1065" s="1140">
        <v>45516.702268518522</v>
      </c>
      <c r="D1065" t="s">
        <v>17264</v>
      </c>
      <c r="E1065" s="1137">
        <v>5.4699999999999999E-2</v>
      </c>
    </row>
    <row r="1066" spans="1:5" x14ac:dyDescent="0.25">
      <c r="A1066" t="s">
        <v>1</v>
      </c>
      <c r="B1066" t="s">
        <v>17354</v>
      </c>
      <c r="C1066" s="1140">
        <v>45516.702268518522</v>
      </c>
      <c r="D1066" t="s">
        <v>17311</v>
      </c>
    </row>
    <row r="1067" spans="1:5" x14ac:dyDescent="0.25">
      <c r="A1067" t="s">
        <v>1</v>
      </c>
      <c r="B1067" t="s">
        <v>17354</v>
      </c>
      <c r="C1067" s="1140">
        <v>45516.702268518522</v>
      </c>
      <c r="D1067" t="s">
        <v>17288</v>
      </c>
    </row>
    <row r="1068" spans="1:5" x14ac:dyDescent="0.25">
      <c r="A1068" t="s">
        <v>1</v>
      </c>
      <c r="B1068" t="s">
        <v>17354</v>
      </c>
      <c r="C1068" s="1140">
        <v>45516.702268518522</v>
      </c>
      <c r="D1068" t="s">
        <v>17289</v>
      </c>
      <c r="E1068" s="1137">
        <v>3.1199999999999999E-2</v>
      </c>
    </row>
    <row r="1069" spans="1:5" x14ac:dyDescent="0.25">
      <c r="A1069" t="s">
        <v>1</v>
      </c>
      <c r="B1069" t="s">
        <v>17354</v>
      </c>
      <c r="C1069" s="1140">
        <v>45516.702268518522</v>
      </c>
      <c r="D1069" t="s">
        <v>17290</v>
      </c>
    </row>
    <row r="1070" spans="1:5" x14ac:dyDescent="0.25">
      <c r="A1070" t="s">
        <v>1</v>
      </c>
      <c r="B1070" t="s">
        <v>17354</v>
      </c>
      <c r="C1070" s="1140">
        <v>45516.702268518522</v>
      </c>
      <c r="D1070" t="s">
        <v>17291</v>
      </c>
      <c r="E1070" s="1137">
        <v>3.5200000000000002E-2</v>
      </c>
    </row>
    <row r="1071" spans="1:5" x14ac:dyDescent="0.25">
      <c r="A1071" t="s">
        <v>1</v>
      </c>
      <c r="B1071" t="s">
        <v>17354</v>
      </c>
      <c r="C1071" s="1140">
        <v>45516.702268518522</v>
      </c>
      <c r="D1071" t="s">
        <v>17312</v>
      </c>
      <c r="E1071" s="1137">
        <v>0.20699999999999999</v>
      </c>
    </row>
    <row r="1072" spans="1:5" x14ac:dyDescent="0.25">
      <c r="A1072" t="s">
        <v>1</v>
      </c>
      <c r="B1072" t="s">
        <v>17354</v>
      </c>
      <c r="C1072" s="1140">
        <v>45516.702268518522</v>
      </c>
      <c r="D1072" t="s">
        <v>17285</v>
      </c>
      <c r="E1072" s="1137">
        <v>1.3047</v>
      </c>
    </row>
    <row r="1073" spans="1:5" x14ac:dyDescent="0.25">
      <c r="A1073" t="s">
        <v>1</v>
      </c>
      <c r="B1073" t="s">
        <v>17354</v>
      </c>
      <c r="C1073" s="1140">
        <v>45516.704594907409</v>
      </c>
      <c r="D1073" t="s">
        <v>17288</v>
      </c>
    </row>
    <row r="1074" spans="1:5" x14ac:dyDescent="0.25">
      <c r="A1074" t="s">
        <v>1</v>
      </c>
      <c r="B1074" t="s">
        <v>17354</v>
      </c>
      <c r="C1074" s="1140">
        <v>45516.704594907409</v>
      </c>
      <c r="D1074" t="s">
        <v>17289</v>
      </c>
      <c r="E1074" s="1137">
        <v>5.0799999999999998E-2</v>
      </c>
    </row>
    <row r="1075" spans="1:5" x14ac:dyDescent="0.25">
      <c r="A1075" t="s">
        <v>1</v>
      </c>
      <c r="B1075" t="s">
        <v>17354</v>
      </c>
      <c r="C1075" s="1140">
        <v>45516.704594907409</v>
      </c>
      <c r="D1075" t="s">
        <v>17290</v>
      </c>
    </row>
    <row r="1076" spans="1:5" x14ac:dyDescent="0.25">
      <c r="A1076" t="s">
        <v>1</v>
      </c>
      <c r="B1076" t="s">
        <v>17354</v>
      </c>
      <c r="C1076" s="1140">
        <v>45516.704606481479</v>
      </c>
      <c r="D1076" t="s">
        <v>17291</v>
      </c>
      <c r="E1076" s="1137">
        <v>3.1199999999999999E-2</v>
      </c>
    </row>
    <row r="1077" spans="1:5" x14ac:dyDescent="0.25">
      <c r="A1077" t="s">
        <v>1</v>
      </c>
      <c r="B1077" t="s">
        <v>17354</v>
      </c>
      <c r="C1077" s="1140">
        <v>45516.704606481479</v>
      </c>
      <c r="D1077" t="s">
        <v>17288</v>
      </c>
    </row>
    <row r="1078" spans="1:5" x14ac:dyDescent="0.25">
      <c r="A1078" t="s">
        <v>1</v>
      </c>
      <c r="B1078" t="s">
        <v>17354</v>
      </c>
      <c r="C1078" s="1140">
        <v>45516.704606481479</v>
      </c>
      <c r="D1078" t="s">
        <v>17289</v>
      </c>
      <c r="E1078" s="1137">
        <v>4.2999999999999997E-2</v>
      </c>
    </row>
    <row r="1079" spans="1:5" x14ac:dyDescent="0.25">
      <c r="A1079" t="s">
        <v>1</v>
      </c>
      <c r="B1079" t="s">
        <v>17354</v>
      </c>
      <c r="C1079" s="1140">
        <v>45516.704606481479</v>
      </c>
      <c r="D1079" t="s">
        <v>17290</v>
      </c>
    </row>
    <row r="1080" spans="1:5" x14ac:dyDescent="0.25">
      <c r="A1080" t="s">
        <v>1</v>
      </c>
      <c r="B1080" t="s">
        <v>17354</v>
      </c>
      <c r="C1080" s="1140">
        <v>45516.704606481479</v>
      </c>
      <c r="D1080" t="s">
        <v>17291</v>
      </c>
      <c r="E1080" s="1137">
        <v>3.1199999999999999E-2</v>
      </c>
    </row>
    <row r="1081" spans="1:5" x14ac:dyDescent="0.25">
      <c r="A1081" t="s">
        <v>1</v>
      </c>
      <c r="B1081" t="s">
        <v>17354</v>
      </c>
      <c r="C1081" s="1140">
        <v>45516.704606481479</v>
      </c>
      <c r="D1081" t="s">
        <v>17288</v>
      </c>
    </row>
    <row r="1082" spans="1:5" x14ac:dyDescent="0.25">
      <c r="A1082" t="s">
        <v>1</v>
      </c>
      <c r="B1082" t="s">
        <v>17354</v>
      </c>
      <c r="C1082" s="1140">
        <v>45516.704606481479</v>
      </c>
      <c r="D1082" t="s">
        <v>17289</v>
      </c>
      <c r="E1082" s="1137">
        <v>3.1199999999999999E-2</v>
      </c>
    </row>
    <row r="1083" spans="1:5" x14ac:dyDescent="0.25">
      <c r="A1083" t="s">
        <v>1</v>
      </c>
      <c r="B1083" t="s">
        <v>17354</v>
      </c>
      <c r="C1083" s="1140">
        <v>45516.704606481479</v>
      </c>
      <c r="D1083" t="s">
        <v>17290</v>
      </c>
    </row>
    <row r="1084" spans="1:5" x14ac:dyDescent="0.25">
      <c r="A1084" t="s">
        <v>1</v>
      </c>
      <c r="B1084" t="s">
        <v>17354</v>
      </c>
      <c r="C1084" s="1140">
        <v>45516.704606481479</v>
      </c>
      <c r="D1084" t="s">
        <v>17291</v>
      </c>
      <c r="E1084" s="1137">
        <v>3.1199999999999999E-2</v>
      </c>
    </row>
    <row r="1085" spans="1:5" x14ac:dyDescent="0.25">
      <c r="A1085" t="s">
        <v>1</v>
      </c>
      <c r="B1085" t="s">
        <v>17354</v>
      </c>
      <c r="C1085" s="1140">
        <v>45516.704606481479</v>
      </c>
      <c r="D1085" t="s">
        <v>17288</v>
      </c>
    </row>
    <row r="1086" spans="1:5" x14ac:dyDescent="0.25">
      <c r="A1086" t="s">
        <v>1</v>
      </c>
      <c r="B1086" t="s">
        <v>17354</v>
      </c>
      <c r="C1086" s="1140">
        <v>45516.704606481479</v>
      </c>
      <c r="D1086" t="s">
        <v>17289</v>
      </c>
      <c r="E1086" s="1137">
        <v>4.6899999999999997E-2</v>
      </c>
    </row>
    <row r="1087" spans="1:5" x14ac:dyDescent="0.25">
      <c r="A1087" t="s">
        <v>1</v>
      </c>
      <c r="B1087" t="s">
        <v>17354</v>
      </c>
      <c r="C1087" s="1140">
        <v>45516.704606481479</v>
      </c>
      <c r="D1087" t="s">
        <v>17290</v>
      </c>
    </row>
    <row r="1088" spans="1:5" x14ac:dyDescent="0.25">
      <c r="A1088" t="s">
        <v>1</v>
      </c>
      <c r="B1088" t="s">
        <v>17354</v>
      </c>
      <c r="C1088" s="1140">
        <v>45516.704606481479</v>
      </c>
      <c r="D1088" t="s">
        <v>17291</v>
      </c>
      <c r="E1088" s="1137">
        <v>3.5200000000000002E-2</v>
      </c>
    </row>
    <row r="1089" spans="1:5" x14ac:dyDescent="0.25">
      <c r="A1089" t="s">
        <v>1</v>
      </c>
      <c r="B1089" t="s">
        <v>17354</v>
      </c>
      <c r="C1089" s="1140">
        <v>45516.704606481479</v>
      </c>
      <c r="D1089" t="s">
        <v>17288</v>
      </c>
    </row>
    <row r="1090" spans="1:5" x14ac:dyDescent="0.25">
      <c r="A1090" t="s">
        <v>1</v>
      </c>
      <c r="B1090" t="s">
        <v>17354</v>
      </c>
      <c r="C1090" s="1140">
        <v>45516.704606481479</v>
      </c>
      <c r="D1090" t="s">
        <v>17289</v>
      </c>
      <c r="E1090" s="1137">
        <v>4.6899999999999997E-2</v>
      </c>
    </row>
    <row r="1091" spans="1:5" x14ac:dyDescent="0.25">
      <c r="A1091" t="s">
        <v>1</v>
      </c>
      <c r="B1091" t="s">
        <v>17354</v>
      </c>
      <c r="C1091" s="1140">
        <v>45516.704606481479</v>
      </c>
      <c r="D1091" t="s">
        <v>17290</v>
      </c>
    </row>
    <row r="1092" spans="1:5" x14ac:dyDescent="0.25">
      <c r="A1092" t="s">
        <v>1</v>
      </c>
      <c r="B1092" t="s">
        <v>17354</v>
      </c>
      <c r="C1092" s="1140">
        <v>45516.704618055555</v>
      </c>
      <c r="D1092" t="s">
        <v>17291</v>
      </c>
      <c r="E1092" s="1137">
        <v>3.1199999999999999E-2</v>
      </c>
    </row>
    <row r="1093" spans="1:5" x14ac:dyDescent="0.25">
      <c r="A1093" t="s">
        <v>1</v>
      </c>
      <c r="B1093" t="s">
        <v>17354</v>
      </c>
      <c r="C1093" s="1140">
        <v>45516.704618055555</v>
      </c>
      <c r="D1093" t="s">
        <v>17288</v>
      </c>
    </row>
    <row r="1094" spans="1:5" x14ac:dyDescent="0.25">
      <c r="A1094" t="s">
        <v>1</v>
      </c>
      <c r="B1094" t="s">
        <v>17354</v>
      </c>
      <c r="C1094" s="1140">
        <v>45516.704618055555</v>
      </c>
      <c r="D1094" t="s">
        <v>17289</v>
      </c>
      <c r="E1094" s="1137">
        <v>3.1199999999999999E-2</v>
      </c>
    </row>
    <row r="1095" spans="1:5" x14ac:dyDescent="0.25">
      <c r="A1095" t="s">
        <v>1</v>
      </c>
      <c r="B1095" t="s">
        <v>17354</v>
      </c>
      <c r="C1095" s="1140">
        <v>45516.704618055555</v>
      </c>
      <c r="D1095" t="s">
        <v>17290</v>
      </c>
    </row>
    <row r="1096" spans="1:5" x14ac:dyDescent="0.25">
      <c r="A1096" t="s">
        <v>1</v>
      </c>
      <c r="B1096" t="s">
        <v>17354</v>
      </c>
      <c r="C1096" s="1140">
        <v>45516.704618055555</v>
      </c>
      <c r="D1096" t="s">
        <v>17291</v>
      </c>
      <c r="E1096" s="1137">
        <v>4.2999999999999997E-2</v>
      </c>
    </row>
    <row r="1097" spans="1:5" x14ac:dyDescent="0.25">
      <c r="A1097" t="s">
        <v>1</v>
      </c>
      <c r="B1097" t="s">
        <v>17354</v>
      </c>
      <c r="C1097" s="1140">
        <v>45516.704618055555</v>
      </c>
      <c r="D1097" t="s">
        <v>17288</v>
      </c>
    </row>
    <row r="1098" spans="1:5" x14ac:dyDescent="0.25">
      <c r="A1098" t="s">
        <v>1</v>
      </c>
      <c r="B1098" t="s">
        <v>17354</v>
      </c>
      <c r="C1098" s="1140">
        <v>45516.704618055555</v>
      </c>
      <c r="D1098" t="s">
        <v>17289</v>
      </c>
      <c r="E1098" s="1137">
        <v>5.0799999999999998E-2</v>
      </c>
    </row>
    <row r="1099" spans="1:5" x14ac:dyDescent="0.25">
      <c r="A1099" t="s">
        <v>1</v>
      </c>
      <c r="B1099" t="s">
        <v>17354</v>
      </c>
      <c r="C1099" s="1140">
        <v>45516.704618055555</v>
      </c>
      <c r="D1099" t="s">
        <v>17290</v>
      </c>
    </row>
    <row r="1100" spans="1:5" x14ac:dyDescent="0.25">
      <c r="A1100" t="s">
        <v>1</v>
      </c>
      <c r="B1100" t="s">
        <v>17354</v>
      </c>
      <c r="C1100" s="1140">
        <v>45516.704618055555</v>
      </c>
      <c r="D1100" t="s">
        <v>17291</v>
      </c>
      <c r="E1100" s="1137">
        <v>3.1199999999999999E-2</v>
      </c>
    </row>
    <row r="1101" spans="1:5" x14ac:dyDescent="0.25">
      <c r="A1101" t="s">
        <v>1</v>
      </c>
      <c r="B1101" t="s">
        <v>17354</v>
      </c>
      <c r="C1101" s="1140">
        <v>45516.704652777778</v>
      </c>
      <c r="D1101" t="s">
        <v>9291</v>
      </c>
    </row>
    <row r="1102" spans="1:5" x14ac:dyDescent="0.25">
      <c r="A1102" t="s">
        <v>1</v>
      </c>
      <c r="B1102" t="s">
        <v>17354</v>
      </c>
      <c r="C1102" s="1140">
        <v>45516.704652777778</v>
      </c>
      <c r="D1102" t="s">
        <v>9292</v>
      </c>
      <c r="E1102" s="1137">
        <v>3.1199999999999999E-2</v>
      </c>
    </row>
    <row r="1103" spans="1:5" x14ac:dyDescent="0.25">
      <c r="A1103" t="s">
        <v>1</v>
      </c>
      <c r="B1103" t="s">
        <v>17354</v>
      </c>
      <c r="C1103" s="1140">
        <v>45516.704652777778</v>
      </c>
      <c r="D1103" t="s">
        <v>17257</v>
      </c>
    </row>
    <row r="1104" spans="1:5" x14ac:dyDescent="0.25">
      <c r="A1104" t="s">
        <v>1</v>
      </c>
      <c r="B1104" t="s">
        <v>17354</v>
      </c>
      <c r="C1104" s="1140">
        <v>45516.704652777778</v>
      </c>
      <c r="D1104" t="s">
        <v>17276</v>
      </c>
    </row>
    <row r="1105" spans="1:5" x14ac:dyDescent="0.25">
      <c r="A1105" t="s">
        <v>1</v>
      </c>
      <c r="B1105" t="s">
        <v>17354</v>
      </c>
      <c r="C1105" s="1140">
        <v>45516.704652777778</v>
      </c>
      <c r="D1105" t="s">
        <v>17264</v>
      </c>
      <c r="E1105" s="1137">
        <v>4.2999999999999997E-2</v>
      </c>
    </row>
    <row r="1106" spans="1:5" x14ac:dyDescent="0.25">
      <c r="A1106" t="s">
        <v>1</v>
      </c>
      <c r="B1106" t="s">
        <v>17354</v>
      </c>
      <c r="C1106" s="1140">
        <v>45516.705104166664</v>
      </c>
      <c r="D1106" t="s">
        <v>17277</v>
      </c>
    </row>
    <row r="1107" spans="1:5" x14ac:dyDescent="0.25">
      <c r="A1107" t="s">
        <v>1</v>
      </c>
      <c r="B1107" t="s">
        <v>17354</v>
      </c>
      <c r="C1107" s="1140">
        <v>45516.705104166664</v>
      </c>
      <c r="D1107" t="s">
        <v>17278</v>
      </c>
    </row>
    <row r="1108" spans="1:5" x14ac:dyDescent="0.25">
      <c r="A1108" t="s">
        <v>1</v>
      </c>
      <c r="B1108" t="s">
        <v>17354</v>
      </c>
      <c r="C1108" s="1140">
        <v>45516.705104166664</v>
      </c>
      <c r="D1108" t="s">
        <v>17279</v>
      </c>
    </row>
    <row r="1109" spans="1:5" x14ac:dyDescent="0.25">
      <c r="A1109" t="s">
        <v>1</v>
      </c>
      <c r="B1109" t="s">
        <v>17354</v>
      </c>
      <c r="C1109" s="1140">
        <v>45516.705104166664</v>
      </c>
      <c r="D1109" t="s">
        <v>17280</v>
      </c>
      <c r="E1109" s="1137">
        <v>0</v>
      </c>
    </row>
    <row r="1110" spans="1:5" x14ac:dyDescent="0.25">
      <c r="A1110" t="s">
        <v>1</v>
      </c>
      <c r="B1110" t="s">
        <v>17354</v>
      </c>
      <c r="C1110" s="1140">
        <v>45516.705104166664</v>
      </c>
      <c r="D1110" t="s">
        <v>17281</v>
      </c>
    </row>
    <row r="1111" spans="1:5" x14ac:dyDescent="0.25">
      <c r="A1111" t="s">
        <v>1</v>
      </c>
      <c r="B1111" t="s">
        <v>17354</v>
      </c>
      <c r="C1111" s="1140">
        <v>45516.70511574074</v>
      </c>
      <c r="D1111" t="s">
        <v>17282</v>
      </c>
      <c r="E1111" s="1137">
        <v>0.89839999999999998</v>
      </c>
    </row>
    <row r="1112" spans="1:5" x14ac:dyDescent="0.25">
      <c r="A1112" t="s">
        <v>1</v>
      </c>
      <c r="B1112" t="s">
        <v>17354</v>
      </c>
      <c r="C1112" s="1140">
        <v>45516.70511574074</v>
      </c>
      <c r="D1112" t="s">
        <v>17309</v>
      </c>
    </row>
    <row r="1113" spans="1:5" x14ac:dyDescent="0.25">
      <c r="A1113" t="s">
        <v>1</v>
      </c>
      <c r="B1113" t="s">
        <v>17354</v>
      </c>
      <c r="C1113" s="1140">
        <v>45516.70511574074</v>
      </c>
      <c r="D1113" t="s">
        <v>17310</v>
      </c>
      <c r="E1113" s="1137">
        <v>0</v>
      </c>
    </row>
    <row r="1114" spans="1:5" x14ac:dyDescent="0.25">
      <c r="A1114" t="s">
        <v>1</v>
      </c>
      <c r="B1114" t="s">
        <v>17354</v>
      </c>
      <c r="C1114" s="1140">
        <v>45516.70511574074</v>
      </c>
      <c r="D1114" t="s">
        <v>17276</v>
      </c>
    </row>
    <row r="1115" spans="1:5" x14ac:dyDescent="0.25">
      <c r="A1115" t="s">
        <v>1</v>
      </c>
      <c r="B1115" t="s">
        <v>17354</v>
      </c>
      <c r="C1115" s="1140">
        <v>45516.70511574074</v>
      </c>
      <c r="D1115" t="s">
        <v>17264</v>
      </c>
      <c r="E1115" s="1137">
        <v>5.0799999999999998E-2</v>
      </c>
    </row>
    <row r="1116" spans="1:5" x14ac:dyDescent="0.25">
      <c r="A1116" t="s">
        <v>1</v>
      </c>
      <c r="B1116" t="s">
        <v>17354</v>
      </c>
      <c r="C1116" s="1140">
        <v>45516.70511574074</v>
      </c>
      <c r="D1116" t="s">
        <v>17311</v>
      </c>
    </row>
    <row r="1117" spans="1:5" x14ac:dyDescent="0.25">
      <c r="A1117" t="s">
        <v>1</v>
      </c>
      <c r="B1117" t="s">
        <v>17354</v>
      </c>
      <c r="C1117" s="1140">
        <v>45516.70511574074</v>
      </c>
      <c r="D1117" t="s">
        <v>17288</v>
      </c>
    </row>
    <row r="1118" spans="1:5" x14ac:dyDescent="0.25">
      <c r="A1118" t="s">
        <v>1</v>
      </c>
      <c r="B1118" t="s">
        <v>17354</v>
      </c>
      <c r="C1118" s="1140">
        <v>45516.70511574074</v>
      </c>
      <c r="D1118" t="s">
        <v>17289</v>
      </c>
      <c r="E1118" s="1137">
        <v>3.1199999999999999E-2</v>
      </c>
    </row>
    <row r="1119" spans="1:5" x14ac:dyDescent="0.25">
      <c r="A1119" t="s">
        <v>1</v>
      </c>
      <c r="B1119" t="s">
        <v>17354</v>
      </c>
      <c r="C1119" s="1140">
        <v>45516.70511574074</v>
      </c>
      <c r="D1119" t="s">
        <v>17290</v>
      </c>
    </row>
    <row r="1120" spans="1:5" x14ac:dyDescent="0.25">
      <c r="A1120" t="s">
        <v>1</v>
      </c>
      <c r="B1120" t="s">
        <v>17354</v>
      </c>
      <c r="C1120" s="1140">
        <v>45516.70511574074</v>
      </c>
      <c r="D1120" t="s">
        <v>17291</v>
      </c>
      <c r="E1120" s="1137">
        <v>5.0799999999999998E-2</v>
      </c>
    </row>
    <row r="1121" spans="1:5" x14ac:dyDescent="0.25">
      <c r="A1121" t="s">
        <v>1</v>
      </c>
      <c r="B1121" t="s">
        <v>17354</v>
      </c>
      <c r="C1121" s="1140">
        <v>45516.70511574074</v>
      </c>
      <c r="D1121" t="s">
        <v>17312</v>
      </c>
      <c r="E1121" s="1137">
        <v>0.23050000000000001</v>
      </c>
    </row>
    <row r="1122" spans="1:5" x14ac:dyDescent="0.25">
      <c r="A1122" t="s">
        <v>1</v>
      </c>
      <c r="B1122" t="s">
        <v>17354</v>
      </c>
      <c r="C1122" s="1140">
        <v>45516.70511574074</v>
      </c>
      <c r="D1122" t="s">
        <v>17285</v>
      </c>
      <c r="E1122" s="1137">
        <v>1.4023000000000001</v>
      </c>
    </row>
    <row r="1123" spans="1:5" x14ac:dyDescent="0.25">
      <c r="A1123" t="s">
        <v>1</v>
      </c>
      <c r="B1123" t="s">
        <v>17354</v>
      </c>
      <c r="C1123" s="1140">
        <v>45516.706400462965</v>
      </c>
      <c r="D1123" t="s">
        <v>17288</v>
      </c>
    </row>
    <row r="1124" spans="1:5" x14ac:dyDescent="0.25">
      <c r="A1124" t="s">
        <v>1</v>
      </c>
      <c r="B1124" t="s">
        <v>17354</v>
      </c>
      <c r="C1124" s="1140">
        <v>45516.706400462965</v>
      </c>
      <c r="D1124" t="s">
        <v>17289</v>
      </c>
      <c r="E1124" s="1137">
        <v>4.2999999999999997E-2</v>
      </c>
    </row>
    <row r="1125" spans="1:5" x14ac:dyDescent="0.25">
      <c r="A1125" t="s">
        <v>1</v>
      </c>
      <c r="B1125" t="s">
        <v>17354</v>
      </c>
      <c r="C1125" s="1140">
        <v>45516.706400462965</v>
      </c>
      <c r="D1125" t="s">
        <v>17290</v>
      </c>
    </row>
    <row r="1126" spans="1:5" x14ac:dyDescent="0.25">
      <c r="A1126" t="s">
        <v>1</v>
      </c>
      <c r="B1126" t="s">
        <v>17354</v>
      </c>
      <c r="C1126" s="1140">
        <v>45516.706400462965</v>
      </c>
      <c r="D1126" t="s">
        <v>17291</v>
      </c>
      <c r="E1126" s="1137">
        <v>3.1199999999999999E-2</v>
      </c>
    </row>
    <row r="1127" spans="1:5" x14ac:dyDescent="0.25">
      <c r="A1127" t="s">
        <v>1</v>
      </c>
      <c r="B1127" t="s">
        <v>17354</v>
      </c>
      <c r="C1127" s="1140">
        <v>45516.706446759257</v>
      </c>
      <c r="D1127" t="s">
        <v>9291</v>
      </c>
    </row>
    <row r="1128" spans="1:5" x14ac:dyDescent="0.25">
      <c r="A1128" t="s">
        <v>1</v>
      </c>
      <c r="B1128" t="s">
        <v>17354</v>
      </c>
      <c r="C1128" s="1140">
        <v>45516.706446759257</v>
      </c>
      <c r="D1128" t="s">
        <v>9292</v>
      </c>
      <c r="E1128" s="1137">
        <v>3.5200000000000002E-2</v>
      </c>
    </row>
    <row r="1129" spans="1:5" x14ac:dyDescent="0.25">
      <c r="A1129" t="s">
        <v>1</v>
      </c>
      <c r="B1129" t="s">
        <v>17354</v>
      </c>
      <c r="C1129" s="1140">
        <v>45516.706446759257</v>
      </c>
      <c r="D1129" t="s">
        <v>17257</v>
      </c>
    </row>
    <row r="1130" spans="1:5" x14ac:dyDescent="0.25">
      <c r="A1130" t="s">
        <v>1</v>
      </c>
      <c r="B1130" t="s">
        <v>17354</v>
      </c>
      <c r="C1130" s="1140">
        <v>45516.706446759257</v>
      </c>
      <c r="D1130" t="s">
        <v>17276</v>
      </c>
    </row>
    <row r="1131" spans="1:5" x14ac:dyDescent="0.25">
      <c r="A1131" t="s">
        <v>1</v>
      </c>
      <c r="B1131" t="s">
        <v>17354</v>
      </c>
      <c r="C1131" s="1140">
        <v>45516.706446759257</v>
      </c>
      <c r="D1131" t="s">
        <v>17264</v>
      </c>
      <c r="E1131" s="1137">
        <v>3.1199999999999999E-2</v>
      </c>
    </row>
    <row r="1132" spans="1:5" x14ac:dyDescent="0.25">
      <c r="A1132" t="s">
        <v>1</v>
      </c>
      <c r="B1132" t="s">
        <v>17354</v>
      </c>
      <c r="C1132" s="1140">
        <v>45516.706967592596</v>
      </c>
      <c r="D1132" t="s">
        <v>17277</v>
      </c>
    </row>
    <row r="1133" spans="1:5" x14ac:dyDescent="0.25">
      <c r="A1133" t="s">
        <v>1</v>
      </c>
      <c r="B1133" t="s">
        <v>17354</v>
      </c>
      <c r="C1133" s="1140">
        <v>45516.706967592596</v>
      </c>
      <c r="D1133" t="s">
        <v>17278</v>
      </c>
    </row>
    <row r="1134" spans="1:5" x14ac:dyDescent="0.25">
      <c r="A1134" t="s">
        <v>1</v>
      </c>
      <c r="B1134" t="s">
        <v>17354</v>
      </c>
      <c r="C1134" s="1140">
        <v>45516.706967592596</v>
      </c>
      <c r="D1134" t="s">
        <v>17279</v>
      </c>
    </row>
    <row r="1135" spans="1:5" x14ac:dyDescent="0.25">
      <c r="A1135" t="s">
        <v>1</v>
      </c>
      <c r="B1135" t="s">
        <v>17354</v>
      </c>
      <c r="C1135" s="1140">
        <v>45516.706967592596</v>
      </c>
      <c r="D1135" t="s">
        <v>17280</v>
      </c>
      <c r="E1135" s="1137">
        <v>0</v>
      </c>
    </row>
    <row r="1136" spans="1:5" x14ac:dyDescent="0.25">
      <c r="A1136" t="s">
        <v>1</v>
      </c>
      <c r="B1136" t="s">
        <v>17354</v>
      </c>
      <c r="C1136" s="1140">
        <v>45516.706967592596</v>
      </c>
      <c r="D1136" t="s">
        <v>17281</v>
      </c>
    </row>
    <row r="1137" spans="1:5" x14ac:dyDescent="0.25">
      <c r="A1137" t="s">
        <v>1</v>
      </c>
      <c r="B1137" t="s">
        <v>17354</v>
      </c>
      <c r="C1137" s="1140">
        <v>45516.706967592596</v>
      </c>
      <c r="D1137" t="s">
        <v>17282</v>
      </c>
      <c r="E1137" s="1137">
        <v>0.88670000000000004</v>
      </c>
    </row>
    <row r="1138" spans="1:5" x14ac:dyDescent="0.25">
      <c r="A1138" t="s">
        <v>1</v>
      </c>
      <c r="B1138" t="s">
        <v>17354</v>
      </c>
      <c r="C1138" s="1140">
        <v>45516.706967592596</v>
      </c>
      <c r="D1138" t="s">
        <v>17309</v>
      </c>
    </row>
    <row r="1139" spans="1:5" x14ac:dyDescent="0.25">
      <c r="A1139" t="s">
        <v>1</v>
      </c>
      <c r="B1139" t="s">
        <v>17354</v>
      </c>
      <c r="C1139" s="1140">
        <v>45516.706967592596</v>
      </c>
      <c r="D1139" t="s">
        <v>17310</v>
      </c>
      <c r="E1139" s="1137">
        <v>0</v>
      </c>
    </row>
    <row r="1140" spans="1:5" x14ac:dyDescent="0.25">
      <c r="A1140" t="s">
        <v>1</v>
      </c>
      <c r="B1140" t="s">
        <v>17354</v>
      </c>
      <c r="C1140" s="1140">
        <v>45516.706967592596</v>
      </c>
      <c r="D1140" t="s">
        <v>17276</v>
      </c>
    </row>
    <row r="1141" spans="1:5" x14ac:dyDescent="0.25">
      <c r="A1141" t="s">
        <v>1</v>
      </c>
      <c r="B1141" t="s">
        <v>17354</v>
      </c>
      <c r="C1141" s="1140">
        <v>45516.706967592596</v>
      </c>
      <c r="D1141" t="s">
        <v>17264</v>
      </c>
      <c r="E1141" s="1137">
        <v>2.3400000000000001E-2</v>
      </c>
    </row>
    <row r="1142" spans="1:5" x14ac:dyDescent="0.25">
      <c r="A1142" t="s">
        <v>1</v>
      </c>
      <c r="B1142" t="s">
        <v>17354</v>
      </c>
      <c r="C1142" s="1140">
        <v>45516.706979166665</v>
      </c>
      <c r="D1142" t="s">
        <v>17311</v>
      </c>
    </row>
    <row r="1143" spans="1:5" x14ac:dyDescent="0.25">
      <c r="A1143" t="s">
        <v>1</v>
      </c>
      <c r="B1143" t="s">
        <v>17354</v>
      </c>
      <c r="C1143" s="1140">
        <v>45516.706979166665</v>
      </c>
      <c r="D1143" t="s">
        <v>17288</v>
      </c>
    </row>
    <row r="1144" spans="1:5" x14ac:dyDescent="0.25">
      <c r="A1144" t="s">
        <v>1</v>
      </c>
      <c r="B1144" t="s">
        <v>17354</v>
      </c>
      <c r="C1144" s="1140">
        <v>45516.706979166665</v>
      </c>
      <c r="D1144" t="s">
        <v>17289</v>
      </c>
      <c r="E1144" s="1137">
        <v>3.9100000000000003E-2</v>
      </c>
    </row>
    <row r="1145" spans="1:5" x14ac:dyDescent="0.25">
      <c r="A1145" t="s">
        <v>1</v>
      </c>
      <c r="B1145" t="s">
        <v>17354</v>
      </c>
      <c r="C1145" s="1140">
        <v>45516.706979166665</v>
      </c>
      <c r="D1145" t="s">
        <v>17290</v>
      </c>
    </row>
    <row r="1146" spans="1:5" x14ac:dyDescent="0.25">
      <c r="A1146" t="s">
        <v>1</v>
      </c>
      <c r="B1146" t="s">
        <v>17354</v>
      </c>
      <c r="C1146" s="1140">
        <v>45516.706979166665</v>
      </c>
      <c r="D1146" t="s">
        <v>17291</v>
      </c>
      <c r="E1146" s="1137">
        <v>3.9100000000000003E-2</v>
      </c>
    </row>
    <row r="1147" spans="1:5" x14ac:dyDescent="0.25">
      <c r="A1147" t="s">
        <v>1</v>
      </c>
      <c r="B1147" t="s">
        <v>17354</v>
      </c>
      <c r="C1147" s="1140">
        <v>45516.706979166665</v>
      </c>
      <c r="D1147" t="s">
        <v>17312</v>
      </c>
      <c r="E1147" s="1137">
        <v>0.22270000000000001</v>
      </c>
    </row>
    <row r="1148" spans="1:5" x14ac:dyDescent="0.25">
      <c r="A1148" t="s">
        <v>1</v>
      </c>
      <c r="B1148" t="s">
        <v>17354</v>
      </c>
      <c r="C1148" s="1140">
        <v>45516.706979166665</v>
      </c>
      <c r="D1148" t="s">
        <v>17285</v>
      </c>
      <c r="E1148" s="1137">
        <v>1.3672</v>
      </c>
    </row>
    <row r="1149" spans="1:5" x14ac:dyDescent="0.25">
      <c r="A1149" t="s">
        <v>1</v>
      </c>
      <c r="B1149" t="s">
        <v>17354</v>
      </c>
      <c r="C1149" s="1140">
        <v>45516.706990740742</v>
      </c>
      <c r="D1149" t="s">
        <v>17288</v>
      </c>
    </row>
    <row r="1150" spans="1:5" x14ac:dyDescent="0.25">
      <c r="A1150" t="s">
        <v>1</v>
      </c>
      <c r="B1150" t="s">
        <v>17354</v>
      </c>
      <c r="C1150" s="1140">
        <v>45516.706990740742</v>
      </c>
      <c r="D1150" t="s">
        <v>17289</v>
      </c>
      <c r="E1150" s="1137">
        <v>4.6899999999999997E-2</v>
      </c>
    </row>
    <row r="1151" spans="1:5" x14ac:dyDescent="0.25">
      <c r="A1151" t="s">
        <v>1</v>
      </c>
      <c r="B1151" t="s">
        <v>17354</v>
      </c>
      <c r="C1151" s="1140">
        <v>45516.706990740742</v>
      </c>
      <c r="D1151" t="s">
        <v>17290</v>
      </c>
    </row>
    <row r="1152" spans="1:5" x14ac:dyDescent="0.25">
      <c r="A1152" t="s">
        <v>1</v>
      </c>
      <c r="B1152" t="s">
        <v>17354</v>
      </c>
      <c r="C1152" s="1140">
        <v>45516.706990740742</v>
      </c>
      <c r="D1152" t="s">
        <v>17291</v>
      </c>
      <c r="E1152" s="1137">
        <v>3.5200000000000002E-2</v>
      </c>
    </row>
    <row r="1153" spans="1:5" x14ac:dyDescent="0.25">
      <c r="A1153" t="s">
        <v>1</v>
      </c>
      <c r="B1153" t="s">
        <v>17354</v>
      </c>
      <c r="C1153" s="1140">
        <v>45516.706990740742</v>
      </c>
      <c r="D1153" t="s">
        <v>17288</v>
      </c>
    </row>
    <row r="1154" spans="1:5" x14ac:dyDescent="0.25">
      <c r="A1154" t="s">
        <v>1</v>
      </c>
      <c r="B1154" t="s">
        <v>17354</v>
      </c>
      <c r="C1154" s="1140">
        <v>45516.706990740742</v>
      </c>
      <c r="D1154" t="s">
        <v>17289</v>
      </c>
      <c r="E1154" s="1137">
        <v>6.6400000000000001E-2</v>
      </c>
    </row>
    <row r="1155" spans="1:5" x14ac:dyDescent="0.25">
      <c r="A1155" t="s">
        <v>1</v>
      </c>
      <c r="B1155" t="s">
        <v>17354</v>
      </c>
      <c r="C1155" s="1140">
        <v>45516.706990740742</v>
      </c>
      <c r="D1155" t="s">
        <v>17290</v>
      </c>
    </row>
    <row r="1156" spans="1:5" x14ac:dyDescent="0.25">
      <c r="A1156" t="s">
        <v>1</v>
      </c>
      <c r="B1156" t="s">
        <v>17354</v>
      </c>
      <c r="C1156" s="1140">
        <v>45516.706990740742</v>
      </c>
      <c r="D1156" t="s">
        <v>17291</v>
      </c>
      <c r="E1156" s="1137">
        <v>3.1199999999999999E-2</v>
      </c>
    </row>
    <row r="1157" spans="1:5" x14ac:dyDescent="0.25">
      <c r="A1157" t="s">
        <v>1</v>
      </c>
      <c r="B1157" t="s">
        <v>17354</v>
      </c>
      <c r="C1157" s="1140">
        <v>45516.706990740742</v>
      </c>
      <c r="D1157" t="s">
        <v>17290</v>
      </c>
    </row>
    <row r="1158" spans="1:5" x14ac:dyDescent="0.25">
      <c r="A1158" t="s">
        <v>1</v>
      </c>
      <c r="B1158" t="s">
        <v>17354</v>
      </c>
      <c r="C1158" s="1140">
        <v>45516.706990740742</v>
      </c>
      <c r="D1158" t="s">
        <v>17291</v>
      </c>
      <c r="E1158" s="1137">
        <v>5.0799999999999998E-2</v>
      </c>
    </row>
    <row r="1159" spans="1:5" x14ac:dyDescent="0.25">
      <c r="A1159" t="s">
        <v>1</v>
      </c>
      <c r="B1159" t="s">
        <v>17354</v>
      </c>
      <c r="C1159" s="1140">
        <v>45516.707002314812</v>
      </c>
      <c r="D1159" t="s">
        <v>17288</v>
      </c>
    </row>
    <row r="1160" spans="1:5" x14ac:dyDescent="0.25">
      <c r="A1160" t="s">
        <v>1</v>
      </c>
      <c r="B1160" t="s">
        <v>17354</v>
      </c>
      <c r="C1160" s="1140">
        <v>45516.707002314812</v>
      </c>
      <c r="D1160" t="s">
        <v>17289</v>
      </c>
      <c r="E1160" s="1137">
        <v>3.1199999999999999E-2</v>
      </c>
    </row>
    <row r="1161" spans="1:5" x14ac:dyDescent="0.25">
      <c r="A1161" t="s">
        <v>1</v>
      </c>
      <c r="B1161" t="s">
        <v>17354</v>
      </c>
      <c r="C1161" s="1140">
        <v>45516.707013888888</v>
      </c>
      <c r="D1161" t="s">
        <v>17292</v>
      </c>
    </row>
    <row r="1162" spans="1:5" x14ac:dyDescent="0.25">
      <c r="A1162" t="s">
        <v>1</v>
      </c>
      <c r="B1162" t="s">
        <v>17354</v>
      </c>
      <c r="C1162" s="1140">
        <v>45516.707013888888</v>
      </c>
      <c r="D1162" t="s">
        <v>17293</v>
      </c>
    </row>
    <row r="1163" spans="1:5" x14ac:dyDescent="0.25">
      <c r="A1163" t="s">
        <v>1</v>
      </c>
      <c r="B1163" t="s">
        <v>17354</v>
      </c>
      <c r="C1163" s="1140">
        <v>45516.707013888888</v>
      </c>
      <c r="D1163" t="s">
        <v>17294</v>
      </c>
      <c r="E1163" s="1137">
        <v>0.25</v>
      </c>
    </row>
    <row r="1164" spans="1:5" x14ac:dyDescent="0.25">
      <c r="A1164" t="s">
        <v>1</v>
      </c>
      <c r="B1164" t="s">
        <v>17354</v>
      </c>
      <c r="C1164" s="1140">
        <v>45516.707013888888</v>
      </c>
      <c r="D1164" t="s">
        <v>17295</v>
      </c>
    </row>
    <row r="1165" spans="1:5" x14ac:dyDescent="0.25">
      <c r="A1165" t="s">
        <v>1</v>
      </c>
      <c r="B1165" t="s">
        <v>17354</v>
      </c>
      <c r="C1165" s="1140">
        <v>45516.707013888888</v>
      </c>
      <c r="D1165" t="s">
        <v>17296</v>
      </c>
      <c r="E1165" s="1137">
        <v>0.1484</v>
      </c>
    </row>
    <row r="1166" spans="1:5" x14ac:dyDescent="0.25">
      <c r="A1166" t="s">
        <v>1</v>
      </c>
      <c r="B1166" t="s">
        <v>17354</v>
      </c>
      <c r="C1166" s="1140">
        <v>45516.707013888888</v>
      </c>
      <c r="D1166" t="s">
        <v>17297</v>
      </c>
      <c r="E1166" s="1137">
        <v>0.4219</v>
      </c>
    </row>
    <row r="1167" spans="1:5" x14ac:dyDescent="0.25">
      <c r="A1167" t="s">
        <v>1</v>
      </c>
      <c r="B1167" t="s">
        <v>17354</v>
      </c>
      <c r="C1167" s="1140">
        <v>45516.707048611112</v>
      </c>
      <c r="D1167" t="s">
        <v>17298</v>
      </c>
    </row>
    <row r="1168" spans="1:5" x14ac:dyDescent="0.25">
      <c r="A1168" t="s">
        <v>1</v>
      </c>
      <c r="B1168" t="s">
        <v>17354</v>
      </c>
      <c r="C1168" s="1140">
        <v>45516.707048611112</v>
      </c>
      <c r="D1168" t="s">
        <v>17299</v>
      </c>
      <c r="E1168" s="1137">
        <v>0</v>
      </c>
    </row>
    <row r="1169" spans="1:5" x14ac:dyDescent="0.25">
      <c r="A1169" t="s">
        <v>1</v>
      </c>
      <c r="B1169" t="s">
        <v>17354</v>
      </c>
      <c r="C1169" s="1140">
        <v>45516.707060185188</v>
      </c>
      <c r="D1169" t="s">
        <v>17300</v>
      </c>
    </row>
    <row r="1170" spans="1:5" x14ac:dyDescent="0.25">
      <c r="A1170" t="s">
        <v>1</v>
      </c>
      <c r="B1170" t="s">
        <v>17354</v>
      </c>
      <c r="C1170" s="1140">
        <v>45516.707060185188</v>
      </c>
      <c r="D1170" t="s">
        <v>17301</v>
      </c>
      <c r="E1170" s="1137">
        <v>1.5599999999999999E-2</v>
      </c>
    </row>
    <row r="1171" spans="1:5" x14ac:dyDescent="0.25">
      <c r="A1171" t="s">
        <v>1</v>
      </c>
      <c r="B1171" t="s">
        <v>17354</v>
      </c>
      <c r="C1171" s="1140">
        <v>45516.707060185188</v>
      </c>
      <c r="D1171" t="s">
        <v>17302</v>
      </c>
    </row>
    <row r="1172" spans="1:5" x14ac:dyDescent="0.25">
      <c r="A1172" t="s">
        <v>1</v>
      </c>
      <c r="B1172" t="s">
        <v>17354</v>
      </c>
      <c r="C1172" s="1140">
        <v>45516.707060185188</v>
      </c>
      <c r="D1172" t="s">
        <v>17303</v>
      </c>
    </row>
    <row r="1173" spans="1:5" x14ac:dyDescent="0.25">
      <c r="A1173" t="s">
        <v>1</v>
      </c>
      <c r="B1173" t="s">
        <v>17354</v>
      </c>
      <c r="C1173" s="1140">
        <v>45516.707060185188</v>
      </c>
      <c r="D1173" t="s">
        <v>17304</v>
      </c>
      <c r="E1173" s="1137">
        <v>1.95E-2</v>
      </c>
    </row>
    <row r="1174" spans="1:5" x14ac:dyDescent="0.25">
      <c r="A1174" t="s">
        <v>1</v>
      </c>
      <c r="B1174" t="s">
        <v>17354</v>
      </c>
      <c r="C1174" s="1140">
        <v>45516.707060185188</v>
      </c>
      <c r="D1174" t="s">
        <v>17305</v>
      </c>
    </row>
    <row r="1175" spans="1:5" x14ac:dyDescent="0.25">
      <c r="A1175" t="s">
        <v>1</v>
      </c>
      <c r="B1175" t="s">
        <v>17354</v>
      </c>
      <c r="C1175" s="1140">
        <v>45516.707060185188</v>
      </c>
      <c r="D1175" t="s">
        <v>17306</v>
      </c>
      <c r="E1175" s="1137">
        <v>7.4200000000000002E-2</v>
      </c>
    </row>
    <row r="1176" spans="1:5" x14ac:dyDescent="0.25">
      <c r="A1176" t="s">
        <v>1</v>
      </c>
      <c r="B1176" t="s">
        <v>17354</v>
      </c>
      <c r="C1176" s="1140">
        <v>45516.707060185188</v>
      </c>
      <c r="D1176" t="s">
        <v>17307</v>
      </c>
      <c r="E1176" s="1137">
        <v>9.3799999999999994E-2</v>
      </c>
    </row>
    <row r="1177" spans="1:5" x14ac:dyDescent="0.25">
      <c r="A1177" t="s">
        <v>1</v>
      </c>
      <c r="B1177" t="s">
        <v>17354</v>
      </c>
      <c r="C1177" s="1140">
        <v>45516.707106481481</v>
      </c>
      <c r="D1177" t="s">
        <v>17308</v>
      </c>
    </row>
    <row r="1178" spans="1:5" x14ac:dyDescent="0.25">
      <c r="A1178" t="s">
        <v>1</v>
      </c>
      <c r="B1178" t="s">
        <v>17354</v>
      </c>
      <c r="C1178" s="1140">
        <v>45516.707118055558</v>
      </c>
      <c r="D1178" t="s">
        <v>17313</v>
      </c>
      <c r="E1178" s="1137">
        <v>1.6054999999999999</v>
      </c>
    </row>
    <row r="1179" spans="1:5" x14ac:dyDescent="0.25">
      <c r="A1179" t="s">
        <v>1</v>
      </c>
      <c r="B1179" t="s">
        <v>17354</v>
      </c>
      <c r="C1179" s="1140">
        <v>45516.707129629627</v>
      </c>
      <c r="D1179" t="s">
        <v>9291</v>
      </c>
    </row>
    <row r="1180" spans="1:5" x14ac:dyDescent="0.25">
      <c r="A1180" t="s">
        <v>1</v>
      </c>
      <c r="B1180" t="s">
        <v>17354</v>
      </c>
      <c r="C1180" s="1140">
        <v>45516.707129629627</v>
      </c>
      <c r="D1180" t="s">
        <v>9292</v>
      </c>
      <c r="E1180" s="1137">
        <v>7.7999999999999996E-3</v>
      </c>
    </row>
    <row r="1181" spans="1:5" x14ac:dyDescent="0.25">
      <c r="A1181" t="s">
        <v>1</v>
      </c>
      <c r="B1181" t="s">
        <v>17354</v>
      </c>
      <c r="C1181" s="1140">
        <v>45516.707129629627</v>
      </c>
      <c r="D1181" t="s">
        <v>17288</v>
      </c>
    </row>
    <row r="1182" spans="1:5" x14ac:dyDescent="0.25">
      <c r="A1182" t="s">
        <v>1</v>
      </c>
      <c r="B1182" t="s">
        <v>17354</v>
      </c>
      <c r="C1182" s="1140">
        <v>45516.707129629627</v>
      </c>
      <c r="D1182" t="s">
        <v>17289</v>
      </c>
      <c r="E1182" s="1137">
        <v>3.5200000000000002E-2</v>
      </c>
    </row>
    <row r="1183" spans="1:5" x14ac:dyDescent="0.25">
      <c r="A1183" t="s">
        <v>1</v>
      </c>
      <c r="B1183" t="s">
        <v>17354</v>
      </c>
      <c r="C1183" s="1140">
        <v>45516.707129629627</v>
      </c>
      <c r="D1183" t="s">
        <v>17290</v>
      </c>
    </row>
    <row r="1184" spans="1:5" x14ac:dyDescent="0.25">
      <c r="A1184" t="s">
        <v>1</v>
      </c>
      <c r="B1184" t="s">
        <v>17354</v>
      </c>
      <c r="C1184" s="1140">
        <v>45516.707129629627</v>
      </c>
      <c r="D1184" t="s">
        <v>17291</v>
      </c>
      <c r="E1184" s="1137">
        <v>4.6899999999999997E-2</v>
      </c>
    </row>
    <row r="1185" spans="1:5" x14ac:dyDescent="0.25">
      <c r="A1185" t="s">
        <v>1</v>
      </c>
      <c r="B1185" t="s">
        <v>17354</v>
      </c>
      <c r="C1185" s="1140">
        <v>45516.707141203704</v>
      </c>
      <c r="D1185" t="s">
        <v>17288</v>
      </c>
    </row>
    <row r="1186" spans="1:5" x14ac:dyDescent="0.25">
      <c r="A1186" t="s">
        <v>1</v>
      </c>
      <c r="B1186" t="s">
        <v>17354</v>
      </c>
      <c r="C1186" s="1140">
        <v>45516.707141203704</v>
      </c>
      <c r="D1186" t="s">
        <v>17289</v>
      </c>
      <c r="E1186" s="1137">
        <v>4.6899999999999997E-2</v>
      </c>
    </row>
    <row r="1187" spans="1:5" x14ac:dyDescent="0.25">
      <c r="A1187" t="s">
        <v>1</v>
      </c>
      <c r="B1187" t="s">
        <v>17354</v>
      </c>
      <c r="C1187" s="1140">
        <v>45516.707141203704</v>
      </c>
      <c r="D1187" t="s">
        <v>17290</v>
      </c>
    </row>
    <row r="1188" spans="1:5" x14ac:dyDescent="0.25">
      <c r="A1188" t="s">
        <v>1</v>
      </c>
      <c r="B1188" t="s">
        <v>17354</v>
      </c>
      <c r="C1188" s="1140">
        <v>45516.707141203704</v>
      </c>
      <c r="D1188" t="s">
        <v>17291</v>
      </c>
      <c r="E1188" s="1137">
        <v>3.5200000000000002E-2</v>
      </c>
    </row>
    <row r="1189" spans="1:5" x14ac:dyDescent="0.25">
      <c r="A1189" t="s">
        <v>1</v>
      </c>
      <c r="B1189" t="s">
        <v>17354</v>
      </c>
      <c r="C1189" s="1140">
        <v>45516.707175925927</v>
      </c>
      <c r="D1189" t="s">
        <v>9291</v>
      </c>
    </row>
    <row r="1190" spans="1:5" x14ac:dyDescent="0.25">
      <c r="A1190" t="s">
        <v>1</v>
      </c>
      <c r="B1190" t="s">
        <v>17354</v>
      </c>
      <c r="C1190" s="1140">
        <v>45516.707175925927</v>
      </c>
      <c r="D1190" t="s">
        <v>9292</v>
      </c>
      <c r="E1190" s="1137">
        <v>1.5599999999999999E-2</v>
      </c>
    </row>
    <row r="1191" spans="1:5" x14ac:dyDescent="0.25">
      <c r="A1191" t="s">
        <v>1</v>
      </c>
      <c r="B1191" t="s">
        <v>17354</v>
      </c>
      <c r="C1191" s="1140">
        <v>45516.707175925927</v>
      </c>
      <c r="D1191" t="s">
        <v>17257</v>
      </c>
    </row>
    <row r="1192" spans="1:5" x14ac:dyDescent="0.25">
      <c r="A1192" t="s">
        <v>1</v>
      </c>
      <c r="B1192" t="s">
        <v>17354</v>
      </c>
      <c r="C1192" s="1140">
        <v>45516.707175925927</v>
      </c>
      <c r="D1192" t="s">
        <v>17276</v>
      </c>
    </row>
    <row r="1193" spans="1:5" x14ac:dyDescent="0.25">
      <c r="A1193" t="s">
        <v>1</v>
      </c>
      <c r="B1193" t="s">
        <v>17354</v>
      </c>
      <c r="C1193" s="1140">
        <v>45516.707175925927</v>
      </c>
      <c r="D1193" t="s">
        <v>17264</v>
      </c>
      <c r="E1193" s="1137">
        <v>3.5200000000000002E-2</v>
      </c>
    </row>
    <row r="1194" spans="1:5" x14ac:dyDescent="0.25">
      <c r="A1194" t="s">
        <v>1</v>
      </c>
      <c r="B1194" t="s">
        <v>17354</v>
      </c>
      <c r="C1194" s="1140">
        <v>45516.707546296297</v>
      </c>
      <c r="D1194" t="s">
        <v>17277</v>
      </c>
    </row>
    <row r="1195" spans="1:5" x14ac:dyDescent="0.25">
      <c r="A1195" t="s">
        <v>1</v>
      </c>
      <c r="B1195" t="s">
        <v>17354</v>
      </c>
      <c r="C1195" s="1140">
        <v>45516.707546296297</v>
      </c>
      <c r="D1195" t="s">
        <v>17278</v>
      </c>
    </row>
    <row r="1196" spans="1:5" x14ac:dyDescent="0.25">
      <c r="A1196" t="s">
        <v>1</v>
      </c>
      <c r="B1196" t="s">
        <v>17354</v>
      </c>
      <c r="C1196" s="1140">
        <v>45516.707546296297</v>
      </c>
      <c r="D1196" t="s">
        <v>17279</v>
      </c>
    </row>
    <row r="1197" spans="1:5" x14ac:dyDescent="0.25">
      <c r="A1197" t="s">
        <v>1</v>
      </c>
      <c r="B1197" t="s">
        <v>17354</v>
      </c>
      <c r="C1197" s="1140">
        <v>45516.707546296297</v>
      </c>
      <c r="D1197" t="s">
        <v>17280</v>
      </c>
      <c r="E1197" s="1137">
        <v>0</v>
      </c>
    </row>
    <row r="1198" spans="1:5" x14ac:dyDescent="0.25">
      <c r="A1198" t="s">
        <v>1</v>
      </c>
      <c r="B1198" t="s">
        <v>17354</v>
      </c>
      <c r="C1198" s="1140">
        <v>45516.707546296297</v>
      </c>
      <c r="D1198" t="s">
        <v>17281</v>
      </c>
    </row>
    <row r="1199" spans="1:5" x14ac:dyDescent="0.25">
      <c r="A1199" t="s">
        <v>1</v>
      </c>
      <c r="B1199" t="s">
        <v>17354</v>
      </c>
      <c r="C1199" s="1140">
        <v>45516.707557870373</v>
      </c>
      <c r="D1199" t="s">
        <v>17282</v>
      </c>
      <c r="E1199" s="1137">
        <v>0.88280000000000003</v>
      </c>
    </row>
    <row r="1200" spans="1:5" x14ac:dyDescent="0.25">
      <c r="A1200" t="s">
        <v>1</v>
      </c>
      <c r="B1200" t="s">
        <v>17354</v>
      </c>
      <c r="C1200" s="1140">
        <v>45516.707557870373</v>
      </c>
      <c r="D1200" t="s">
        <v>17309</v>
      </c>
    </row>
    <row r="1201" spans="1:5" x14ac:dyDescent="0.25">
      <c r="A1201" t="s">
        <v>1</v>
      </c>
      <c r="B1201" t="s">
        <v>17354</v>
      </c>
      <c r="C1201" s="1140">
        <v>45516.707557870373</v>
      </c>
      <c r="D1201" t="s">
        <v>17310</v>
      </c>
      <c r="E1201" s="1137">
        <v>0</v>
      </c>
    </row>
    <row r="1202" spans="1:5" x14ac:dyDescent="0.25">
      <c r="A1202" t="s">
        <v>1</v>
      </c>
      <c r="B1202" t="s">
        <v>17354</v>
      </c>
      <c r="C1202" s="1140">
        <v>45516.707557870373</v>
      </c>
      <c r="D1202" t="s">
        <v>17276</v>
      </c>
    </row>
    <row r="1203" spans="1:5" x14ac:dyDescent="0.25">
      <c r="A1203" t="s">
        <v>1</v>
      </c>
      <c r="B1203" t="s">
        <v>17354</v>
      </c>
      <c r="C1203" s="1140">
        <v>45516.707557870373</v>
      </c>
      <c r="D1203" t="s">
        <v>17264</v>
      </c>
      <c r="E1203" s="1137">
        <v>4.2999999999999997E-2</v>
      </c>
    </row>
    <row r="1204" spans="1:5" x14ac:dyDescent="0.25">
      <c r="A1204" t="s">
        <v>1</v>
      </c>
      <c r="B1204" t="s">
        <v>17354</v>
      </c>
      <c r="C1204" s="1140">
        <v>45516.707557870373</v>
      </c>
      <c r="D1204" t="s">
        <v>17311</v>
      </c>
    </row>
    <row r="1205" spans="1:5" x14ac:dyDescent="0.25">
      <c r="A1205" t="s">
        <v>1</v>
      </c>
      <c r="B1205" t="s">
        <v>17354</v>
      </c>
      <c r="C1205" s="1140">
        <v>45516.707557870373</v>
      </c>
      <c r="D1205" t="s">
        <v>17288</v>
      </c>
    </row>
    <row r="1206" spans="1:5" x14ac:dyDescent="0.25">
      <c r="A1206" t="s">
        <v>1</v>
      </c>
      <c r="B1206" t="s">
        <v>17354</v>
      </c>
      <c r="C1206" s="1140">
        <v>45516.707557870373</v>
      </c>
      <c r="D1206" t="s">
        <v>17289</v>
      </c>
      <c r="E1206" s="1137">
        <v>2.7300000000000001E-2</v>
      </c>
    </row>
    <row r="1207" spans="1:5" x14ac:dyDescent="0.25">
      <c r="A1207" t="s">
        <v>1</v>
      </c>
      <c r="B1207" t="s">
        <v>17354</v>
      </c>
      <c r="C1207" s="1140">
        <v>45516.707557870373</v>
      </c>
      <c r="D1207" t="s">
        <v>17290</v>
      </c>
    </row>
    <row r="1208" spans="1:5" x14ac:dyDescent="0.25">
      <c r="A1208" t="s">
        <v>1</v>
      </c>
      <c r="B1208" t="s">
        <v>17354</v>
      </c>
      <c r="C1208" s="1140">
        <v>45516.707557870373</v>
      </c>
      <c r="D1208" t="s">
        <v>17291</v>
      </c>
      <c r="E1208" s="1137">
        <v>4.6899999999999997E-2</v>
      </c>
    </row>
    <row r="1209" spans="1:5" x14ac:dyDescent="0.25">
      <c r="A1209" t="s">
        <v>1</v>
      </c>
      <c r="B1209" t="s">
        <v>17354</v>
      </c>
      <c r="C1209" s="1140">
        <v>45516.707557870373</v>
      </c>
      <c r="D1209" t="s">
        <v>17312</v>
      </c>
      <c r="E1209" s="1137">
        <v>0.2109</v>
      </c>
    </row>
    <row r="1210" spans="1:5" x14ac:dyDescent="0.25">
      <c r="A1210" t="s">
        <v>1</v>
      </c>
      <c r="B1210" t="s">
        <v>17354</v>
      </c>
      <c r="C1210" s="1140">
        <v>45516.707557870373</v>
      </c>
      <c r="D1210" t="s">
        <v>17285</v>
      </c>
      <c r="E1210" s="1137">
        <v>1.3593999999999999</v>
      </c>
    </row>
    <row r="1211" spans="1:5" x14ac:dyDescent="0.25">
      <c r="A1211" t="s">
        <v>1</v>
      </c>
      <c r="B1211" t="s">
        <v>17354</v>
      </c>
      <c r="C1211" s="1140">
        <v>45516.708749999998</v>
      </c>
      <c r="D1211" t="s">
        <v>17288</v>
      </c>
    </row>
    <row r="1212" spans="1:5" x14ac:dyDescent="0.25">
      <c r="A1212" t="s">
        <v>1</v>
      </c>
      <c r="B1212" t="s">
        <v>17354</v>
      </c>
      <c r="C1212" s="1140">
        <v>45516.708749999998</v>
      </c>
      <c r="D1212" t="s">
        <v>17289</v>
      </c>
      <c r="E1212" s="1137">
        <v>5.0799999999999998E-2</v>
      </c>
    </row>
    <row r="1213" spans="1:5" x14ac:dyDescent="0.25">
      <c r="A1213" t="s">
        <v>1</v>
      </c>
      <c r="B1213" t="s">
        <v>17354</v>
      </c>
      <c r="C1213" s="1140">
        <v>45516.708749999998</v>
      </c>
      <c r="D1213" t="s">
        <v>17290</v>
      </c>
    </row>
    <row r="1214" spans="1:5" x14ac:dyDescent="0.25">
      <c r="A1214" t="s">
        <v>1</v>
      </c>
      <c r="B1214" t="s">
        <v>17354</v>
      </c>
      <c r="C1214" s="1140">
        <v>45516.708749999998</v>
      </c>
      <c r="D1214" t="s">
        <v>17291</v>
      </c>
      <c r="E1214" s="1137">
        <v>3.5200000000000002E-2</v>
      </c>
    </row>
    <row r="1215" spans="1:5" x14ac:dyDescent="0.25">
      <c r="A1215" t="s">
        <v>1</v>
      </c>
      <c r="B1215" t="s">
        <v>17354</v>
      </c>
      <c r="C1215" s="1140">
        <v>45516.708749999998</v>
      </c>
      <c r="D1215" t="s">
        <v>17288</v>
      </c>
    </row>
    <row r="1216" spans="1:5" x14ac:dyDescent="0.25">
      <c r="A1216" t="s">
        <v>1</v>
      </c>
      <c r="B1216" t="s">
        <v>17354</v>
      </c>
      <c r="C1216" s="1140">
        <v>45516.708749999998</v>
      </c>
      <c r="D1216" t="s">
        <v>17289</v>
      </c>
      <c r="E1216" s="1137">
        <v>5.0799999999999998E-2</v>
      </c>
    </row>
    <row r="1217" spans="1:5" x14ac:dyDescent="0.25">
      <c r="A1217" t="s">
        <v>1</v>
      </c>
      <c r="B1217" t="s">
        <v>17354</v>
      </c>
      <c r="C1217" s="1140">
        <v>45516.708749999998</v>
      </c>
      <c r="D1217" t="s">
        <v>17290</v>
      </c>
    </row>
    <row r="1218" spans="1:5" x14ac:dyDescent="0.25">
      <c r="A1218" t="s">
        <v>1</v>
      </c>
      <c r="B1218" t="s">
        <v>17354</v>
      </c>
      <c r="C1218" s="1140">
        <v>45516.708761574075</v>
      </c>
      <c r="D1218" t="s">
        <v>17291</v>
      </c>
      <c r="E1218" s="1137">
        <v>5.0799999999999998E-2</v>
      </c>
    </row>
    <row r="1219" spans="1:5" x14ac:dyDescent="0.25">
      <c r="A1219" t="s">
        <v>1</v>
      </c>
      <c r="B1219" t="s">
        <v>17354</v>
      </c>
      <c r="C1219" s="1140">
        <v>45516.708761574075</v>
      </c>
      <c r="D1219" t="s">
        <v>17288</v>
      </c>
    </row>
    <row r="1220" spans="1:5" x14ac:dyDescent="0.25">
      <c r="A1220" t="s">
        <v>1</v>
      </c>
      <c r="B1220" t="s">
        <v>17354</v>
      </c>
      <c r="C1220" s="1140">
        <v>45516.708761574075</v>
      </c>
      <c r="D1220" t="s">
        <v>17289</v>
      </c>
      <c r="E1220" s="1137">
        <v>3.5200000000000002E-2</v>
      </c>
    </row>
    <row r="1221" spans="1:5" x14ac:dyDescent="0.25">
      <c r="A1221" t="s">
        <v>1</v>
      </c>
      <c r="B1221" t="s">
        <v>17354</v>
      </c>
      <c r="C1221" s="1140">
        <v>45516.708761574075</v>
      </c>
      <c r="D1221" t="s">
        <v>17290</v>
      </c>
    </row>
    <row r="1222" spans="1:5" x14ac:dyDescent="0.25">
      <c r="A1222" t="s">
        <v>1</v>
      </c>
      <c r="B1222" t="s">
        <v>17354</v>
      </c>
      <c r="C1222" s="1140">
        <v>45516.708761574075</v>
      </c>
      <c r="D1222" t="s">
        <v>17291</v>
      </c>
      <c r="E1222" s="1137">
        <v>3.1199999999999999E-2</v>
      </c>
    </row>
    <row r="1223" spans="1:5" x14ac:dyDescent="0.25">
      <c r="A1223" t="s">
        <v>1</v>
      </c>
      <c r="B1223" t="s">
        <v>17354</v>
      </c>
      <c r="C1223" s="1140">
        <v>45516.708761574075</v>
      </c>
      <c r="D1223" t="s">
        <v>17288</v>
      </c>
    </row>
    <row r="1224" spans="1:5" x14ac:dyDescent="0.25">
      <c r="A1224" t="s">
        <v>1</v>
      </c>
      <c r="B1224" t="s">
        <v>17354</v>
      </c>
      <c r="C1224" s="1140">
        <v>45516.708761574075</v>
      </c>
      <c r="D1224" t="s">
        <v>17289</v>
      </c>
      <c r="E1224" s="1137">
        <v>3.5200000000000002E-2</v>
      </c>
    </row>
    <row r="1225" spans="1:5" x14ac:dyDescent="0.25">
      <c r="A1225" t="s">
        <v>1</v>
      </c>
      <c r="B1225" t="s">
        <v>17354</v>
      </c>
      <c r="C1225" s="1140">
        <v>45516.708761574075</v>
      </c>
      <c r="D1225" t="s">
        <v>17290</v>
      </c>
    </row>
    <row r="1226" spans="1:5" x14ac:dyDescent="0.25">
      <c r="A1226" t="s">
        <v>1</v>
      </c>
      <c r="B1226" t="s">
        <v>17354</v>
      </c>
      <c r="C1226" s="1140">
        <v>45516.708761574075</v>
      </c>
      <c r="D1226" t="s">
        <v>17291</v>
      </c>
      <c r="E1226" s="1137">
        <v>3.9100000000000003E-2</v>
      </c>
    </row>
    <row r="1227" spans="1:5" x14ac:dyDescent="0.25">
      <c r="A1227" t="s">
        <v>1</v>
      </c>
      <c r="B1227" t="s">
        <v>17354</v>
      </c>
      <c r="C1227" s="1140">
        <v>45516.708761574075</v>
      </c>
      <c r="D1227" t="s">
        <v>17288</v>
      </c>
    </row>
    <row r="1228" spans="1:5" x14ac:dyDescent="0.25">
      <c r="A1228" t="s">
        <v>1</v>
      </c>
      <c r="B1228" t="s">
        <v>17354</v>
      </c>
      <c r="C1228" s="1140">
        <v>45516.708761574075</v>
      </c>
      <c r="D1228" t="s">
        <v>17289</v>
      </c>
      <c r="E1228" s="1137">
        <v>3.5200000000000002E-2</v>
      </c>
    </row>
    <row r="1229" spans="1:5" x14ac:dyDescent="0.25">
      <c r="A1229" t="s">
        <v>1</v>
      </c>
      <c r="B1229" t="s">
        <v>17354</v>
      </c>
      <c r="C1229" s="1140">
        <v>45516.708761574075</v>
      </c>
      <c r="D1229" t="s">
        <v>17290</v>
      </c>
    </row>
    <row r="1230" spans="1:5" x14ac:dyDescent="0.25">
      <c r="A1230" t="s">
        <v>1</v>
      </c>
      <c r="B1230" t="s">
        <v>17354</v>
      </c>
      <c r="C1230" s="1140">
        <v>45516.708761574075</v>
      </c>
      <c r="D1230" t="s">
        <v>17291</v>
      </c>
      <c r="E1230" s="1137">
        <v>4.6899999999999997E-2</v>
      </c>
    </row>
    <row r="1231" spans="1:5" x14ac:dyDescent="0.25">
      <c r="A1231" t="s">
        <v>1</v>
      </c>
      <c r="B1231" t="s">
        <v>17354</v>
      </c>
      <c r="C1231" s="1140">
        <v>45516.708773148152</v>
      </c>
      <c r="D1231" t="s">
        <v>17288</v>
      </c>
    </row>
    <row r="1232" spans="1:5" x14ac:dyDescent="0.25">
      <c r="A1232" t="s">
        <v>1</v>
      </c>
      <c r="B1232" t="s">
        <v>17354</v>
      </c>
      <c r="C1232" s="1140">
        <v>45516.708773148152</v>
      </c>
      <c r="D1232" t="s">
        <v>17289</v>
      </c>
      <c r="E1232" s="1137">
        <v>3.1199999999999999E-2</v>
      </c>
    </row>
    <row r="1233" spans="1:5" x14ac:dyDescent="0.25">
      <c r="A1233" t="s">
        <v>1</v>
      </c>
      <c r="B1233" t="s">
        <v>17354</v>
      </c>
      <c r="C1233" s="1140">
        <v>45516.708773148152</v>
      </c>
      <c r="D1233" t="s">
        <v>17290</v>
      </c>
    </row>
    <row r="1234" spans="1:5" x14ac:dyDescent="0.25">
      <c r="A1234" t="s">
        <v>1</v>
      </c>
      <c r="B1234" t="s">
        <v>17354</v>
      </c>
      <c r="C1234" s="1140">
        <v>45516.708773148152</v>
      </c>
      <c r="D1234" t="s">
        <v>17291</v>
      </c>
      <c r="E1234" s="1137">
        <v>4.2999999999999997E-2</v>
      </c>
    </row>
    <row r="1235" spans="1:5" x14ac:dyDescent="0.25">
      <c r="A1235" t="s">
        <v>1</v>
      </c>
      <c r="B1235" t="s">
        <v>17354</v>
      </c>
      <c r="C1235" s="1140">
        <v>45516.708831018521</v>
      </c>
      <c r="D1235" t="s">
        <v>17290</v>
      </c>
    </row>
    <row r="1236" spans="1:5" x14ac:dyDescent="0.25">
      <c r="A1236" t="s">
        <v>1</v>
      </c>
      <c r="B1236" t="s">
        <v>17354</v>
      </c>
      <c r="C1236" s="1140">
        <v>45516.708831018521</v>
      </c>
      <c r="D1236" t="s">
        <v>17291</v>
      </c>
      <c r="E1236" s="1137">
        <v>5.0799999999999998E-2</v>
      </c>
    </row>
    <row r="1237" spans="1:5" x14ac:dyDescent="0.25">
      <c r="A1237" t="s">
        <v>1</v>
      </c>
      <c r="B1237" t="s">
        <v>17354</v>
      </c>
      <c r="C1237" s="1140">
        <v>45516.70884259259</v>
      </c>
      <c r="D1237" t="s">
        <v>17288</v>
      </c>
    </row>
    <row r="1238" spans="1:5" x14ac:dyDescent="0.25">
      <c r="A1238" t="s">
        <v>1</v>
      </c>
      <c r="B1238" t="s">
        <v>17354</v>
      </c>
      <c r="C1238" s="1140">
        <v>45516.70884259259</v>
      </c>
      <c r="D1238" t="s">
        <v>17289</v>
      </c>
      <c r="E1238" s="1137">
        <v>3.1199999999999999E-2</v>
      </c>
    </row>
    <row r="1239" spans="1:5" x14ac:dyDescent="0.25">
      <c r="A1239" t="s">
        <v>1</v>
      </c>
      <c r="B1239" t="s">
        <v>17354</v>
      </c>
      <c r="C1239" s="1140">
        <v>45516.70884259259</v>
      </c>
      <c r="D1239" t="s">
        <v>17290</v>
      </c>
    </row>
    <row r="1240" spans="1:5" x14ac:dyDescent="0.25">
      <c r="A1240" t="s">
        <v>1</v>
      </c>
      <c r="B1240" t="s">
        <v>17354</v>
      </c>
      <c r="C1240" s="1140">
        <v>45516.70884259259</v>
      </c>
      <c r="D1240" t="s">
        <v>17291</v>
      </c>
      <c r="E1240" s="1137">
        <v>3.1199999999999999E-2</v>
      </c>
    </row>
    <row r="1241" spans="1:5" x14ac:dyDescent="0.25">
      <c r="A1241" t="s">
        <v>1</v>
      </c>
      <c r="B1241" t="s">
        <v>17354</v>
      </c>
      <c r="C1241" s="1140">
        <v>45516.710127314815</v>
      </c>
      <c r="D1241" t="s">
        <v>17288</v>
      </c>
    </row>
    <row r="1242" spans="1:5" x14ac:dyDescent="0.25">
      <c r="A1242" t="s">
        <v>1</v>
      </c>
      <c r="B1242" t="s">
        <v>17354</v>
      </c>
      <c r="C1242" s="1140">
        <v>45516.710127314815</v>
      </c>
      <c r="D1242" t="s">
        <v>17289</v>
      </c>
      <c r="E1242" s="1137">
        <v>4.6899999999999997E-2</v>
      </c>
    </row>
    <row r="1243" spans="1:5" x14ac:dyDescent="0.25">
      <c r="A1243" t="s">
        <v>1</v>
      </c>
      <c r="B1243" t="s">
        <v>17354</v>
      </c>
      <c r="C1243" s="1140">
        <v>45516.710127314815</v>
      </c>
      <c r="D1243" t="s">
        <v>17290</v>
      </c>
    </row>
    <row r="1244" spans="1:5" x14ac:dyDescent="0.25">
      <c r="A1244" t="s">
        <v>1</v>
      </c>
      <c r="B1244" t="s">
        <v>17354</v>
      </c>
      <c r="C1244" s="1140">
        <v>45516.710127314815</v>
      </c>
      <c r="D1244" t="s">
        <v>17291</v>
      </c>
      <c r="E1244" s="1137">
        <v>2.7300000000000001E-2</v>
      </c>
    </row>
    <row r="1245" spans="1:5" x14ac:dyDescent="0.25">
      <c r="A1245" t="s">
        <v>1</v>
      </c>
      <c r="B1245" t="s">
        <v>17354</v>
      </c>
      <c r="C1245" s="1140">
        <v>45516.710162037038</v>
      </c>
      <c r="D1245" t="s">
        <v>17290</v>
      </c>
    </row>
    <row r="1246" spans="1:5" x14ac:dyDescent="0.25">
      <c r="A1246" t="s">
        <v>1</v>
      </c>
      <c r="B1246" t="s">
        <v>17354</v>
      </c>
      <c r="C1246" s="1140">
        <v>45516.710162037038</v>
      </c>
      <c r="D1246" t="s">
        <v>17291</v>
      </c>
      <c r="E1246" s="1137">
        <v>3.1199999999999999E-2</v>
      </c>
    </row>
    <row r="1247" spans="1:5" x14ac:dyDescent="0.25">
      <c r="A1247" t="s">
        <v>1</v>
      </c>
      <c r="B1247" t="s">
        <v>17354</v>
      </c>
      <c r="C1247" s="1140">
        <v>45516.710162037038</v>
      </c>
      <c r="D1247" t="s">
        <v>17288</v>
      </c>
    </row>
    <row r="1248" spans="1:5" x14ac:dyDescent="0.25">
      <c r="A1248" t="s">
        <v>1</v>
      </c>
      <c r="B1248" t="s">
        <v>17354</v>
      </c>
      <c r="C1248" s="1140">
        <v>45516.710162037038</v>
      </c>
      <c r="D1248" t="s">
        <v>17289</v>
      </c>
      <c r="E1248" s="1137">
        <v>3.1199999999999999E-2</v>
      </c>
    </row>
    <row r="1249" spans="1:5" x14ac:dyDescent="0.25">
      <c r="A1249" t="s">
        <v>1</v>
      </c>
      <c r="B1249" t="s">
        <v>17354</v>
      </c>
      <c r="C1249" s="1140">
        <v>45516.710162037038</v>
      </c>
      <c r="D1249" t="s">
        <v>17290</v>
      </c>
    </row>
    <row r="1250" spans="1:5" x14ac:dyDescent="0.25">
      <c r="A1250" t="s">
        <v>1</v>
      </c>
      <c r="B1250" t="s">
        <v>17354</v>
      </c>
      <c r="C1250" s="1140">
        <v>45516.710162037038</v>
      </c>
      <c r="D1250" t="s">
        <v>17291</v>
      </c>
      <c r="E1250" s="1137">
        <v>3.1199999999999999E-2</v>
      </c>
    </row>
    <row r="1251" spans="1:5" x14ac:dyDescent="0.25">
      <c r="A1251" t="s">
        <v>1</v>
      </c>
      <c r="B1251" t="s">
        <v>17354</v>
      </c>
      <c r="C1251" s="1140">
        <v>45516.710162037038</v>
      </c>
      <c r="D1251" t="s">
        <v>17288</v>
      </c>
    </row>
    <row r="1252" spans="1:5" x14ac:dyDescent="0.25">
      <c r="A1252" t="s">
        <v>1</v>
      </c>
      <c r="B1252" t="s">
        <v>17354</v>
      </c>
      <c r="C1252" s="1140">
        <v>45516.710162037038</v>
      </c>
      <c r="D1252" t="s">
        <v>17289</v>
      </c>
      <c r="E1252" s="1137">
        <v>4.2999999999999997E-2</v>
      </c>
    </row>
    <row r="1253" spans="1:5" x14ac:dyDescent="0.25">
      <c r="A1253" t="s">
        <v>1</v>
      </c>
      <c r="B1253" t="s">
        <v>17354</v>
      </c>
      <c r="C1253" s="1140">
        <v>45516.710162037038</v>
      </c>
      <c r="D1253" t="s">
        <v>17290</v>
      </c>
    </row>
    <row r="1254" spans="1:5" x14ac:dyDescent="0.25">
      <c r="A1254" t="s">
        <v>1</v>
      </c>
      <c r="B1254" t="s">
        <v>17354</v>
      </c>
      <c r="C1254" s="1140">
        <v>45516.710162037038</v>
      </c>
      <c r="D1254" t="s">
        <v>17291</v>
      </c>
      <c r="E1254" s="1137">
        <v>3.1199999999999999E-2</v>
      </c>
    </row>
    <row r="1255" spans="1:5" x14ac:dyDescent="0.25">
      <c r="A1255" t="s">
        <v>1</v>
      </c>
      <c r="B1255" t="s">
        <v>17354</v>
      </c>
      <c r="C1255" s="1140">
        <v>45516.710173611114</v>
      </c>
      <c r="D1255" t="s">
        <v>17288</v>
      </c>
    </row>
    <row r="1256" spans="1:5" x14ac:dyDescent="0.25">
      <c r="A1256" t="s">
        <v>1</v>
      </c>
      <c r="B1256" t="s">
        <v>17354</v>
      </c>
      <c r="C1256" s="1140">
        <v>45516.710173611114</v>
      </c>
      <c r="D1256" t="s">
        <v>17289</v>
      </c>
      <c r="E1256" s="1137">
        <v>3.5200000000000002E-2</v>
      </c>
    </row>
    <row r="1257" spans="1:5" x14ac:dyDescent="0.25">
      <c r="A1257" t="s">
        <v>1</v>
      </c>
      <c r="B1257" t="s">
        <v>17354</v>
      </c>
      <c r="C1257" s="1140">
        <v>45516.710173611114</v>
      </c>
      <c r="D1257" t="s">
        <v>17290</v>
      </c>
    </row>
    <row r="1258" spans="1:5" x14ac:dyDescent="0.25">
      <c r="A1258" t="s">
        <v>1</v>
      </c>
      <c r="B1258" t="s">
        <v>17354</v>
      </c>
      <c r="C1258" s="1140">
        <v>45516.710173611114</v>
      </c>
      <c r="D1258" t="s">
        <v>17291</v>
      </c>
      <c r="E1258" s="1137">
        <v>4.2999999999999997E-2</v>
      </c>
    </row>
    <row r="1259" spans="1:5" x14ac:dyDescent="0.25">
      <c r="A1259" t="s">
        <v>1</v>
      </c>
      <c r="B1259" t="s">
        <v>17354</v>
      </c>
      <c r="C1259" s="1140">
        <v>45516.710173611114</v>
      </c>
      <c r="D1259" t="s">
        <v>17290</v>
      </c>
    </row>
    <row r="1260" spans="1:5" x14ac:dyDescent="0.25">
      <c r="A1260" t="s">
        <v>1</v>
      </c>
      <c r="B1260" t="s">
        <v>17354</v>
      </c>
      <c r="C1260" s="1140">
        <v>45516.710173611114</v>
      </c>
      <c r="D1260" t="s">
        <v>17291</v>
      </c>
      <c r="E1260" s="1137">
        <v>2.7300000000000001E-2</v>
      </c>
    </row>
    <row r="1261" spans="1:5" x14ac:dyDescent="0.25">
      <c r="A1261" t="s">
        <v>1</v>
      </c>
      <c r="B1261" t="s">
        <v>17354</v>
      </c>
      <c r="C1261" s="1140">
        <v>45516.710173611114</v>
      </c>
      <c r="D1261" t="s">
        <v>17288</v>
      </c>
    </row>
    <row r="1262" spans="1:5" x14ac:dyDescent="0.25">
      <c r="A1262" t="s">
        <v>1</v>
      </c>
      <c r="B1262" t="s">
        <v>17354</v>
      </c>
      <c r="C1262" s="1140">
        <v>45516.710173611114</v>
      </c>
      <c r="D1262" t="s">
        <v>17289</v>
      </c>
      <c r="E1262" s="1137">
        <v>3.1199999999999999E-2</v>
      </c>
    </row>
    <row r="1263" spans="1:5" x14ac:dyDescent="0.25">
      <c r="A1263" t="s">
        <v>1</v>
      </c>
      <c r="B1263" t="s">
        <v>17354</v>
      </c>
      <c r="C1263" s="1140">
        <v>45516.710173611114</v>
      </c>
      <c r="D1263" t="s">
        <v>17290</v>
      </c>
    </row>
    <row r="1264" spans="1:5" x14ac:dyDescent="0.25">
      <c r="A1264" t="s">
        <v>1</v>
      </c>
      <c r="B1264" t="s">
        <v>17354</v>
      </c>
      <c r="C1264" s="1140">
        <v>45516.710173611114</v>
      </c>
      <c r="D1264" t="s">
        <v>17291</v>
      </c>
      <c r="E1264" s="1137">
        <v>3.9100000000000003E-2</v>
      </c>
    </row>
    <row r="1265" spans="1:5" x14ac:dyDescent="0.25">
      <c r="A1265" t="s">
        <v>1</v>
      </c>
      <c r="B1265" t="s">
        <v>17354</v>
      </c>
      <c r="C1265" s="1140">
        <v>45516.710173611114</v>
      </c>
      <c r="D1265" t="s">
        <v>17290</v>
      </c>
    </row>
    <row r="1266" spans="1:5" x14ac:dyDescent="0.25">
      <c r="A1266" t="s">
        <v>1</v>
      </c>
      <c r="B1266" t="s">
        <v>17354</v>
      </c>
      <c r="C1266" s="1140">
        <v>45516.710173611114</v>
      </c>
      <c r="D1266" t="s">
        <v>17291</v>
      </c>
      <c r="E1266" s="1137">
        <v>3.9100000000000003E-2</v>
      </c>
    </row>
    <row r="1267" spans="1:5" x14ac:dyDescent="0.25">
      <c r="A1267" t="s">
        <v>1</v>
      </c>
      <c r="B1267" t="s">
        <v>17354</v>
      </c>
      <c r="C1267" s="1140">
        <v>45516.710185185184</v>
      </c>
      <c r="D1267" t="s">
        <v>17288</v>
      </c>
    </row>
    <row r="1268" spans="1:5" x14ac:dyDescent="0.25">
      <c r="A1268" t="s">
        <v>1</v>
      </c>
      <c r="B1268" t="s">
        <v>17354</v>
      </c>
      <c r="C1268" s="1140">
        <v>45516.710185185184</v>
      </c>
      <c r="D1268" t="s">
        <v>17289</v>
      </c>
      <c r="E1268" s="1137">
        <v>4.2999999999999997E-2</v>
      </c>
    </row>
    <row r="1269" spans="1:5" x14ac:dyDescent="0.25">
      <c r="A1269" t="s">
        <v>1</v>
      </c>
      <c r="B1269" t="s">
        <v>17354</v>
      </c>
      <c r="C1269" s="1140">
        <v>45516.710185185184</v>
      </c>
      <c r="D1269" t="s">
        <v>17290</v>
      </c>
    </row>
    <row r="1270" spans="1:5" x14ac:dyDescent="0.25">
      <c r="A1270" t="s">
        <v>1</v>
      </c>
      <c r="B1270" t="s">
        <v>17354</v>
      </c>
      <c r="C1270" s="1140">
        <v>45516.710185185184</v>
      </c>
      <c r="D1270" t="s">
        <v>17291</v>
      </c>
      <c r="E1270" s="1137">
        <v>2.7300000000000001E-2</v>
      </c>
    </row>
    <row r="1271" spans="1:5" x14ac:dyDescent="0.25">
      <c r="A1271" t="s">
        <v>1</v>
      </c>
      <c r="B1271" t="s">
        <v>17354</v>
      </c>
      <c r="C1271" s="1140">
        <v>45516.710277777776</v>
      </c>
      <c r="D1271" t="s">
        <v>17288</v>
      </c>
    </row>
    <row r="1272" spans="1:5" x14ac:dyDescent="0.25">
      <c r="A1272" t="s">
        <v>1</v>
      </c>
      <c r="B1272" t="s">
        <v>17354</v>
      </c>
      <c r="C1272" s="1140">
        <v>45516.710277777776</v>
      </c>
      <c r="D1272" t="s">
        <v>17289</v>
      </c>
      <c r="E1272" s="1137">
        <v>5.4699999999999999E-2</v>
      </c>
    </row>
    <row r="1273" spans="1:5" x14ac:dyDescent="0.25">
      <c r="A1273" t="s">
        <v>1</v>
      </c>
      <c r="B1273" t="s">
        <v>17354</v>
      </c>
      <c r="C1273" s="1140">
        <v>45516.710277777776</v>
      </c>
      <c r="D1273" t="s">
        <v>17290</v>
      </c>
    </row>
    <row r="1274" spans="1:5" x14ac:dyDescent="0.25">
      <c r="A1274" t="s">
        <v>1</v>
      </c>
      <c r="B1274" t="s">
        <v>17354</v>
      </c>
      <c r="C1274" s="1140">
        <v>45516.710277777776</v>
      </c>
      <c r="D1274" t="s">
        <v>17291</v>
      </c>
      <c r="E1274" s="1137">
        <v>3.1199999999999999E-2</v>
      </c>
    </row>
    <row r="1275" spans="1:5" x14ac:dyDescent="0.25">
      <c r="A1275" t="s">
        <v>1</v>
      </c>
      <c r="B1275" t="s">
        <v>17354</v>
      </c>
      <c r="C1275" s="1140">
        <v>45516.710277777776</v>
      </c>
      <c r="D1275" t="s">
        <v>17288</v>
      </c>
    </row>
    <row r="1276" spans="1:5" x14ac:dyDescent="0.25">
      <c r="A1276" t="s">
        <v>1</v>
      </c>
      <c r="B1276" t="s">
        <v>17354</v>
      </c>
      <c r="C1276" s="1140">
        <v>45516.710277777776</v>
      </c>
      <c r="D1276" t="s">
        <v>17289</v>
      </c>
      <c r="E1276" s="1137">
        <v>3.5200000000000002E-2</v>
      </c>
    </row>
    <row r="1277" spans="1:5" x14ac:dyDescent="0.25">
      <c r="A1277" t="s">
        <v>1</v>
      </c>
      <c r="B1277" t="s">
        <v>17354</v>
      </c>
      <c r="C1277" s="1140">
        <v>45516.710277777776</v>
      </c>
      <c r="D1277" t="s">
        <v>17290</v>
      </c>
    </row>
    <row r="1278" spans="1:5" x14ac:dyDescent="0.25">
      <c r="A1278" t="s">
        <v>1</v>
      </c>
      <c r="B1278" t="s">
        <v>17354</v>
      </c>
      <c r="C1278" s="1140">
        <v>45516.710277777776</v>
      </c>
      <c r="D1278" t="s">
        <v>17291</v>
      </c>
      <c r="E1278" s="1137">
        <v>3.1199999999999999E-2</v>
      </c>
    </row>
    <row r="1279" spans="1:5" x14ac:dyDescent="0.25">
      <c r="A1279" t="s">
        <v>1</v>
      </c>
      <c r="B1279" t="s">
        <v>17354</v>
      </c>
      <c r="C1279" s="1140">
        <v>45516.710277777776</v>
      </c>
      <c r="D1279" t="s">
        <v>17288</v>
      </c>
    </row>
    <row r="1280" spans="1:5" x14ac:dyDescent="0.25">
      <c r="A1280" t="s">
        <v>1</v>
      </c>
      <c r="B1280" t="s">
        <v>17354</v>
      </c>
      <c r="C1280" s="1140">
        <v>45516.710277777776</v>
      </c>
      <c r="D1280" t="s">
        <v>17289</v>
      </c>
      <c r="E1280" s="1137">
        <v>3.1199999999999999E-2</v>
      </c>
    </row>
    <row r="1281" spans="1:5" x14ac:dyDescent="0.25">
      <c r="A1281" t="s">
        <v>1</v>
      </c>
      <c r="B1281" t="s">
        <v>17354</v>
      </c>
      <c r="C1281" s="1140">
        <v>45516.710277777776</v>
      </c>
      <c r="D1281" t="s">
        <v>17290</v>
      </c>
    </row>
    <row r="1282" spans="1:5" x14ac:dyDescent="0.25">
      <c r="A1282" t="s">
        <v>1</v>
      </c>
      <c r="B1282" t="s">
        <v>17354</v>
      </c>
      <c r="C1282" s="1140">
        <v>45516.710277777776</v>
      </c>
      <c r="D1282" t="s">
        <v>17291</v>
      </c>
      <c r="E1282" s="1137">
        <v>4.6899999999999997E-2</v>
      </c>
    </row>
    <row r="1283" spans="1:5" x14ac:dyDescent="0.25">
      <c r="A1283" t="s">
        <v>1</v>
      </c>
      <c r="B1283" t="s">
        <v>17354</v>
      </c>
      <c r="C1283" s="1140">
        <v>45516.710289351853</v>
      </c>
      <c r="D1283" t="s">
        <v>17288</v>
      </c>
    </row>
    <row r="1284" spans="1:5" x14ac:dyDescent="0.25">
      <c r="A1284" t="s">
        <v>1</v>
      </c>
      <c r="B1284" t="s">
        <v>17354</v>
      </c>
      <c r="C1284" s="1140">
        <v>45516.710289351853</v>
      </c>
      <c r="D1284" t="s">
        <v>17289</v>
      </c>
      <c r="E1284" s="1137">
        <v>2.3400000000000001E-2</v>
      </c>
    </row>
    <row r="1285" spans="1:5" x14ac:dyDescent="0.25">
      <c r="A1285" t="s">
        <v>1</v>
      </c>
      <c r="B1285" t="s">
        <v>17354</v>
      </c>
      <c r="C1285" s="1140">
        <v>45516.710289351853</v>
      </c>
      <c r="D1285" t="s">
        <v>17290</v>
      </c>
    </row>
    <row r="1286" spans="1:5" x14ac:dyDescent="0.25">
      <c r="A1286" t="s">
        <v>1</v>
      </c>
      <c r="B1286" t="s">
        <v>17354</v>
      </c>
      <c r="C1286" s="1140">
        <v>45516.710289351853</v>
      </c>
      <c r="D1286" t="s">
        <v>17291</v>
      </c>
      <c r="E1286" s="1137">
        <v>4.6899999999999997E-2</v>
      </c>
    </row>
    <row r="1287" spans="1:5" x14ac:dyDescent="0.25">
      <c r="A1287" t="s">
        <v>1</v>
      </c>
      <c r="B1287" t="s">
        <v>17354</v>
      </c>
      <c r="C1287" s="1140">
        <v>45516.710289351853</v>
      </c>
      <c r="D1287" t="s">
        <v>17288</v>
      </c>
    </row>
    <row r="1288" spans="1:5" x14ac:dyDescent="0.25">
      <c r="A1288" t="s">
        <v>1</v>
      </c>
      <c r="B1288" t="s">
        <v>17354</v>
      </c>
      <c r="C1288" s="1140">
        <v>45516.710289351853</v>
      </c>
      <c r="D1288" t="s">
        <v>17289</v>
      </c>
      <c r="E1288" s="1137">
        <v>3.1199999999999999E-2</v>
      </c>
    </row>
    <row r="1289" spans="1:5" x14ac:dyDescent="0.25">
      <c r="A1289" t="s">
        <v>1</v>
      </c>
      <c r="B1289" t="s">
        <v>17354</v>
      </c>
      <c r="C1289" s="1140">
        <v>45516.710289351853</v>
      </c>
      <c r="D1289" t="s">
        <v>17290</v>
      </c>
    </row>
    <row r="1290" spans="1:5" x14ac:dyDescent="0.25">
      <c r="A1290" t="s">
        <v>1</v>
      </c>
      <c r="B1290" t="s">
        <v>17354</v>
      </c>
      <c r="C1290" s="1140">
        <v>45516.710289351853</v>
      </c>
      <c r="D1290" t="s">
        <v>17291</v>
      </c>
      <c r="E1290" s="1137">
        <v>3.9100000000000003E-2</v>
      </c>
    </row>
    <row r="1291" spans="1:5" x14ac:dyDescent="0.25">
      <c r="A1291" t="s">
        <v>1</v>
      </c>
      <c r="B1291" t="s">
        <v>17354</v>
      </c>
      <c r="C1291" s="1140">
        <v>45516.710289351853</v>
      </c>
      <c r="D1291" t="s">
        <v>17288</v>
      </c>
    </row>
    <row r="1292" spans="1:5" x14ac:dyDescent="0.25">
      <c r="A1292" t="s">
        <v>1</v>
      </c>
      <c r="B1292" t="s">
        <v>17354</v>
      </c>
      <c r="C1292" s="1140">
        <v>45516.710289351853</v>
      </c>
      <c r="D1292" t="s">
        <v>17289</v>
      </c>
      <c r="E1292" s="1137">
        <v>3.9100000000000003E-2</v>
      </c>
    </row>
    <row r="1293" spans="1:5" x14ac:dyDescent="0.25">
      <c r="A1293" t="s">
        <v>1</v>
      </c>
      <c r="B1293" t="s">
        <v>17354</v>
      </c>
      <c r="C1293" s="1140">
        <v>45516.710289351853</v>
      </c>
      <c r="D1293" t="s">
        <v>17290</v>
      </c>
    </row>
    <row r="1294" spans="1:5" x14ac:dyDescent="0.25">
      <c r="A1294" t="s">
        <v>1</v>
      </c>
      <c r="B1294" t="s">
        <v>17354</v>
      </c>
      <c r="C1294" s="1140">
        <v>45516.710289351853</v>
      </c>
      <c r="D1294" t="s">
        <v>17291</v>
      </c>
      <c r="E1294" s="1137">
        <v>5.0799999999999998E-2</v>
      </c>
    </row>
    <row r="1295" spans="1:5" x14ac:dyDescent="0.25">
      <c r="A1295" t="s">
        <v>1</v>
      </c>
      <c r="B1295" t="s">
        <v>17354</v>
      </c>
      <c r="C1295" s="1140">
        <v>45516.710810185185</v>
      </c>
      <c r="D1295" t="s">
        <v>9291</v>
      </c>
    </row>
    <row r="1296" spans="1:5" x14ac:dyDescent="0.25">
      <c r="A1296" t="s">
        <v>1</v>
      </c>
      <c r="B1296" t="s">
        <v>17354</v>
      </c>
      <c r="C1296" s="1140">
        <v>45516.710810185185</v>
      </c>
      <c r="D1296" t="s">
        <v>9292</v>
      </c>
      <c r="E1296" s="1137">
        <v>3.9100000000000003E-2</v>
      </c>
    </row>
    <row r="1297" spans="1:5" x14ac:dyDescent="0.25">
      <c r="A1297" t="s">
        <v>1</v>
      </c>
      <c r="B1297" t="s">
        <v>17354</v>
      </c>
      <c r="C1297" s="1140">
        <v>45516.710810185185</v>
      </c>
      <c r="D1297" t="s">
        <v>17276</v>
      </c>
    </row>
    <row r="1298" spans="1:5" x14ac:dyDescent="0.25">
      <c r="A1298" t="s">
        <v>1</v>
      </c>
      <c r="B1298" t="s">
        <v>17354</v>
      </c>
      <c r="C1298" s="1140">
        <v>45516.710810185185</v>
      </c>
      <c r="D1298" t="s">
        <v>17264</v>
      </c>
      <c r="E1298" s="1137">
        <v>3.5200000000000002E-2</v>
      </c>
    </row>
    <row r="1299" spans="1:5" x14ac:dyDescent="0.25">
      <c r="A1299" t="s">
        <v>1</v>
      </c>
      <c r="B1299" t="s">
        <v>17354</v>
      </c>
      <c r="C1299" s="1140">
        <v>45516.711898148147</v>
      </c>
      <c r="D1299" t="s">
        <v>17277</v>
      </c>
    </row>
    <row r="1300" spans="1:5" x14ac:dyDescent="0.25">
      <c r="A1300" t="s">
        <v>1</v>
      </c>
      <c r="B1300" t="s">
        <v>17354</v>
      </c>
      <c r="C1300" s="1140">
        <v>45516.711898148147</v>
      </c>
      <c r="D1300" t="s">
        <v>17278</v>
      </c>
    </row>
    <row r="1301" spans="1:5" x14ac:dyDescent="0.25">
      <c r="A1301" t="s">
        <v>1</v>
      </c>
      <c r="B1301" t="s">
        <v>17354</v>
      </c>
      <c r="C1301" s="1140">
        <v>45516.711898148147</v>
      </c>
      <c r="D1301" t="s">
        <v>17279</v>
      </c>
    </row>
    <row r="1302" spans="1:5" x14ac:dyDescent="0.25">
      <c r="A1302" t="s">
        <v>1</v>
      </c>
      <c r="B1302" t="s">
        <v>17354</v>
      </c>
      <c r="C1302" s="1140">
        <v>45516.711898148147</v>
      </c>
      <c r="D1302" t="s">
        <v>17280</v>
      </c>
      <c r="E1302" s="1137">
        <v>7.7999999999999996E-3</v>
      </c>
    </row>
    <row r="1303" spans="1:5" x14ac:dyDescent="0.25">
      <c r="A1303" t="s">
        <v>1</v>
      </c>
      <c r="B1303" t="s">
        <v>17354</v>
      </c>
      <c r="C1303" s="1140">
        <v>45516.711898148147</v>
      </c>
      <c r="D1303" t="s">
        <v>17281</v>
      </c>
    </row>
    <row r="1304" spans="1:5" x14ac:dyDescent="0.25">
      <c r="A1304" t="s">
        <v>1</v>
      </c>
      <c r="B1304" t="s">
        <v>17354</v>
      </c>
      <c r="C1304" s="1140">
        <v>45516.711909722224</v>
      </c>
      <c r="D1304" t="s">
        <v>17282</v>
      </c>
      <c r="E1304" s="1137">
        <v>0.89059999999999995</v>
      </c>
    </row>
    <row r="1305" spans="1:5" x14ac:dyDescent="0.25">
      <c r="A1305" t="s">
        <v>1</v>
      </c>
      <c r="B1305" t="s">
        <v>17354</v>
      </c>
      <c r="C1305" s="1140">
        <v>45516.711909722224</v>
      </c>
      <c r="D1305" t="s">
        <v>17309</v>
      </c>
    </row>
    <row r="1306" spans="1:5" x14ac:dyDescent="0.25">
      <c r="A1306" t="s">
        <v>1</v>
      </c>
      <c r="B1306" t="s">
        <v>17354</v>
      </c>
      <c r="C1306" s="1140">
        <v>45516.711909722224</v>
      </c>
      <c r="D1306" t="s">
        <v>17310</v>
      </c>
      <c r="E1306" s="1137">
        <v>0</v>
      </c>
    </row>
    <row r="1307" spans="1:5" x14ac:dyDescent="0.25">
      <c r="A1307" t="s">
        <v>1</v>
      </c>
      <c r="B1307" t="s">
        <v>17354</v>
      </c>
      <c r="C1307" s="1140">
        <v>45516.711909722224</v>
      </c>
      <c r="D1307" t="s">
        <v>17276</v>
      </c>
    </row>
    <row r="1308" spans="1:5" x14ac:dyDescent="0.25">
      <c r="A1308" t="s">
        <v>1</v>
      </c>
      <c r="B1308" t="s">
        <v>17354</v>
      </c>
      <c r="C1308" s="1140">
        <v>45516.711909722224</v>
      </c>
      <c r="D1308" t="s">
        <v>17264</v>
      </c>
      <c r="E1308" s="1137">
        <v>2.7300000000000001E-2</v>
      </c>
    </row>
    <row r="1309" spans="1:5" x14ac:dyDescent="0.25">
      <c r="A1309" t="s">
        <v>1</v>
      </c>
      <c r="B1309" t="s">
        <v>17354</v>
      </c>
      <c r="C1309" s="1140">
        <v>45516.711909722224</v>
      </c>
      <c r="D1309" t="s">
        <v>17311</v>
      </c>
    </row>
    <row r="1310" spans="1:5" x14ac:dyDescent="0.25">
      <c r="A1310" t="s">
        <v>1</v>
      </c>
      <c r="B1310" t="s">
        <v>17354</v>
      </c>
      <c r="C1310" s="1140">
        <v>45516.711909722224</v>
      </c>
      <c r="D1310" t="s">
        <v>17288</v>
      </c>
    </row>
    <row r="1311" spans="1:5" x14ac:dyDescent="0.25">
      <c r="A1311" t="s">
        <v>1</v>
      </c>
      <c r="B1311" t="s">
        <v>17354</v>
      </c>
      <c r="C1311" s="1140">
        <v>45516.711909722224</v>
      </c>
      <c r="D1311" t="s">
        <v>17289</v>
      </c>
      <c r="E1311" s="1137">
        <v>5.4699999999999999E-2</v>
      </c>
    </row>
    <row r="1312" spans="1:5" x14ac:dyDescent="0.25">
      <c r="A1312" t="s">
        <v>1</v>
      </c>
      <c r="B1312" t="s">
        <v>17354</v>
      </c>
      <c r="C1312" s="1140">
        <v>45516.711909722224</v>
      </c>
      <c r="D1312" t="s">
        <v>17290</v>
      </c>
    </row>
    <row r="1313" spans="1:5" x14ac:dyDescent="0.25">
      <c r="A1313" t="s">
        <v>1</v>
      </c>
      <c r="B1313" t="s">
        <v>17354</v>
      </c>
      <c r="C1313" s="1140">
        <v>45516.711909722224</v>
      </c>
      <c r="D1313" t="s">
        <v>17291</v>
      </c>
      <c r="E1313" s="1137">
        <v>3.1199999999999999E-2</v>
      </c>
    </row>
    <row r="1314" spans="1:5" x14ac:dyDescent="0.25">
      <c r="A1314" t="s">
        <v>1</v>
      </c>
      <c r="B1314" t="s">
        <v>17354</v>
      </c>
      <c r="C1314" s="1140">
        <v>45516.711909722224</v>
      </c>
      <c r="D1314" t="s">
        <v>17312</v>
      </c>
      <c r="E1314" s="1137">
        <v>0.21479999999999999</v>
      </c>
    </row>
    <row r="1315" spans="1:5" x14ac:dyDescent="0.25">
      <c r="A1315" t="s">
        <v>1</v>
      </c>
      <c r="B1315" t="s">
        <v>17354</v>
      </c>
      <c r="C1315" s="1140">
        <v>45516.711909722224</v>
      </c>
      <c r="D1315" t="s">
        <v>17285</v>
      </c>
      <c r="E1315" s="1137">
        <v>1.2968999999999999</v>
      </c>
    </row>
    <row r="1316" spans="1:5" x14ac:dyDescent="0.25">
      <c r="A1316" t="s">
        <v>1</v>
      </c>
      <c r="B1316" t="s">
        <v>17354</v>
      </c>
      <c r="C1316" s="1140">
        <v>45516.720659722225</v>
      </c>
      <c r="D1316" t="s">
        <v>17288</v>
      </c>
    </row>
    <row r="1317" spans="1:5" x14ac:dyDescent="0.25">
      <c r="A1317" t="s">
        <v>1</v>
      </c>
      <c r="B1317" t="s">
        <v>17354</v>
      </c>
      <c r="C1317" s="1140">
        <v>45516.720659722225</v>
      </c>
      <c r="D1317" t="s">
        <v>17289</v>
      </c>
      <c r="E1317" s="1137">
        <v>3.9100000000000003E-2</v>
      </c>
    </row>
    <row r="1318" spans="1:5" x14ac:dyDescent="0.25">
      <c r="A1318" t="s">
        <v>1</v>
      </c>
      <c r="B1318" t="s">
        <v>17354</v>
      </c>
      <c r="C1318" s="1140">
        <v>45516.720659722225</v>
      </c>
      <c r="D1318" t="s">
        <v>17290</v>
      </c>
    </row>
    <row r="1319" spans="1:5" x14ac:dyDescent="0.25">
      <c r="A1319" t="s">
        <v>1</v>
      </c>
      <c r="B1319" t="s">
        <v>17354</v>
      </c>
      <c r="C1319" s="1140">
        <v>45516.720659722225</v>
      </c>
      <c r="D1319" t="s">
        <v>17291</v>
      </c>
      <c r="E1319" s="1137">
        <v>3.1199999999999999E-2</v>
      </c>
    </row>
    <row r="1320" spans="1:5" x14ac:dyDescent="0.25">
      <c r="A1320" t="s">
        <v>1</v>
      </c>
      <c r="B1320" t="s">
        <v>17354</v>
      </c>
      <c r="C1320" s="1140">
        <v>45516.720659722225</v>
      </c>
      <c r="D1320" t="s">
        <v>17288</v>
      </c>
    </row>
    <row r="1321" spans="1:5" x14ac:dyDescent="0.25">
      <c r="A1321" t="s">
        <v>1</v>
      </c>
      <c r="B1321" t="s">
        <v>17354</v>
      </c>
      <c r="C1321" s="1140">
        <v>45516.720659722225</v>
      </c>
      <c r="D1321" t="s">
        <v>17289</v>
      </c>
      <c r="E1321" s="1137">
        <v>3.5200000000000002E-2</v>
      </c>
    </row>
    <row r="1322" spans="1:5" x14ac:dyDescent="0.25">
      <c r="A1322" t="s">
        <v>1</v>
      </c>
      <c r="B1322" t="s">
        <v>17354</v>
      </c>
      <c r="C1322" s="1140">
        <v>45516.720659722225</v>
      </c>
      <c r="D1322" t="s">
        <v>17290</v>
      </c>
    </row>
    <row r="1323" spans="1:5" x14ac:dyDescent="0.25">
      <c r="A1323" t="s">
        <v>1</v>
      </c>
      <c r="B1323" t="s">
        <v>17354</v>
      </c>
      <c r="C1323" s="1140">
        <v>45516.720659722225</v>
      </c>
      <c r="D1323" t="s">
        <v>17291</v>
      </c>
      <c r="E1323" s="1137">
        <v>3.1199999999999999E-2</v>
      </c>
    </row>
    <row r="1324" spans="1:5" x14ac:dyDescent="0.25">
      <c r="A1324" t="s">
        <v>1</v>
      </c>
      <c r="B1324" t="s">
        <v>17354</v>
      </c>
      <c r="C1324" s="1140">
        <v>45516.720671296294</v>
      </c>
      <c r="D1324" t="s">
        <v>17288</v>
      </c>
    </row>
    <row r="1325" spans="1:5" x14ac:dyDescent="0.25">
      <c r="A1325" t="s">
        <v>1</v>
      </c>
      <c r="B1325" t="s">
        <v>17354</v>
      </c>
      <c r="C1325" s="1140">
        <v>45516.720671296294</v>
      </c>
      <c r="D1325" t="s">
        <v>17289</v>
      </c>
      <c r="E1325" s="1137">
        <v>4.6899999999999997E-2</v>
      </c>
    </row>
    <row r="1326" spans="1:5" x14ac:dyDescent="0.25">
      <c r="A1326" t="s">
        <v>1</v>
      </c>
      <c r="B1326" t="s">
        <v>17354</v>
      </c>
      <c r="C1326" s="1140">
        <v>45516.720671296294</v>
      </c>
      <c r="D1326" t="s">
        <v>17288</v>
      </c>
    </row>
    <row r="1327" spans="1:5" x14ac:dyDescent="0.25">
      <c r="A1327" t="s">
        <v>1</v>
      </c>
      <c r="B1327" t="s">
        <v>17354</v>
      </c>
      <c r="C1327" s="1140">
        <v>45516.720671296294</v>
      </c>
      <c r="D1327" t="s">
        <v>17289</v>
      </c>
      <c r="E1327" s="1137">
        <v>3.1199999999999999E-2</v>
      </c>
    </row>
    <row r="1328" spans="1:5" x14ac:dyDescent="0.25">
      <c r="A1328" t="s">
        <v>1</v>
      </c>
      <c r="B1328" t="s">
        <v>17354</v>
      </c>
      <c r="C1328" s="1140">
        <v>45516.720671296294</v>
      </c>
      <c r="D1328" t="s">
        <v>17288</v>
      </c>
    </row>
    <row r="1329" spans="1:5" x14ac:dyDescent="0.25">
      <c r="A1329" t="s">
        <v>1</v>
      </c>
      <c r="B1329" t="s">
        <v>17354</v>
      </c>
      <c r="C1329" s="1140">
        <v>45516.720671296294</v>
      </c>
      <c r="D1329" t="s">
        <v>17289</v>
      </c>
      <c r="E1329" s="1137">
        <v>5.0799999999999998E-2</v>
      </c>
    </row>
    <row r="1330" spans="1:5" x14ac:dyDescent="0.25">
      <c r="A1330" t="s">
        <v>1</v>
      </c>
      <c r="B1330" t="s">
        <v>17354</v>
      </c>
      <c r="C1330" s="1140">
        <v>45516.720671296294</v>
      </c>
      <c r="D1330" t="s">
        <v>17290</v>
      </c>
    </row>
    <row r="1331" spans="1:5" x14ac:dyDescent="0.25">
      <c r="A1331" t="s">
        <v>1</v>
      </c>
      <c r="B1331" t="s">
        <v>17354</v>
      </c>
      <c r="C1331" s="1140">
        <v>45516.720671296294</v>
      </c>
      <c r="D1331" t="s">
        <v>17291</v>
      </c>
      <c r="E1331" s="1137">
        <v>3.9100000000000003E-2</v>
      </c>
    </row>
    <row r="1332" spans="1:5" x14ac:dyDescent="0.25">
      <c r="A1332" t="s">
        <v>1</v>
      </c>
      <c r="B1332" t="s">
        <v>17354</v>
      </c>
      <c r="C1332" s="1140">
        <v>45516.720671296294</v>
      </c>
      <c r="D1332" t="s">
        <v>17290</v>
      </c>
    </row>
    <row r="1333" spans="1:5" x14ac:dyDescent="0.25">
      <c r="A1333" t="s">
        <v>1</v>
      </c>
      <c r="B1333" t="s">
        <v>17354</v>
      </c>
      <c r="C1333" s="1140">
        <v>45516.720671296294</v>
      </c>
      <c r="D1333" t="s">
        <v>17291</v>
      </c>
      <c r="E1333" s="1137">
        <v>4.6899999999999997E-2</v>
      </c>
    </row>
    <row r="1334" spans="1:5" x14ac:dyDescent="0.25">
      <c r="A1334" t="s">
        <v>1</v>
      </c>
      <c r="B1334" t="s">
        <v>17354</v>
      </c>
      <c r="C1334" s="1140">
        <v>45516.720671296294</v>
      </c>
      <c r="D1334" t="s">
        <v>17288</v>
      </c>
    </row>
    <row r="1335" spans="1:5" x14ac:dyDescent="0.25">
      <c r="A1335" t="s">
        <v>1</v>
      </c>
      <c r="B1335" t="s">
        <v>17354</v>
      </c>
      <c r="C1335" s="1140">
        <v>45516.720671296294</v>
      </c>
      <c r="D1335" t="s">
        <v>17289</v>
      </c>
      <c r="E1335" s="1137">
        <v>3.1199999999999999E-2</v>
      </c>
    </row>
    <row r="1336" spans="1:5" x14ac:dyDescent="0.25">
      <c r="A1336" t="s">
        <v>1</v>
      </c>
      <c r="B1336" t="s">
        <v>17354</v>
      </c>
      <c r="C1336" s="1140">
        <v>45516.720671296294</v>
      </c>
      <c r="D1336" t="s">
        <v>17290</v>
      </c>
    </row>
    <row r="1337" spans="1:5" x14ac:dyDescent="0.25">
      <c r="A1337" t="s">
        <v>1</v>
      </c>
      <c r="B1337" t="s">
        <v>17354</v>
      </c>
      <c r="C1337" s="1140">
        <v>45516.720682870371</v>
      </c>
      <c r="D1337" t="s">
        <v>17291</v>
      </c>
      <c r="E1337" s="1137">
        <v>3.1199999999999999E-2</v>
      </c>
    </row>
    <row r="1338" spans="1:5" x14ac:dyDescent="0.25">
      <c r="A1338" t="s">
        <v>1</v>
      </c>
      <c r="B1338" t="s">
        <v>17354</v>
      </c>
      <c r="C1338" s="1140">
        <v>45516.720682870371</v>
      </c>
      <c r="D1338" t="s">
        <v>17288</v>
      </c>
    </row>
    <row r="1339" spans="1:5" x14ac:dyDescent="0.25">
      <c r="A1339" t="s">
        <v>1</v>
      </c>
      <c r="B1339" t="s">
        <v>17354</v>
      </c>
      <c r="C1339" s="1140">
        <v>45516.720682870371</v>
      </c>
      <c r="D1339" t="s">
        <v>17289</v>
      </c>
      <c r="E1339" s="1137">
        <v>2.3400000000000001E-2</v>
      </c>
    </row>
    <row r="1340" spans="1:5" x14ac:dyDescent="0.25">
      <c r="A1340" t="s">
        <v>1</v>
      </c>
      <c r="B1340" t="s">
        <v>17354</v>
      </c>
      <c r="C1340" s="1140">
        <v>45516.720682870371</v>
      </c>
      <c r="D1340" t="s">
        <v>17290</v>
      </c>
    </row>
    <row r="1341" spans="1:5" x14ac:dyDescent="0.25">
      <c r="A1341" t="s">
        <v>1</v>
      </c>
      <c r="B1341" t="s">
        <v>17354</v>
      </c>
      <c r="C1341" s="1140">
        <v>45516.720682870371</v>
      </c>
      <c r="D1341" t="s">
        <v>17291</v>
      </c>
      <c r="E1341" s="1137">
        <v>4.6899999999999997E-2</v>
      </c>
    </row>
    <row r="1342" spans="1:5" x14ac:dyDescent="0.25">
      <c r="A1342" t="s">
        <v>1</v>
      </c>
      <c r="B1342" t="s">
        <v>17354</v>
      </c>
      <c r="C1342" s="1140">
        <v>45516.720682870371</v>
      </c>
      <c r="D1342" t="s">
        <v>17288</v>
      </c>
    </row>
    <row r="1343" spans="1:5" x14ac:dyDescent="0.25">
      <c r="A1343" t="s">
        <v>1</v>
      </c>
      <c r="B1343" t="s">
        <v>17354</v>
      </c>
      <c r="C1343" s="1140">
        <v>45516.720682870371</v>
      </c>
      <c r="D1343" t="s">
        <v>17289</v>
      </c>
      <c r="E1343" s="1137">
        <v>3.9100000000000003E-2</v>
      </c>
    </row>
    <row r="1344" spans="1:5" x14ac:dyDescent="0.25">
      <c r="A1344" t="s">
        <v>1</v>
      </c>
      <c r="B1344" t="s">
        <v>17354</v>
      </c>
      <c r="C1344" s="1140">
        <v>45516.720682870371</v>
      </c>
      <c r="D1344" t="s">
        <v>17290</v>
      </c>
    </row>
    <row r="1345" spans="1:5" x14ac:dyDescent="0.25">
      <c r="A1345" t="s">
        <v>1</v>
      </c>
      <c r="B1345" t="s">
        <v>17354</v>
      </c>
      <c r="C1345" s="1140">
        <v>45516.720682870371</v>
      </c>
      <c r="D1345" t="s">
        <v>17291</v>
      </c>
      <c r="E1345" s="1137">
        <v>4.2999999999999997E-2</v>
      </c>
    </row>
    <row r="1346" spans="1:5" x14ac:dyDescent="0.25">
      <c r="A1346" t="s">
        <v>1</v>
      </c>
      <c r="B1346" t="s">
        <v>17354</v>
      </c>
      <c r="C1346" s="1140">
        <v>45516.720682870371</v>
      </c>
      <c r="D1346" t="s">
        <v>17288</v>
      </c>
    </row>
    <row r="1347" spans="1:5" x14ac:dyDescent="0.25">
      <c r="A1347" t="s">
        <v>1</v>
      </c>
      <c r="B1347" t="s">
        <v>17354</v>
      </c>
      <c r="C1347" s="1140">
        <v>45516.720694444448</v>
      </c>
      <c r="D1347" t="s">
        <v>17289</v>
      </c>
      <c r="E1347" s="1137">
        <v>3.5200000000000002E-2</v>
      </c>
    </row>
    <row r="1348" spans="1:5" x14ac:dyDescent="0.25">
      <c r="A1348" t="s">
        <v>1</v>
      </c>
      <c r="B1348" t="s">
        <v>17354</v>
      </c>
      <c r="C1348" s="1140">
        <v>45516.720694444448</v>
      </c>
      <c r="D1348" t="s">
        <v>17290</v>
      </c>
    </row>
    <row r="1349" spans="1:5" x14ac:dyDescent="0.25">
      <c r="A1349" t="s">
        <v>1</v>
      </c>
      <c r="B1349" t="s">
        <v>17354</v>
      </c>
      <c r="C1349" s="1140">
        <v>45516.720694444448</v>
      </c>
      <c r="D1349" t="s">
        <v>17291</v>
      </c>
      <c r="E1349" s="1137">
        <v>4.6899999999999997E-2</v>
      </c>
    </row>
    <row r="1350" spans="1:5" x14ac:dyDescent="0.25">
      <c r="A1350" t="s">
        <v>1</v>
      </c>
      <c r="B1350" t="s">
        <v>17354</v>
      </c>
      <c r="C1350" s="1140">
        <v>45516.720694444448</v>
      </c>
      <c r="D1350" t="s">
        <v>17288</v>
      </c>
    </row>
    <row r="1351" spans="1:5" x14ac:dyDescent="0.25">
      <c r="A1351" t="s">
        <v>1</v>
      </c>
      <c r="B1351" t="s">
        <v>17354</v>
      </c>
      <c r="C1351" s="1140">
        <v>45516.720694444448</v>
      </c>
      <c r="D1351" t="s">
        <v>17289</v>
      </c>
      <c r="E1351" s="1137">
        <v>4.6899999999999997E-2</v>
      </c>
    </row>
    <row r="1352" spans="1:5" x14ac:dyDescent="0.25">
      <c r="A1352" t="s">
        <v>1</v>
      </c>
      <c r="B1352" t="s">
        <v>17354</v>
      </c>
      <c r="C1352" s="1140">
        <v>45516.720694444448</v>
      </c>
      <c r="D1352" t="s">
        <v>17290</v>
      </c>
    </row>
    <row r="1353" spans="1:5" x14ac:dyDescent="0.25">
      <c r="A1353" t="s">
        <v>1</v>
      </c>
      <c r="B1353" t="s">
        <v>17354</v>
      </c>
      <c r="C1353" s="1140">
        <v>45516.720694444448</v>
      </c>
      <c r="D1353" t="s">
        <v>17291</v>
      </c>
      <c r="E1353" s="1137">
        <v>3.1199999999999999E-2</v>
      </c>
    </row>
    <row r="1354" spans="1:5" x14ac:dyDescent="0.25">
      <c r="A1354" t="s">
        <v>1</v>
      </c>
      <c r="B1354" t="s">
        <v>17354</v>
      </c>
      <c r="C1354" s="1140">
        <v>45516.720694444448</v>
      </c>
      <c r="D1354" t="s">
        <v>17288</v>
      </c>
    </row>
    <row r="1355" spans="1:5" x14ac:dyDescent="0.25">
      <c r="A1355" t="s">
        <v>1</v>
      </c>
      <c r="B1355" t="s">
        <v>17354</v>
      </c>
      <c r="C1355" s="1140">
        <v>45516.720694444448</v>
      </c>
      <c r="D1355" t="s">
        <v>17289</v>
      </c>
      <c r="E1355" s="1137">
        <v>4.6899999999999997E-2</v>
      </c>
    </row>
    <row r="1356" spans="1:5" x14ac:dyDescent="0.25">
      <c r="A1356" t="s">
        <v>1</v>
      </c>
      <c r="B1356" t="s">
        <v>17354</v>
      </c>
      <c r="C1356" s="1140">
        <v>45516.720694444448</v>
      </c>
      <c r="D1356" t="s">
        <v>17290</v>
      </c>
    </row>
    <row r="1357" spans="1:5" x14ac:dyDescent="0.25">
      <c r="A1357" t="s">
        <v>1</v>
      </c>
      <c r="B1357" t="s">
        <v>17354</v>
      </c>
      <c r="C1357" s="1140">
        <v>45516.720694444448</v>
      </c>
      <c r="D1357" t="s">
        <v>17291</v>
      </c>
      <c r="E1357" s="1137">
        <v>3.5200000000000002E-2</v>
      </c>
    </row>
    <row r="1358" spans="1:5" x14ac:dyDescent="0.25">
      <c r="A1358" t="s">
        <v>1</v>
      </c>
      <c r="B1358" t="s">
        <v>17354</v>
      </c>
      <c r="C1358" s="1140">
        <v>45516.720706018517</v>
      </c>
      <c r="D1358" t="s">
        <v>17288</v>
      </c>
    </row>
    <row r="1359" spans="1:5" x14ac:dyDescent="0.25">
      <c r="A1359" t="s">
        <v>1</v>
      </c>
      <c r="B1359" t="s">
        <v>17354</v>
      </c>
      <c r="C1359" s="1140">
        <v>45516.720706018517</v>
      </c>
      <c r="D1359" t="s">
        <v>17289</v>
      </c>
      <c r="E1359" s="1137">
        <v>2.7300000000000001E-2</v>
      </c>
    </row>
    <row r="1360" spans="1:5" x14ac:dyDescent="0.25">
      <c r="A1360" t="s">
        <v>1</v>
      </c>
      <c r="B1360" t="s">
        <v>17354</v>
      </c>
      <c r="C1360" s="1140">
        <v>45516.720706018517</v>
      </c>
      <c r="D1360" t="s">
        <v>17290</v>
      </c>
    </row>
    <row r="1361" spans="1:5" x14ac:dyDescent="0.25">
      <c r="A1361" t="s">
        <v>1</v>
      </c>
      <c r="B1361" t="s">
        <v>17354</v>
      </c>
      <c r="C1361" s="1140">
        <v>45516.720706018517</v>
      </c>
      <c r="D1361" t="s">
        <v>17291</v>
      </c>
      <c r="E1361" s="1137">
        <v>5.0799999999999998E-2</v>
      </c>
    </row>
    <row r="1362" spans="1:5" x14ac:dyDescent="0.25">
      <c r="A1362" t="s">
        <v>1</v>
      </c>
      <c r="B1362" t="s">
        <v>17354</v>
      </c>
      <c r="C1362" s="1140">
        <v>45516.720706018517</v>
      </c>
      <c r="D1362" t="s">
        <v>17288</v>
      </c>
    </row>
    <row r="1363" spans="1:5" x14ac:dyDescent="0.25">
      <c r="A1363" t="s">
        <v>1</v>
      </c>
      <c r="B1363" t="s">
        <v>17354</v>
      </c>
      <c r="C1363" s="1140">
        <v>45516.720706018517</v>
      </c>
      <c r="D1363" t="s">
        <v>17289</v>
      </c>
      <c r="E1363" s="1137">
        <v>3.1199999999999999E-2</v>
      </c>
    </row>
    <row r="1364" spans="1:5" x14ac:dyDescent="0.25">
      <c r="A1364" t="s">
        <v>1</v>
      </c>
      <c r="B1364" t="s">
        <v>17354</v>
      </c>
      <c r="C1364" s="1140">
        <v>45516.720706018517</v>
      </c>
      <c r="D1364" t="s">
        <v>17290</v>
      </c>
    </row>
    <row r="1365" spans="1:5" x14ac:dyDescent="0.25">
      <c r="A1365" t="s">
        <v>1</v>
      </c>
      <c r="B1365" t="s">
        <v>17354</v>
      </c>
      <c r="C1365" s="1140">
        <v>45516.720706018517</v>
      </c>
      <c r="D1365" t="s">
        <v>17291</v>
      </c>
      <c r="E1365" s="1137">
        <v>4.6899999999999997E-2</v>
      </c>
    </row>
    <row r="1366" spans="1:5" x14ac:dyDescent="0.25">
      <c r="A1366" t="s">
        <v>1</v>
      </c>
      <c r="B1366" t="s">
        <v>17354</v>
      </c>
      <c r="C1366" s="1140">
        <v>45516.720706018517</v>
      </c>
      <c r="D1366" t="s">
        <v>17288</v>
      </c>
    </row>
    <row r="1367" spans="1:5" x14ac:dyDescent="0.25">
      <c r="A1367" t="s">
        <v>1</v>
      </c>
      <c r="B1367" t="s">
        <v>17354</v>
      </c>
      <c r="C1367" s="1140">
        <v>45516.720706018517</v>
      </c>
      <c r="D1367" t="s">
        <v>17289</v>
      </c>
      <c r="E1367" s="1137">
        <v>3.1199999999999999E-2</v>
      </c>
    </row>
    <row r="1368" spans="1:5" x14ac:dyDescent="0.25">
      <c r="A1368" t="s">
        <v>1</v>
      </c>
      <c r="B1368" t="s">
        <v>17354</v>
      </c>
      <c r="C1368" s="1140">
        <v>45516.720706018517</v>
      </c>
      <c r="D1368" t="s">
        <v>17290</v>
      </c>
    </row>
    <row r="1369" spans="1:5" x14ac:dyDescent="0.25">
      <c r="A1369" t="s">
        <v>1</v>
      </c>
      <c r="B1369" t="s">
        <v>17354</v>
      </c>
      <c r="C1369" s="1140">
        <v>45516.720706018517</v>
      </c>
      <c r="D1369" t="s">
        <v>17291</v>
      </c>
      <c r="E1369" s="1137">
        <v>4.6899999999999997E-2</v>
      </c>
    </row>
    <row r="1370" spans="1:5" x14ac:dyDescent="0.25">
      <c r="A1370" t="s">
        <v>1</v>
      </c>
      <c r="B1370" t="s">
        <v>17354</v>
      </c>
      <c r="C1370" s="1140">
        <v>45516.720706018517</v>
      </c>
      <c r="D1370" t="s">
        <v>17288</v>
      </c>
    </row>
    <row r="1371" spans="1:5" x14ac:dyDescent="0.25">
      <c r="A1371" t="s">
        <v>1</v>
      </c>
      <c r="B1371" t="s">
        <v>17354</v>
      </c>
      <c r="C1371" s="1140">
        <v>45516.720706018517</v>
      </c>
      <c r="D1371" t="s">
        <v>17289</v>
      </c>
      <c r="E1371" s="1137">
        <v>4.6899999999999997E-2</v>
      </c>
    </row>
    <row r="1372" spans="1:5" x14ac:dyDescent="0.25">
      <c r="A1372" t="s">
        <v>1</v>
      </c>
      <c r="B1372" t="s">
        <v>17354</v>
      </c>
      <c r="C1372" s="1140">
        <v>45516.720706018517</v>
      </c>
      <c r="D1372" t="s">
        <v>17290</v>
      </c>
    </row>
    <row r="1373" spans="1:5" x14ac:dyDescent="0.25">
      <c r="A1373" t="s">
        <v>1</v>
      </c>
      <c r="B1373" t="s">
        <v>17354</v>
      </c>
      <c r="C1373" s="1140">
        <v>45516.720706018517</v>
      </c>
      <c r="D1373" t="s">
        <v>17291</v>
      </c>
      <c r="E1373" s="1137">
        <v>2.7300000000000001E-2</v>
      </c>
    </row>
    <row r="1374" spans="1:5" x14ac:dyDescent="0.25">
      <c r="A1374" t="s">
        <v>1</v>
      </c>
      <c r="B1374" t="s">
        <v>17354</v>
      </c>
      <c r="C1374" s="1140">
        <v>45516.720717592594</v>
      </c>
      <c r="D1374" t="s">
        <v>17288</v>
      </c>
    </row>
    <row r="1375" spans="1:5" x14ac:dyDescent="0.25">
      <c r="A1375" t="s">
        <v>1</v>
      </c>
      <c r="B1375" t="s">
        <v>17354</v>
      </c>
      <c r="C1375" s="1140">
        <v>45516.720717592594</v>
      </c>
      <c r="D1375" t="s">
        <v>17289</v>
      </c>
      <c r="E1375" s="1137">
        <v>3.9100000000000003E-2</v>
      </c>
    </row>
    <row r="1376" spans="1:5" x14ac:dyDescent="0.25">
      <c r="A1376" t="s">
        <v>1</v>
      </c>
      <c r="B1376" t="s">
        <v>17354</v>
      </c>
      <c r="C1376" s="1140">
        <v>45516.720717592594</v>
      </c>
      <c r="D1376" t="s">
        <v>17290</v>
      </c>
    </row>
    <row r="1377" spans="1:5" x14ac:dyDescent="0.25">
      <c r="A1377" t="s">
        <v>1</v>
      </c>
      <c r="B1377" t="s">
        <v>17354</v>
      </c>
      <c r="C1377" s="1140">
        <v>45516.720717592594</v>
      </c>
      <c r="D1377" t="s">
        <v>17291</v>
      </c>
      <c r="E1377" s="1137">
        <v>2.7300000000000001E-2</v>
      </c>
    </row>
    <row r="1378" spans="1:5" x14ac:dyDescent="0.25">
      <c r="A1378" t="s">
        <v>1</v>
      </c>
      <c r="B1378" t="s">
        <v>17354</v>
      </c>
      <c r="C1378" s="1140">
        <v>45516.720717592594</v>
      </c>
      <c r="D1378" t="s">
        <v>17288</v>
      </c>
    </row>
    <row r="1379" spans="1:5" x14ac:dyDescent="0.25">
      <c r="A1379" t="s">
        <v>1</v>
      </c>
      <c r="B1379" t="s">
        <v>17354</v>
      </c>
      <c r="C1379" s="1140">
        <v>45516.720717592594</v>
      </c>
      <c r="D1379" t="s">
        <v>17289</v>
      </c>
      <c r="E1379" s="1137">
        <v>4.6899999999999997E-2</v>
      </c>
    </row>
    <row r="1380" spans="1:5" x14ac:dyDescent="0.25">
      <c r="A1380" t="s">
        <v>1</v>
      </c>
      <c r="B1380" t="s">
        <v>17354</v>
      </c>
      <c r="C1380" s="1140">
        <v>45516.720717592594</v>
      </c>
      <c r="D1380" t="s">
        <v>17290</v>
      </c>
    </row>
    <row r="1381" spans="1:5" x14ac:dyDescent="0.25">
      <c r="A1381" t="s">
        <v>1</v>
      </c>
      <c r="B1381" t="s">
        <v>17354</v>
      </c>
      <c r="C1381" s="1140">
        <v>45516.720717592594</v>
      </c>
      <c r="D1381" t="s">
        <v>17291</v>
      </c>
      <c r="E1381" s="1137">
        <v>3.1199999999999999E-2</v>
      </c>
    </row>
    <row r="1382" spans="1:5" x14ac:dyDescent="0.25">
      <c r="A1382" t="s">
        <v>1</v>
      </c>
      <c r="B1382" t="s">
        <v>17354</v>
      </c>
      <c r="C1382" s="1140">
        <v>45516.720717592594</v>
      </c>
      <c r="D1382" t="s">
        <v>17288</v>
      </c>
    </row>
    <row r="1383" spans="1:5" x14ac:dyDescent="0.25">
      <c r="A1383" t="s">
        <v>1</v>
      </c>
      <c r="B1383" t="s">
        <v>17354</v>
      </c>
      <c r="C1383" s="1140">
        <v>45516.720717592594</v>
      </c>
      <c r="D1383" t="s">
        <v>17289</v>
      </c>
      <c r="E1383" s="1137">
        <v>3.9100000000000003E-2</v>
      </c>
    </row>
    <row r="1384" spans="1:5" x14ac:dyDescent="0.25">
      <c r="A1384" t="s">
        <v>1</v>
      </c>
      <c r="B1384" t="s">
        <v>17354</v>
      </c>
      <c r="C1384" s="1140">
        <v>45516.720717592594</v>
      </c>
      <c r="D1384" t="s">
        <v>17290</v>
      </c>
    </row>
    <row r="1385" spans="1:5" x14ac:dyDescent="0.25">
      <c r="A1385" t="s">
        <v>1</v>
      </c>
      <c r="B1385" t="s">
        <v>17354</v>
      </c>
      <c r="C1385" s="1140">
        <v>45516.720717592594</v>
      </c>
      <c r="D1385" t="s">
        <v>17291</v>
      </c>
      <c r="E1385" s="1137">
        <v>3.1199999999999999E-2</v>
      </c>
    </row>
    <row r="1386" spans="1:5" x14ac:dyDescent="0.25">
      <c r="A1386" t="s">
        <v>1</v>
      </c>
      <c r="B1386" t="s">
        <v>17354</v>
      </c>
      <c r="C1386" s="1140">
        <v>45516.720752314817</v>
      </c>
      <c r="D1386" t="s">
        <v>9291</v>
      </c>
    </row>
    <row r="1387" spans="1:5" x14ac:dyDescent="0.25">
      <c r="A1387" t="s">
        <v>1</v>
      </c>
      <c r="B1387" t="s">
        <v>17354</v>
      </c>
      <c r="C1387" s="1140">
        <v>45516.720752314817</v>
      </c>
      <c r="D1387" t="s">
        <v>9292</v>
      </c>
      <c r="E1387" s="1137">
        <v>1.5599999999999999E-2</v>
      </c>
    </row>
    <row r="1388" spans="1:5" x14ac:dyDescent="0.25">
      <c r="A1388" t="s">
        <v>1</v>
      </c>
      <c r="B1388" t="s">
        <v>17354</v>
      </c>
      <c r="C1388" s="1140">
        <v>45516.720752314817</v>
      </c>
      <c r="D1388" t="s">
        <v>17276</v>
      </c>
    </row>
    <row r="1389" spans="1:5" x14ac:dyDescent="0.25">
      <c r="A1389" t="s">
        <v>1</v>
      </c>
      <c r="B1389" t="s">
        <v>17354</v>
      </c>
      <c r="C1389" s="1140">
        <v>45516.720752314817</v>
      </c>
      <c r="D1389" t="s">
        <v>17264</v>
      </c>
      <c r="E1389" s="1137">
        <v>2.7300000000000001E-2</v>
      </c>
    </row>
    <row r="1390" spans="1:5" x14ac:dyDescent="0.25">
      <c r="A1390" t="s">
        <v>1</v>
      </c>
      <c r="B1390" t="s">
        <v>17354</v>
      </c>
      <c r="C1390" s="1140">
        <v>45516.72451388889</v>
      </c>
      <c r="D1390" t="s">
        <v>17277</v>
      </c>
    </row>
    <row r="1391" spans="1:5" x14ac:dyDescent="0.25">
      <c r="A1391" t="s">
        <v>1</v>
      </c>
      <c r="B1391" t="s">
        <v>17354</v>
      </c>
      <c r="C1391" s="1140">
        <v>45516.72451388889</v>
      </c>
      <c r="D1391" t="s">
        <v>17278</v>
      </c>
    </row>
    <row r="1392" spans="1:5" x14ac:dyDescent="0.25">
      <c r="A1392" t="s">
        <v>1</v>
      </c>
      <c r="B1392" t="s">
        <v>17354</v>
      </c>
      <c r="C1392" s="1140">
        <v>45516.72451388889</v>
      </c>
      <c r="D1392" t="s">
        <v>17279</v>
      </c>
    </row>
    <row r="1393" spans="1:5" x14ac:dyDescent="0.25">
      <c r="A1393" t="s">
        <v>1</v>
      </c>
      <c r="B1393" t="s">
        <v>17354</v>
      </c>
      <c r="C1393" s="1140">
        <v>45516.72451388889</v>
      </c>
      <c r="D1393" t="s">
        <v>17280</v>
      </c>
      <c r="E1393" s="1137">
        <v>1.17E-2</v>
      </c>
    </row>
    <row r="1394" spans="1:5" x14ac:dyDescent="0.25">
      <c r="A1394" t="s">
        <v>1</v>
      </c>
      <c r="B1394" t="s">
        <v>17354</v>
      </c>
      <c r="C1394" s="1140">
        <v>45516.72451388889</v>
      </c>
      <c r="D1394" t="s">
        <v>17281</v>
      </c>
    </row>
    <row r="1395" spans="1:5" x14ac:dyDescent="0.25">
      <c r="A1395" t="s">
        <v>1</v>
      </c>
      <c r="B1395" t="s">
        <v>17354</v>
      </c>
      <c r="C1395" s="1140">
        <v>45516.72452546296</v>
      </c>
      <c r="D1395" t="s">
        <v>17282</v>
      </c>
      <c r="E1395" s="1137">
        <v>0.87109999999999999</v>
      </c>
    </row>
    <row r="1396" spans="1:5" x14ac:dyDescent="0.25">
      <c r="A1396" t="s">
        <v>1</v>
      </c>
      <c r="B1396" t="s">
        <v>17354</v>
      </c>
      <c r="C1396" s="1140">
        <v>45516.72452546296</v>
      </c>
      <c r="D1396" t="s">
        <v>17309</v>
      </c>
    </row>
    <row r="1397" spans="1:5" x14ac:dyDescent="0.25">
      <c r="A1397" t="s">
        <v>1</v>
      </c>
      <c r="B1397" t="s">
        <v>17354</v>
      </c>
      <c r="C1397" s="1140">
        <v>45516.72452546296</v>
      </c>
      <c r="D1397" t="s">
        <v>17310</v>
      </c>
      <c r="E1397" s="1137">
        <v>0</v>
      </c>
    </row>
    <row r="1398" spans="1:5" x14ac:dyDescent="0.25">
      <c r="A1398" t="s">
        <v>1</v>
      </c>
      <c r="B1398" t="s">
        <v>17354</v>
      </c>
      <c r="C1398" s="1140">
        <v>45516.72452546296</v>
      </c>
      <c r="D1398" t="s">
        <v>17276</v>
      </c>
    </row>
    <row r="1399" spans="1:5" x14ac:dyDescent="0.25">
      <c r="A1399" t="s">
        <v>1</v>
      </c>
      <c r="B1399" t="s">
        <v>17354</v>
      </c>
      <c r="C1399" s="1140">
        <v>45516.72452546296</v>
      </c>
      <c r="D1399" t="s">
        <v>17264</v>
      </c>
      <c r="E1399" s="1137">
        <v>2.3400000000000001E-2</v>
      </c>
    </row>
    <row r="1400" spans="1:5" x14ac:dyDescent="0.25">
      <c r="A1400" t="s">
        <v>1</v>
      </c>
      <c r="B1400" t="s">
        <v>17354</v>
      </c>
      <c r="C1400" s="1140">
        <v>45516.72452546296</v>
      </c>
      <c r="D1400" t="s">
        <v>17311</v>
      </c>
    </row>
    <row r="1401" spans="1:5" x14ac:dyDescent="0.25">
      <c r="A1401" t="s">
        <v>1</v>
      </c>
      <c r="B1401" t="s">
        <v>17354</v>
      </c>
      <c r="C1401" s="1140">
        <v>45516.72452546296</v>
      </c>
      <c r="D1401" t="s">
        <v>17288</v>
      </c>
    </row>
    <row r="1402" spans="1:5" x14ac:dyDescent="0.25">
      <c r="A1402" t="s">
        <v>1</v>
      </c>
      <c r="B1402" t="s">
        <v>17354</v>
      </c>
      <c r="C1402" s="1140">
        <v>45516.72452546296</v>
      </c>
      <c r="D1402" t="s">
        <v>17289</v>
      </c>
      <c r="E1402" s="1137">
        <v>4.2999999999999997E-2</v>
      </c>
    </row>
    <row r="1403" spans="1:5" x14ac:dyDescent="0.25">
      <c r="A1403" t="s">
        <v>1</v>
      </c>
      <c r="B1403" t="s">
        <v>17354</v>
      </c>
      <c r="C1403" s="1140">
        <v>45516.72452546296</v>
      </c>
      <c r="D1403" t="s">
        <v>17290</v>
      </c>
    </row>
    <row r="1404" spans="1:5" x14ac:dyDescent="0.25">
      <c r="A1404" t="s">
        <v>1</v>
      </c>
      <c r="B1404" t="s">
        <v>17354</v>
      </c>
      <c r="C1404" s="1140">
        <v>45516.72452546296</v>
      </c>
      <c r="D1404" t="s">
        <v>17291</v>
      </c>
      <c r="E1404" s="1137">
        <v>3.9100000000000003E-2</v>
      </c>
    </row>
    <row r="1405" spans="1:5" x14ac:dyDescent="0.25">
      <c r="A1405" t="s">
        <v>1</v>
      </c>
      <c r="B1405" t="s">
        <v>17354</v>
      </c>
      <c r="C1405" s="1140">
        <v>45516.72452546296</v>
      </c>
      <c r="D1405" t="s">
        <v>17312</v>
      </c>
      <c r="E1405" s="1137">
        <v>0.20699999999999999</v>
      </c>
    </row>
    <row r="1406" spans="1:5" x14ac:dyDescent="0.25">
      <c r="A1406" t="s">
        <v>1</v>
      </c>
      <c r="B1406" t="s">
        <v>17354</v>
      </c>
      <c r="C1406" s="1140">
        <v>45516.724537037036</v>
      </c>
      <c r="D1406" t="s">
        <v>17285</v>
      </c>
      <c r="E1406" s="1137">
        <v>1.3047</v>
      </c>
    </row>
    <row r="1407" spans="1:5" x14ac:dyDescent="0.25">
      <c r="A1407" t="s">
        <v>1</v>
      </c>
      <c r="B1407" t="s">
        <v>17354</v>
      </c>
      <c r="C1407" s="1140">
        <v>45516.724537037036</v>
      </c>
      <c r="D1407" t="s">
        <v>17288</v>
      </c>
    </row>
    <row r="1408" spans="1:5" x14ac:dyDescent="0.25">
      <c r="A1408" t="s">
        <v>1</v>
      </c>
      <c r="B1408" t="s">
        <v>17354</v>
      </c>
      <c r="C1408" s="1140">
        <v>45516.724537037036</v>
      </c>
      <c r="D1408" t="s">
        <v>17289</v>
      </c>
      <c r="E1408" s="1137">
        <v>3.1199999999999999E-2</v>
      </c>
    </row>
    <row r="1409" spans="1:5" x14ac:dyDescent="0.25">
      <c r="A1409" t="s">
        <v>1</v>
      </c>
      <c r="B1409" t="s">
        <v>17354</v>
      </c>
      <c r="C1409" s="1140">
        <v>45516.724537037036</v>
      </c>
      <c r="D1409" t="s">
        <v>17290</v>
      </c>
    </row>
    <row r="1410" spans="1:5" x14ac:dyDescent="0.25">
      <c r="A1410" t="s">
        <v>1</v>
      </c>
      <c r="B1410" t="s">
        <v>17354</v>
      </c>
      <c r="C1410" s="1140">
        <v>45516.724537037036</v>
      </c>
      <c r="D1410" t="s">
        <v>17291</v>
      </c>
      <c r="E1410" s="1137">
        <v>4.6899999999999997E-2</v>
      </c>
    </row>
    <row r="1411" spans="1:5" x14ac:dyDescent="0.25">
      <c r="A1411" t="s">
        <v>1</v>
      </c>
      <c r="B1411" t="s">
        <v>17354</v>
      </c>
      <c r="C1411" s="1140">
        <v>45516.724548611113</v>
      </c>
      <c r="D1411" t="s">
        <v>17288</v>
      </c>
    </row>
    <row r="1412" spans="1:5" x14ac:dyDescent="0.25">
      <c r="A1412" t="s">
        <v>1</v>
      </c>
      <c r="B1412" t="s">
        <v>17354</v>
      </c>
      <c r="C1412" s="1140">
        <v>45516.724548611113</v>
      </c>
      <c r="D1412" t="s">
        <v>17289</v>
      </c>
      <c r="E1412" s="1137">
        <v>3.1199999999999999E-2</v>
      </c>
    </row>
    <row r="1413" spans="1:5" x14ac:dyDescent="0.25">
      <c r="A1413" t="s">
        <v>1</v>
      </c>
      <c r="B1413" t="s">
        <v>17354</v>
      </c>
      <c r="C1413" s="1140">
        <v>45516.724548611113</v>
      </c>
      <c r="D1413" t="s">
        <v>17290</v>
      </c>
    </row>
    <row r="1414" spans="1:5" x14ac:dyDescent="0.25">
      <c r="A1414" t="s">
        <v>1</v>
      </c>
      <c r="B1414" t="s">
        <v>17354</v>
      </c>
      <c r="C1414" s="1140">
        <v>45516.724548611113</v>
      </c>
      <c r="D1414" t="s">
        <v>17291</v>
      </c>
      <c r="E1414" s="1137">
        <v>3.1199999999999999E-2</v>
      </c>
    </row>
    <row r="1415" spans="1:5" x14ac:dyDescent="0.25">
      <c r="A1415" t="s">
        <v>1</v>
      </c>
      <c r="B1415" t="s">
        <v>17354</v>
      </c>
      <c r="C1415" s="1140">
        <v>45516.724548611113</v>
      </c>
      <c r="D1415" t="s">
        <v>17288</v>
      </c>
    </row>
    <row r="1416" spans="1:5" x14ac:dyDescent="0.25">
      <c r="A1416" t="s">
        <v>1</v>
      </c>
      <c r="B1416" t="s">
        <v>17354</v>
      </c>
      <c r="C1416" s="1140">
        <v>45516.724548611113</v>
      </c>
      <c r="D1416" t="s">
        <v>17289</v>
      </c>
      <c r="E1416" s="1137">
        <v>4.2999999999999997E-2</v>
      </c>
    </row>
    <row r="1417" spans="1:5" x14ac:dyDescent="0.25">
      <c r="A1417" t="s">
        <v>1</v>
      </c>
      <c r="B1417" t="s">
        <v>17354</v>
      </c>
      <c r="C1417" s="1140">
        <v>45516.724548611113</v>
      </c>
      <c r="D1417" t="s">
        <v>17290</v>
      </c>
    </row>
    <row r="1418" spans="1:5" x14ac:dyDescent="0.25">
      <c r="A1418" t="s">
        <v>1</v>
      </c>
      <c r="B1418" t="s">
        <v>17354</v>
      </c>
      <c r="C1418" s="1140">
        <v>45516.724548611113</v>
      </c>
      <c r="D1418" t="s">
        <v>17291</v>
      </c>
      <c r="E1418" s="1137">
        <v>3.5200000000000002E-2</v>
      </c>
    </row>
    <row r="1419" spans="1:5" x14ac:dyDescent="0.25">
      <c r="A1419" t="s">
        <v>1</v>
      </c>
      <c r="B1419" t="s">
        <v>17354</v>
      </c>
      <c r="C1419" s="1140">
        <v>45516.732627314814</v>
      </c>
      <c r="D1419" t="s">
        <v>9291</v>
      </c>
    </row>
    <row r="1420" spans="1:5" x14ac:dyDescent="0.25">
      <c r="A1420" t="s">
        <v>1</v>
      </c>
      <c r="B1420" t="s">
        <v>17354</v>
      </c>
      <c r="C1420" s="1140">
        <v>45516.732627314814</v>
      </c>
      <c r="D1420" t="s">
        <v>9292</v>
      </c>
      <c r="E1420" s="1137">
        <v>2.7300000000000001E-2</v>
      </c>
    </row>
    <row r="1421" spans="1:5" x14ac:dyDescent="0.25">
      <c r="A1421" t="s">
        <v>1</v>
      </c>
      <c r="B1421" t="s">
        <v>17354</v>
      </c>
      <c r="C1421" s="1140">
        <v>45516.732638888891</v>
      </c>
      <c r="D1421" t="s">
        <v>17288</v>
      </c>
    </row>
    <row r="1422" spans="1:5" x14ac:dyDescent="0.25">
      <c r="A1422" t="s">
        <v>1</v>
      </c>
      <c r="B1422" t="s">
        <v>17354</v>
      </c>
      <c r="C1422" s="1140">
        <v>45516.732638888891</v>
      </c>
      <c r="D1422" t="s">
        <v>17289</v>
      </c>
      <c r="E1422" s="1137">
        <v>4.6899999999999997E-2</v>
      </c>
    </row>
    <row r="1423" spans="1:5" x14ac:dyDescent="0.25">
      <c r="A1423" t="s">
        <v>1</v>
      </c>
      <c r="B1423" t="s">
        <v>17354</v>
      </c>
      <c r="C1423" s="1140">
        <v>45516.732638888891</v>
      </c>
      <c r="D1423" t="s">
        <v>17290</v>
      </c>
    </row>
    <row r="1424" spans="1:5" x14ac:dyDescent="0.25">
      <c r="A1424" t="s">
        <v>1</v>
      </c>
      <c r="B1424" t="s">
        <v>17354</v>
      </c>
      <c r="C1424" s="1140">
        <v>45516.732638888891</v>
      </c>
      <c r="D1424" t="s">
        <v>17291</v>
      </c>
      <c r="E1424" s="1137">
        <v>4.2999999999999997E-2</v>
      </c>
    </row>
    <row r="1425" spans="1:5" x14ac:dyDescent="0.25">
      <c r="A1425" t="s">
        <v>1</v>
      </c>
      <c r="B1425" t="s">
        <v>17354</v>
      </c>
      <c r="C1425" s="1140">
        <v>45516.73265046296</v>
      </c>
      <c r="D1425" t="s">
        <v>17288</v>
      </c>
    </row>
    <row r="1426" spans="1:5" x14ac:dyDescent="0.25">
      <c r="A1426" t="s">
        <v>1</v>
      </c>
      <c r="B1426" t="s">
        <v>17354</v>
      </c>
      <c r="C1426" s="1140">
        <v>45516.73265046296</v>
      </c>
      <c r="D1426" t="s">
        <v>17289</v>
      </c>
      <c r="E1426" s="1137">
        <v>5.4699999999999999E-2</v>
      </c>
    </row>
    <row r="1427" spans="1:5" x14ac:dyDescent="0.25">
      <c r="A1427" t="s">
        <v>1</v>
      </c>
      <c r="B1427" t="s">
        <v>17354</v>
      </c>
      <c r="C1427" s="1140">
        <v>45516.73265046296</v>
      </c>
      <c r="D1427" t="s">
        <v>17290</v>
      </c>
    </row>
    <row r="1428" spans="1:5" x14ac:dyDescent="0.25">
      <c r="A1428" t="s">
        <v>1</v>
      </c>
      <c r="B1428" t="s">
        <v>17354</v>
      </c>
      <c r="C1428" s="1140">
        <v>45516.73265046296</v>
      </c>
      <c r="D1428" t="s">
        <v>17291</v>
      </c>
      <c r="E1428" s="1137">
        <v>3.9100000000000003E-2</v>
      </c>
    </row>
    <row r="1429" spans="1:5" x14ac:dyDescent="0.25">
      <c r="A1429" t="s">
        <v>1</v>
      </c>
      <c r="B1429" t="s">
        <v>17354</v>
      </c>
      <c r="C1429" s="1140">
        <v>45516.73265046296</v>
      </c>
      <c r="D1429" t="s">
        <v>17288</v>
      </c>
    </row>
    <row r="1430" spans="1:5" x14ac:dyDescent="0.25">
      <c r="A1430" t="s">
        <v>1</v>
      </c>
      <c r="B1430" t="s">
        <v>17354</v>
      </c>
      <c r="C1430" s="1140">
        <v>45516.73265046296</v>
      </c>
      <c r="D1430" t="s">
        <v>17289</v>
      </c>
      <c r="E1430" s="1137">
        <v>5.4699999999999999E-2</v>
      </c>
    </row>
    <row r="1431" spans="1:5" x14ac:dyDescent="0.25">
      <c r="A1431" t="s">
        <v>1</v>
      </c>
      <c r="B1431" t="s">
        <v>17354</v>
      </c>
      <c r="C1431" s="1140">
        <v>45516.73265046296</v>
      </c>
      <c r="D1431" t="s">
        <v>17290</v>
      </c>
    </row>
    <row r="1432" spans="1:5" x14ac:dyDescent="0.25">
      <c r="A1432" t="s">
        <v>1</v>
      </c>
      <c r="B1432" t="s">
        <v>17354</v>
      </c>
      <c r="C1432" s="1140">
        <v>45516.73265046296</v>
      </c>
      <c r="D1432" t="s">
        <v>17291</v>
      </c>
      <c r="E1432" s="1137">
        <v>5.0799999999999998E-2</v>
      </c>
    </row>
    <row r="1433" spans="1:5" x14ac:dyDescent="0.25">
      <c r="A1433" t="s">
        <v>1</v>
      </c>
      <c r="B1433" t="s">
        <v>17354</v>
      </c>
      <c r="C1433" s="1140">
        <v>45516.732685185183</v>
      </c>
      <c r="D1433" t="s">
        <v>9291</v>
      </c>
    </row>
    <row r="1434" spans="1:5" x14ac:dyDescent="0.25">
      <c r="A1434" t="s">
        <v>1</v>
      </c>
      <c r="B1434" t="s">
        <v>17354</v>
      </c>
      <c r="C1434" s="1140">
        <v>45516.732685185183</v>
      </c>
      <c r="D1434" t="s">
        <v>9292</v>
      </c>
      <c r="E1434" s="1137">
        <v>3.1199999999999999E-2</v>
      </c>
    </row>
    <row r="1435" spans="1:5" x14ac:dyDescent="0.25">
      <c r="A1435" t="s">
        <v>1</v>
      </c>
      <c r="B1435" t="s">
        <v>17354</v>
      </c>
      <c r="C1435" s="1140">
        <v>45516.732685185183</v>
      </c>
      <c r="D1435" t="s">
        <v>17276</v>
      </c>
    </row>
    <row r="1436" spans="1:5" x14ac:dyDescent="0.25">
      <c r="A1436" t="s">
        <v>1</v>
      </c>
      <c r="B1436" t="s">
        <v>17354</v>
      </c>
      <c r="C1436" s="1140">
        <v>45516.732685185183</v>
      </c>
      <c r="D1436" t="s">
        <v>17264</v>
      </c>
      <c r="E1436" s="1137">
        <v>5.0799999999999998E-2</v>
      </c>
    </row>
    <row r="1437" spans="1:5" x14ac:dyDescent="0.25">
      <c r="A1437" t="s">
        <v>1</v>
      </c>
      <c r="B1437" t="s">
        <v>17354</v>
      </c>
      <c r="C1437" s="1140">
        <v>45516.735856481479</v>
      </c>
      <c r="D1437" t="s">
        <v>17277</v>
      </c>
    </row>
    <row r="1438" spans="1:5" x14ac:dyDescent="0.25">
      <c r="A1438" t="s">
        <v>1</v>
      </c>
      <c r="B1438" t="s">
        <v>17354</v>
      </c>
      <c r="C1438" s="1140">
        <v>45516.735856481479</v>
      </c>
      <c r="D1438" t="s">
        <v>17278</v>
      </c>
    </row>
    <row r="1439" spans="1:5" x14ac:dyDescent="0.25">
      <c r="A1439" t="s">
        <v>1</v>
      </c>
      <c r="B1439" t="s">
        <v>17354</v>
      </c>
      <c r="C1439" s="1140">
        <v>45516.735856481479</v>
      </c>
      <c r="D1439" t="s">
        <v>17279</v>
      </c>
    </row>
    <row r="1440" spans="1:5" x14ac:dyDescent="0.25">
      <c r="A1440" t="s">
        <v>1</v>
      </c>
      <c r="B1440" t="s">
        <v>17354</v>
      </c>
      <c r="C1440" s="1140">
        <v>45516.735856481479</v>
      </c>
      <c r="D1440" t="s">
        <v>17280</v>
      </c>
      <c r="E1440" s="1137">
        <v>0</v>
      </c>
    </row>
    <row r="1441" spans="1:5" x14ac:dyDescent="0.25">
      <c r="A1441" t="s">
        <v>1</v>
      </c>
      <c r="B1441" t="s">
        <v>17354</v>
      </c>
      <c r="C1441" s="1140">
        <v>45516.735856481479</v>
      </c>
      <c r="D1441" t="s">
        <v>17281</v>
      </c>
    </row>
    <row r="1442" spans="1:5" x14ac:dyDescent="0.25">
      <c r="A1442" t="s">
        <v>1</v>
      </c>
      <c r="B1442" t="s">
        <v>17354</v>
      </c>
      <c r="C1442" s="1140">
        <v>45516.735868055555</v>
      </c>
      <c r="D1442" t="s">
        <v>17282</v>
      </c>
      <c r="E1442" s="1137">
        <v>0.90620000000000001</v>
      </c>
    </row>
    <row r="1443" spans="1:5" x14ac:dyDescent="0.25">
      <c r="A1443" t="s">
        <v>1</v>
      </c>
      <c r="B1443" t="s">
        <v>17354</v>
      </c>
      <c r="C1443" s="1140">
        <v>45516.735868055555</v>
      </c>
      <c r="D1443" t="s">
        <v>17309</v>
      </c>
    </row>
    <row r="1444" spans="1:5" x14ac:dyDescent="0.25">
      <c r="A1444" t="s">
        <v>1</v>
      </c>
      <c r="B1444" t="s">
        <v>17354</v>
      </c>
      <c r="C1444" s="1140">
        <v>45516.735868055555</v>
      </c>
      <c r="D1444" t="s">
        <v>17310</v>
      </c>
      <c r="E1444" s="1137">
        <v>0</v>
      </c>
    </row>
    <row r="1445" spans="1:5" x14ac:dyDescent="0.25">
      <c r="A1445" t="s">
        <v>1</v>
      </c>
      <c r="B1445" t="s">
        <v>17354</v>
      </c>
      <c r="C1445" s="1140">
        <v>45516.735868055555</v>
      </c>
      <c r="D1445" t="s">
        <v>17276</v>
      </c>
    </row>
    <row r="1446" spans="1:5" x14ac:dyDescent="0.25">
      <c r="A1446" t="s">
        <v>1</v>
      </c>
      <c r="B1446" t="s">
        <v>17354</v>
      </c>
      <c r="C1446" s="1140">
        <v>45516.735868055555</v>
      </c>
      <c r="D1446" t="s">
        <v>17264</v>
      </c>
      <c r="E1446" s="1137">
        <v>3.9100000000000003E-2</v>
      </c>
    </row>
    <row r="1447" spans="1:5" x14ac:dyDescent="0.25">
      <c r="A1447" t="s">
        <v>1</v>
      </c>
      <c r="B1447" t="s">
        <v>17354</v>
      </c>
      <c r="C1447" s="1140">
        <v>45516.735868055555</v>
      </c>
      <c r="D1447" t="s">
        <v>17311</v>
      </c>
    </row>
    <row r="1448" spans="1:5" x14ac:dyDescent="0.25">
      <c r="A1448" t="s">
        <v>1</v>
      </c>
      <c r="B1448" t="s">
        <v>17354</v>
      </c>
      <c r="C1448" s="1140">
        <v>45516.735868055555</v>
      </c>
      <c r="D1448" t="s">
        <v>17288</v>
      </c>
    </row>
    <row r="1449" spans="1:5" x14ac:dyDescent="0.25">
      <c r="A1449" t="s">
        <v>1</v>
      </c>
      <c r="B1449" t="s">
        <v>17354</v>
      </c>
      <c r="C1449" s="1140">
        <v>45516.735868055555</v>
      </c>
      <c r="D1449" t="s">
        <v>17289</v>
      </c>
      <c r="E1449" s="1137">
        <v>3.1199999999999999E-2</v>
      </c>
    </row>
    <row r="1450" spans="1:5" x14ac:dyDescent="0.25">
      <c r="A1450" t="s">
        <v>1</v>
      </c>
      <c r="B1450" t="s">
        <v>17354</v>
      </c>
      <c r="C1450" s="1140">
        <v>45516.735868055555</v>
      </c>
      <c r="D1450" t="s">
        <v>17290</v>
      </c>
    </row>
    <row r="1451" spans="1:5" x14ac:dyDescent="0.25">
      <c r="A1451" t="s">
        <v>1</v>
      </c>
      <c r="B1451" t="s">
        <v>17354</v>
      </c>
      <c r="C1451" s="1140">
        <v>45516.735868055555</v>
      </c>
      <c r="D1451" t="s">
        <v>17291</v>
      </c>
      <c r="E1451" s="1137">
        <v>4.2999999999999997E-2</v>
      </c>
    </row>
    <row r="1452" spans="1:5" x14ac:dyDescent="0.25">
      <c r="A1452" t="s">
        <v>1</v>
      </c>
      <c r="B1452" t="s">
        <v>17354</v>
      </c>
      <c r="C1452" s="1140">
        <v>45516.735868055555</v>
      </c>
      <c r="D1452" t="s">
        <v>17312</v>
      </c>
      <c r="E1452" s="1137">
        <v>0.22270000000000001</v>
      </c>
    </row>
    <row r="1453" spans="1:5" x14ac:dyDescent="0.25">
      <c r="A1453" t="s">
        <v>1</v>
      </c>
      <c r="B1453" t="s">
        <v>17354</v>
      </c>
      <c r="C1453" s="1140">
        <v>45516.735868055555</v>
      </c>
      <c r="D1453" t="s">
        <v>17285</v>
      </c>
      <c r="E1453" s="1137">
        <v>1.3828</v>
      </c>
    </row>
    <row r="1454" spans="1:5" x14ac:dyDescent="0.25">
      <c r="A1454" t="s">
        <v>1</v>
      </c>
      <c r="B1454" t="s">
        <v>17354</v>
      </c>
      <c r="C1454" s="1140">
        <v>45516.73704861111</v>
      </c>
      <c r="D1454" t="s">
        <v>17288</v>
      </c>
    </row>
    <row r="1455" spans="1:5" x14ac:dyDescent="0.25">
      <c r="A1455" t="s">
        <v>1</v>
      </c>
      <c r="B1455" t="s">
        <v>17354</v>
      </c>
      <c r="C1455" s="1140">
        <v>45516.73704861111</v>
      </c>
      <c r="D1455" t="s">
        <v>17289</v>
      </c>
      <c r="E1455" s="1137">
        <v>3.1199999999999999E-2</v>
      </c>
    </row>
    <row r="1456" spans="1:5" x14ac:dyDescent="0.25">
      <c r="A1456" t="s">
        <v>1</v>
      </c>
      <c r="B1456" t="s">
        <v>17354</v>
      </c>
      <c r="C1456" s="1140">
        <v>45516.73704861111</v>
      </c>
      <c r="D1456" t="s">
        <v>17290</v>
      </c>
    </row>
    <row r="1457" spans="1:5" x14ac:dyDescent="0.25">
      <c r="A1457" t="s">
        <v>1</v>
      </c>
      <c r="B1457" t="s">
        <v>17354</v>
      </c>
      <c r="C1457" s="1140">
        <v>45516.73704861111</v>
      </c>
      <c r="D1457" t="s">
        <v>17291</v>
      </c>
      <c r="E1457" s="1137">
        <v>5.0799999999999998E-2</v>
      </c>
    </row>
    <row r="1458" spans="1:5" x14ac:dyDescent="0.25">
      <c r="A1458" t="s">
        <v>1</v>
      </c>
      <c r="B1458" t="s">
        <v>17354</v>
      </c>
      <c r="C1458" s="1140">
        <v>45516.737083333333</v>
      </c>
      <c r="D1458" t="s">
        <v>9291</v>
      </c>
    </row>
    <row r="1459" spans="1:5" x14ac:dyDescent="0.25">
      <c r="A1459" t="s">
        <v>1</v>
      </c>
      <c r="B1459" t="s">
        <v>17354</v>
      </c>
      <c r="C1459" s="1140">
        <v>45516.737083333333</v>
      </c>
      <c r="D1459" t="s">
        <v>9292</v>
      </c>
      <c r="E1459" s="1137">
        <v>1.17E-2</v>
      </c>
    </row>
    <row r="1460" spans="1:5" x14ac:dyDescent="0.25">
      <c r="A1460" t="s">
        <v>1</v>
      </c>
      <c r="B1460" t="s">
        <v>17354</v>
      </c>
      <c r="C1460" s="1140">
        <v>45516.737083333333</v>
      </c>
      <c r="D1460" t="s">
        <v>17276</v>
      </c>
    </row>
    <row r="1461" spans="1:5" x14ac:dyDescent="0.25">
      <c r="A1461" t="s">
        <v>1</v>
      </c>
      <c r="B1461" t="s">
        <v>17354</v>
      </c>
      <c r="C1461" s="1140">
        <v>45516.737083333333</v>
      </c>
      <c r="D1461" t="s">
        <v>17264</v>
      </c>
      <c r="E1461" s="1137">
        <v>2.3400000000000001E-2</v>
      </c>
    </row>
    <row r="1462" spans="1:5" x14ac:dyDescent="0.25">
      <c r="A1462" t="s">
        <v>1</v>
      </c>
      <c r="B1462" t="s">
        <v>17354</v>
      </c>
      <c r="C1462" s="1140">
        <v>45516.737453703703</v>
      </c>
      <c r="D1462" t="s">
        <v>17277</v>
      </c>
    </row>
    <row r="1463" spans="1:5" x14ac:dyDescent="0.25">
      <c r="A1463" t="s">
        <v>1</v>
      </c>
      <c r="B1463" t="s">
        <v>17354</v>
      </c>
      <c r="C1463" s="1140">
        <v>45516.737453703703</v>
      </c>
      <c r="D1463" t="s">
        <v>17278</v>
      </c>
    </row>
    <row r="1464" spans="1:5" x14ac:dyDescent="0.25">
      <c r="A1464" t="s">
        <v>1</v>
      </c>
      <c r="B1464" t="s">
        <v>17354</v>
      </c>
      <c r="C1464" s="1140">
        <v>45516.737453703703</v>
      </c>
      <c r="D1464" t="s">
        <v>17279</v>
      </c>
    </row>
    <row r="1465" spans="1:5" x14ac:dyDescent="0.25">
      <c r="A1465" t="s">
        <v>1</v>
      </c>
      <c r="B1465" t="s">
        <v>17354</v>
      </c>
      <c r="C1465" s="1140">
        <v>45516.737453703703</v>
      </c>
      <c r="D1465" t="s">
        <v>17280</v>
      </c>
      <c r="E1465" s="1137">
        <v>0</v>
      </c>
    </row>
    <row r="1466" spans="1:5" x14ac:dyDescent="0.25">
      <c r="A1466" t="s">
        <v>1</v>
      </c>
      <c r="B1466" t="s">
        <v>17354</v>
      </c>
      <c r="C1466" s="1140">
        <v>45516.737453703703</v>
      </c>
      <c r="D1466" t="s">
        <v>17281</v>
      </c>
    </row>
    <row r="1467" spans="1:5" x14ac:dyDescent="0.25">
      <c r="A1467" t="s">
        <v>1</v>
      </c>
      <c r="B1467" t="s">
        <v>17354</v>
      </c>
      <c r="C1467" s="1140">
        <v>45516.73746527778</v>
      </c>
      <c r="D1467" t="s">
        <v>17282</v>
      </c>
      <c r="E1467" s="1137">
        <v>0.94140000000000001</v>
      </c>
    </row>
    <row r="1468" spans="1:5" x14ac:dyDescent="0.25">
      <c r="A1468" t="s">
        <v>1</v>
      </c>
      <c r="B1468" t="s">
        <v>17354</v>
      </c>
      <c r="C1468" s="1140">
        <v>45516.73746527778</v>
      </c>
      <c r="D1468" t="s">
        <v>17309</v>
      </c>
    </row>
    <row r="1469" spans="1:5" x14ac:dyDescent="0.25">
      <c r="A1469" t="s">
        <v>1</v>
      </c>
      <c r="B1469" t="s">
        <v>17354</v>
      </c>
      <c r="C1469" s="1140">
        <v>45516.73746527778</v>
      </c>
      <c r="D1469" t="s">
        <v>17310</v>
      </c>
      <c r="E1469" s="1137">
        <v>0</v>
      </c>
    </row>
    <row r="1470" spans="1:5" x14ac:dyDescent="0.25">
      <c r="A1470" t="s">
        <v>1</v>
      </c>
      <c r="B1470" t="s">
        <v>17354</v>
      </c>
      <c r="C1470" s="1140">
        <v>45516.73746527778</v>
      </c>
      <c r="D1470" t="s">
        <v>17276</v>
      </c>
    </row>
    <row r="1471" spans="1:5" x14ac:dyDescent="0.25">
      <c r="A1471" t="s">
        <v>1</v>
      </c>
      <c r="B1471" t="s">
        <v>17354</v>
      </c>
      <c r="C1471" s="1140">
        <v>45516.73746527778</v>
      </c>
      <c r="D1471" t="s">
        <v>17264</v>
      </c>
      <c r="E1471" s="1137">
        <v>4.2999999999999997E-2</v>
      </c>
    </row>
    <row r="1472" spans="1:5" x14ac:dyDescent="0.25">
      <c r="A1472" t="s">
        <v>1</v>
      </c>
      <c r="B1472" t="s">
        <v>17354</v>
      </c>
      <c r="C1472" s="1140">
        <v>45516.73746527778</v>
      </c>
      <c r="D1472" t="s">
        <v>17311</v>
      </c>
    </row>
    <row r="1473" spans="1:5" x14ac:dyDescent="0.25">
      <c r="A1473" t="s">
        <v>1</v>
      </c>
      <c r="B1473" t="s">
        <v>17354</v>
      </c>
      <c r="C1473" s="1140">
        <v>45516.73746527778</v>
      </c>
      <c r="D1473" t="s">
        <v>17288</v>
      </c>
    </row>
    <row r="1474" spans="1:5" x14ac:dyDescent="0.25">
      <c r="A1474" t="s">
        <v>1</v>
      </c>
      <c r="B1474" t="s">
        <v>17354</v>
      </c>
      <c r="C1474" s="1140">
        <v>45516.73746527778</v>
      </c>
      <c r="D1474" t="s">
        <v>17289</v>
      </c>
      <c r="E1474" s="1137">
        <v>6.25E-2</v>
      </c>
    </row>
    <row r="1475" spans="1:5" x14ac:dyDescent="0.25">
      <c r="A1475" t="s">
        <v>1</v>
      </c>
      <c r="B1475" t="s">
        <v>17354</v>
      </c>
      <c r="C1475" s="1140">
        <v>45516.73746527778</v>
      </c>
      <c r="D1475" t="s">
        <v>17290</v>
      </c>
    </row>
    <row r="1476" spans="1:5" x14ac:dyDescent="0.25">
      <c r="A1476" t="s">
        <v>1</v>
      </c>
      <c r="B1476" t="s">
        <v>17354</v>
      </c>
      <c r="C1476" s="1140">
        <v>45516.73746527778</v>
      </c>
      <c r="D1476" t="s">
        <v>17291</v>
      </c>
      <c r="E1476" s="1137">
        <v>3.5200000000000002E-2</v>
      </c>
    </row>
    <row r="1477" spans="1:5" x14ac:dyDescent="0.25">
      <c r="A1477" t="s">
        <v>1</v>
      </c>
      <c r="B1477" t="s">
        <v>17354</v>
      </c>
      <c r="C1477" s="1140">
        <v>45516.73746527778</v>
      </c>
      <c r="D1477" t="s">
        <v>17312</v>
      </c>
      <c r="E1477" s="1137">
        <v>0.2344</v>
      </c>
    </row>
    <row r="1478" spans="1:5" x14ac:dyDescent="0.25">
      <c r="A1478" t="s">
        <v>1</v>
      </c>
      <c r="B1478" t="s">
        <v>17354</v>
      </c>
      <c r="C1478" s="1140">
        <v>45516.73746527778</v>
      </c>
      <c r="D1478" t="s">
        <v>17285</v>
      </c>
      <c r="E1478" s="1137">
        <v>1.4179999999999999</v>
      </c>
    </row>
    <row r="1479" spans="1:5" x14ac:dyDescent="0.25">
      <c r="A1479" t="s">
        <v>1</v>
      </c>
      <c r="B1479" t="s">
        <v>17354</v>
      </c>
      <c r="C1479" s="1140">
        <v>45516.737476851849</v>
      </c>
      <c r="D1479" t="s">
        <v>17290</v>
      </c>
    </row>
    <row r="1480" spans="1:5" x14ac:dyDescent="0.25">
      <c r="A1480" t="s">
        <v>1</v>
      </c>
      <c r="B1480" t="s">
        <v>17354</v>
      </c>
      <c r="C1480" s="1140">
        <v>45516.737476851849</v>
      </c>
      <c r="D1480" t="s">
        <v>17291</v>
      </c>
      <c r="E1480" s="1137">
        <v>3.1199999999999999E-2</v>
      </c>
    </row>
    <row r="1481" spans="1:5" x14ac:dyDescent="0.25">
      <c r="A1481" t="s">
        <v>1</v>
      </c>
      <c r="B1481" t="s">
        <v>17354</v>
      </c>
      <c r="C1481" s="1140">
        <v>45516.737488425926</v>
      </c>
      <c r="D1481" t="s">
        <v>17288</v>
      </c>
    </row>
    <row r="1482" spans="1:5" x14ac:dyDescent="0.25">
      <c r="A1482" t="s">
        <v>1</v>
      </c>
      <c r="B1482" t="s">
        <v>17354</v>
      </c>
      <c r="C1482" s="1140">
        <v>45516.737488425926</v>
      </c>
      <c r="D1482" t="s">
        <v>17289</v>
      </c>
      <c r="E1482" s="1137">
        <v>3.5200000000000002E-2</v>
      </c>
    </row>
    <row r="1483" spans="1:5" x14ac:dyDescent="0.25">
      <c r="A1483" t="s">
        <v>1</v>
      </c>
      <c r="B1483" t="s">
        <v>17354</v>
      </c>
      <c r="C1483" s="1140">
        <v>45516.737592592595</v>
      </c>
      <c r="D1483" t="s">
        <v>17292</v>
      </c>
    </row>
    <row r="1484" spans="1:5" x14ac:dyDescent="0.25">
      <c r="A1484" t="s">
        <v>1</v>
      </c>
      <c r="B1484" t="s">
        <v>17354</v>
      </c>
      <c r="C1484" s="1140">
        <v>45516.737592592595</v>
      </c>
      <c r="D1484" t="s">
        <v>17297</v>
      </c>
      <c r="E1484" s="1137">
        <v>0.49220000000000003</v>
      </c>
    </row>
    <row r="1485" spans="1:5" x14ac:dyDescent="0.25">
      <c r="A1485" t="s">
        <v>1</v>
      </c>
      <c r="B1485" t="s">
        <v>17354</v>
      </c>
      <c r="C1485" s="1140">
        <v>45516.737627314818</v>
      </c>
      <c r="D1485" t="s">
        <v>17298</v>
      </c>
    </row>
    <row r="1486" spans="1:5" x14ac:dyDescent="0.25">
      <c r="A1486" t="s">
        <v>1</v>
      </c>
      <c r="B1486" t="s">
        <v>17354</v>
      </c>
      <c r="C1486" s="1140">
        <v>45516.737627314818</v>
      </c>
      <c r="D1486" t="s">
        <v>17299</v>
      </c>
      <c r="E1486" s="1137">
        <v>0</v>
      </c>
    </row>
    <row r="1487" spans="1:5" x14ac:dyDescent="0.25">
      <c r="A1487" t="s">
        <v>1</v>
      </c>
      <c r="B1487" t="s">
        <v>17354</v>
      </c>
      <c r="C1487" s="1140">
        <v>45516.737638888888</v>
      </c>
      <c r="D1487" t="s">
        <v>17300</v>
      </c>
    </row>
    <row r="1488" spans="1:5" x14ac:dyDescent="0.25">
      <c r="A1488" t="s">
        <v>1</v>
      </c>
      <c r="B1488" t="s">
        <v>17354</v>
      </c>
      <c r="C1488" s="1140">
        <v>45516.737638888888</v>
      </c>
      <c r="D1488" t="s">
        <v>17301</v>
      </c>
      <c r="E1488" s="1137">
        <v>1.5599999999999999E-2</v>
      </c>
    </row>
    <row r="1489" spans="1:5" x14ac:dyDescent="0.25">
      <c r="A1489" t="s">
        <v>1</v>
      </c>
      <c r="B1489" t="s">
        <v>17354</v>
      </c>
      <c r="C1489" s="1140">
        <v>45516.737638888888</v>
      </c>
      <c r="D1489" t="s">
        <v>17302</v>
      </c>
    </row>
    <row r="1490" spans="1:5" x14ac:dyDescent="0.25">
      <c r="A1490" t="s">
        <v>1</v>
      </c>
      <c r="B1490" t="s">
        <v>17354</v>
      </c>
      <c r="C1490" s="1140">
        <v>45516.737638888888</v>
      </c>
      <c r="D1490" t="s">
        <v>17303</v>
      </c>
    </row>
    <row r="1491" spans="1:5" x14ac:dyDescent="0.25">
      <c r="A1491" t="s">
        <v>1</v>
      </c>
      <c r="B1491" t="s">
        <v>17354</v>
      </c>
      <c r="C1491" s="1140">
        <v>45516.737638888888</v>
      </c>
      <c r="D1491" t="s">
        <v>17304</v>
      </c>
      <c r="E1491" s="1137">
        <v>1.95E-2</v>
      </c>
    </row>
    <row r="1492" spans="1:5" x14ac:dyDescent="0.25">
      <c r="A1492" t="s">
        <v>1</v>
      </c>
      <c r="B1492" t="s">
        <v>17354</v>
      </c>
      <c r="C1492" s="1140">
        <v>45516.737638888888</v>
      </c>
      <c r="D1492" t="s">
        <v>17305</v>
      </c>
    </row>
    <row r="1493" spans="1:5" x14ac:dyDescent="0.25">
      <c r="A1493" t="s">
        <v>1</v>
      </c>
      <c r="B1493" t="s">
        <v>17354</v>
      </c>
      <c r="C1493" s="1140">
        <v>45516.737638888888</v>
      </c>
      <c r="D1493" t="s">
        <v>17306</v>
      </c>
      <c r="E1493" s="1137">
        <v>7.8100000000000003E-2</v>
      </c>
    </row>
    <row r="1494" spans="1:5" x14ac:dyDescent="0.25">
      <c r="A1494" t="s">
        <v>1</v>
      </c>
      <c r="B1494" t="s">
        <v>17354</v>
      </c>
      <c r="C1494" s="1140">
        <v>45516.737638888888</v>
      </c>
      <c r="D1494" t="s">
        <v>17307</v>
      </c>
      <c r="E1494" s="1137">
        <v>9.7699999999999995E-2</v>
      </c>
    </row>
    <row r="1495" spans="1:5" x14ac:dyDescent="0.25">
      <c r="A1495" t="s">
        <v>1</v>
      </c>
      <c r="B1495" t="s">
        <v>17354</v>
      </c>
      <c r="C1495" s="1140">
        <v>45516.737696759257</v>
      </c>
      <c r="D1495" t="s">
        <v>17314</v>
      </c>
    </row>
    <row r="1496" spans="1:5" x14ac:dyDescent="0.25">
      <c r="A1496" t="s">
        <v>1</v>
      </c>
      <c r="B1496" t="s">
        <v>17354</v>
      </c>
      <c r="C1496" s="1140">
        <v>45516.737696759257</v>
      </c>
      <c r="D1496" t="s">
        <v>17315</v>
      </c>
      <c r="E1496" s="1137">
        <v>3.8999999999999998E-3</v>
      </c>
    </row>
    <row r="1497" spans="1:5" x14ac:dyDescent="0.25">
      <c r="A1497" t="s">
        <v>1</v>
      </c>
      <c r="B1497" t="s">
        <v>17354</v>
      </c>
      <c r="C1497" s="1140">
        <v>45516.737719907411</v>
      </c>
      <c r="D1497" t="s">
        <v>17314</v>
      </c>
    </row>
    <row r="1498" spans="1:5" x14ac:dyDescent="0.25">
      <c r="A1498" t="s">
        <v>1</v>
      </c>
      <c r="B1498" t="s">
        <v>17354</v>
      </c>
      <c r="C1498" s="1140">
        <v>45516.737719907411</v>
      </c>
      <c r="D1498" t="s">
        <v>17315</v>
      </c>
      <c r="E1498" s="1137">
        <v>0</v>
      </c>
    </row>
    <row r="1499" spans="1:5" x14ac:dyDescent="0.25">
      <c r="A1499" t="s">
        <v>1</v>
      </c>
      <c r="B1499" t="s">
        <v>17354</v>
      </c>
      <c r="C1499" s="1140">
        <v>45516.737812500003</v>
      </c>
      <c r="D1499" t="s">
        <v>17314</v>
      </c>
    </row>
    <row r="1500" spans="1:5" x14ac:dyDescent="0.25">
      <c r="A1500" t="s">
        <v>1</v>
      </c>
      <c r="B1500" t="s">
        <v>17354</v>
      </c>
      <c r="C1500" s="1140">
        <v>45516.737812500003</v>
      </c>
      <c r="D1500" t="s">
        <v>17315</v>
      </c>
      <c r="E1500" s="1137">
        <v>0</v>
      </c>
    </row>
    <row r="1501" spans="1:5" x14ac:dyDescent="0.25">
      <c r="A1501" t="s">
        <v>1</v>
      </c>
      <c r="B1501" t="s">
        <v>17354</v>
      </c>
      <c r="C1501" s="1140">
        <v>45516.737824074073</v>
      </c>
      <c r="D1501" t="s">
        <v>17314</v>
      </c>
    </row>
    <row r="1502" spans="1:5" x14ac:dyDescent="0.25">
      <c r="A1502" t="s">
        <v>1</v>
      </c>
      <c r="B1502" t="s">
        <v>17354</v>
      </c>
      <c r="C1502" s="1140">
        <v>45516.737824074073</v>
      </c>
      <c r="D1502" t="s">
        <v>17315</v>
      </c>
      <c r="E1502" s="1137">
        <v>0</v>
      </c>
    </row>
    <row r="1503" spans="1:5" x14ac:dyDescent="0.25">
      <c r="A1503" t="s">
        <v>1</v>
      </c>
      <c r="B1503" t="s">
        <v>17354</v>
      </c>
      <c r="C1503" s="1140">
        <v>45516.737951388888</v>
      </c>
      <c r="D1503" t="s">
        <v>17314</v>
      </c>
    </row>
    <row r="1504" spans="1:5" x14ac:dyDescent="0.25">
      <c r="A1504" t="s">
        <v>1</v>
      </c>
      <c r="B1504" t="s">
        <v>17354</v>
      </c>
      <c r="C1504" s="1140">
        <v>45516.737951388888</v>
      </c>
      <c r="D1504" t="s">
        <v>17315</v>
      </c>
      <c r="E1504" s="1137">
        <v>0</v>
      </c>
    </row>
    <row r="1505" spans="1:5" x14ac:dyDescent="0.25">
      <c r="A1505" t="s">
        <v>1</v>
      </c>
      <c r="B1505" t="s">
        <v>17354</v>
      </c>
      <c r="C1505" s="1140">
        <v>45516.737962962965</v>
      </c>
      <c r="D1505" t="s">
        <v>17314</v>
      </c>
    </row>
    <row r="1506" spans="1:5" x14ac:dyDescent="0.25">
      <c r="A1506" t="s">
        <v>1</v>
      </c>
      <c r="B1506" t="s">
        <v>17354</v>
      </c>
      <c r="C1506" s="1140">
        <v>45516.737962962965</v>
      </c>
      <c r="D1506" t="s">
        <v>17315</v>
      </c>
      <c r="E1506" s="1137">
        <v>0</v>
      </c>
    </row>
    <row r="1507" spans="1:5" x14ac:dyDescent="0.25">
      <c r="A1507" t="s">
        <v>1</v>
      </c>
      <c r="B1507" t="s">
        <v>17354</v>
      </c>
      <c r="C1507" s="1140">
        <v>45516.738032407404</v>
      </c>
      <c r="D1507" t="s">
        <v>17308</v>
      </c>
    </row>
    <row r="1508" spans="1:5" x14ac:dyDescent="0.25">
      <c r="A1508" t="s">
        <v>1</v>
      </c>
      <c r="B1508" t="s">
        <v>17354</v>
      </c>
      <c r="C1508" s="1140">
        <v>45516.738043981481</v>
      </c>
      <c r="D1508" t="s">
        <v>17313</v>
      </c>
      <c r="E1508" s="1137">
        <v>1.3906000000000001</v>
      </c>
    </row>
    <row r="1509" spans="1:5" x14ac:dyDescent="0.25">
      <c r="A1509" t="s">
        <v>1</v>
      </c>
      <c r="B1509" t="s">
        <v>17354</v>
      </c>
      <c r="C1509" s="1140">
        <v>45516.738055555557</v>
      </c>
      <c r="D1509" t="s">
        <v>9291</v>
      </c>
    </row>
    <row r="1510" spans="1:5" x14ac:dyDescent="0.25">
      <c r="A1510" t="s">
        <v>1</v>
      </c>
      <c r="B1510" t="s">
        <v>17354</v>
      </c>
      <c r="C1510" s="1140">
        <v>45516.738055555557</v>
      </c>
      <c r="D1510" t="s">
        <v>9292</v>
      </c>
      <c r="E1510" s="1137">
        <v>1.95E-2</v>
      </c>
    </row>
    <row r="1511" spans="1:5" x14ac:dyDescent="0.25">
      <c r="A1511" t="s">
        <v>1</v>
      </c>
      <c r="B1511" t="s">
        <v>17354</v>
      </c>
      <c r="C1511" s="1140">
        <v>45516.738055555557</v>
      </c>
      <c r="D1511" t="s">
        <v>17288</v>
      </c>
    </row>
    <row r="1512" spans="1:5" x14ac:dyDescent="0.25">
      <c r="A1512" t="s">
        <v>1</v>
      </c>
      <c r="B1512" t="s">
        <v>17354</v>
      </c>
      <c r="C1512" s="1140">
        <v>45516.738055555557</v>
      </c>
      <c r="D1512" t="s">
        <v>17289</v>
      </c>
      <c r="E1512" s="1137">
        <v>7.0300000000000001E-2</v>
      </c>
    </row>
    <row r="1513" spans="1:5" x14ac:dyDescent="0.25">
      <c r="A1513" t="s">
        <v>1</v>
      </c>
      <c r="B1513" t="s">
        <v>17354</v>
      </c>
      <c r="C1513" s="1140">
        <v>45516.738055555557</v>
      </c>
      <c r="D1513" t="s">
        <v>17290</v>
      </c>
    </row>
    <row r="1514" spans="1:5" x14ac:dyDescent="0.25">
      <c r="A1514" t="s">
        <v>1</v>
      </c>
      <c r="B1514" t="s">
        <v>17354</v>
      </c>
      <c r="C1514" s="1140">
        <v>45516.738055555557</v>
      </c>
      <c r="D1514" t="s">
        <v>17291</v>
      </c>
      <c r="E1514" s="1137">
        <v>7.0300000000000001E-2</v>
      </c>
    </row>
    <row r="1515" spans="1:5" x14ac:dyDescent="0.25">
      <c r="A1515" t="s">
        <v>1</v>
      </c>
      <c r="B1515" t="s">
        <v>17354</v>
      </c>
      <c r="C1515" s="1140">
        <v>45516.738055555557</v>
      </c>
      <c r="D1515" t="s">
        <v>17288</v>
      </c>
    </row>
    <row r="1516" spans="1:5" x14ac:dyDescent="0.25">
      <c r="A1516" t="s">
        <v>1</v>
      </c>
      <c r="B1516" t="s">
        <v>17354</v>
      </c>
      <c r="C1516" s="1140">
        <v>45516.738055555557</v>
      </c>
      <c r="D1516" t="s">
        <v>17289</v>
      </c>
      <c r="E1516" s="1137">
        <v>3.9100000000000003E-2</v>
      </c>
    </row>
    <row r="1517" spans="1:5" x14ac:dyDescent="0.25">
      <c r="A1517" t="s">
        <v>1</v>
      </c>
      <c r="B1517" t="s">
        <v>17354</v>
      </c>
      <c r="C1517" s="1140">
        <v>45516.738055555557</v>
      </c>
      <c r="D1517" t="s">
        <v>17290</v>
      </c>
    </row>
    <row r="1518" spans="1:5" x14ac:dyDescent="0.25">
      <c r="A1518" t="s">
        <v>1</v>
      </c>
      <c r="B1518" t="s">
        <v>17354</v>
      </c>
      <c r="C1518" s="1140">
        <v>45516.738067129627</v>
      </c>
      <c r="D1518" t="s">
        <v>17291</v>
      </c>
      <c r="E1518" s="1137">
        <v>3.1199999999999999E-2</v>
      </c>
    </row>
    <row r="1519" spans="1:5" x14ac:dyDescent="0.25">
      <c r="A1519" t="s">
        <v>1</v>
      </c>
      <c r="B1519" t="s">
        <v>17354</v>
      </c>
      <c r="C1519" s="1140">
        <v>45516.738067129627</v>
      </c>
      <c r="D1519" t="s">
        <v>17288</v>
      </c>
    </row>
    <row r="1520" spans="1:5" x14ac:dyDescent="0.25">
      <c r="A1520" t="s">
        <v>1</v>
      </c>
      <c r="B1520" t="s">
        <v>17354</v>
      </c>
      <c r="C1520" s="1140">
        <v>45516.738067129627</v>
      </c>
      <c r="D1520" t="s">
        <v>17289</v>
      </c>
      <c r="E1520" s="1137">
        <v>4.6899999999999997E-2</v>
      </c>
    </row>
    <row r="1521" spans="1:5" x14ac:dyDescent="0.25">
      <c r="A1521" t="s">
        <v>1</v>
      </c>
      <c r="B1521" t="s">
        <v>17354</v>
      </c>
      <c r="C1521" s="1140">
        <v>45516.738067129627</v>
      </c>
      <c r="D1521" t="s">
        <v>17290</v>
      </c>
    </row>
    <row r="1522" spans="1:5" x14ac:dyDescent="0.25">
      <c r="A1522" t="s">
        <v>1</v>
      </c>
      <c r="B1522" t="s">
        <v>17354</v>
      </c>
      <c r="C1522" s="1140">
        <v>45516.738067129627</v>
      </c>
      <c r="D1522" t="s">
        <v>17291</v>
      </c>
      <c r="E1522" s="1137">
        <v>3.5200000000000002E-2</v>
      </c>
    </row>
    <row r="1523" spans="1:5" x14ac:dyDescent="0.25">
      <c r="A1523" t="s">
        <v>1</v>
      </c>
      <c r="B1523" t="s">
        <v>17354</v>
      </c>
      <c r="C1523" s="1140">
        <v>45516.738067129627</v>
      </c>
      <c r="D1523" t="s">
        <v>17288</v>
      </c>
    </row>
    <row r="1524" spans="1:5" x14ac:dyDescent="0.25">
      <c r="A1524" t="s">
        <v>1</v>
      </c>
      <c r="B1524" t="s">
        <v>17354</v>
      </c>
      <c r="C1524" s="1140">
        <v>45516.738067129627</v>
      </c>
      <c r="D1524" t="s">
        <v>17289</v>
      </c>
      <c r="E1524" s="1137">
        <v>5.4699999999999999E-2</v>
      </c>
    </row>
    <row r="1525" spans="1:5" x14ac:dyDescent="0.25">
      <c r="A1525" t="s">
        <v>1</v>
      </c>
      <c r="B1525" t="s">
        <v>17354</v>
      </c>
      <c r="C1525" s="1140">
        <v>45516.738067129627</v>
      </c>
      <c r="D1525" t="s">
        <v>17290</v>
      </c>
    </row>
    <row r="1526" spans="1:5" x14ac:dyDescent="0.25">
      <c r="A1526" t="s">
        <v>1</v>
      </c>
      <c r="B1526" t="s">
        <v>17354</v>
      </c>
      <c r="C1526" s="1140">
        <v>45516.738067129627</v>
      </c>
      <c r="D1526" t="s">
        <v>17291</v>
      </c>
      <c r="E1526" s="1137">
        <v>3.1199999999999999E-2</v>
      </c>
    </row>
    <row r="1527" spans="1:5" x14ac:dyDescent="0.25">
      <c r="A1527" t="s">
        <v>1</v>
      </c>
      <c r="B1527" t="s">
        <v>17354</v>
      </c>
      <c r="C1527" s="1140">
        <v>45516.738067129627</v>
      </c>
      <c r="D1527" t="s">
        <v>17288</v>
      </c>
    </row>
    <row r="1528" spans="1:5" x14ac:dyDescent="0.25">
      <c r="A1528" t="s">
        <v>1</v>
      </c>
      <c r="B1528" t="s">
        <v>17354</v>
      </c>
      <c r="C1528" s="1140">
        <v>45516.738067129627</v>
      </c>
      <c r="D1528" t="s">
        <v>17289</v>
      </c>
      <c r="E1528" s="1137">
        <v>3.9100000000000003E-2</v>
      </c>
    </row>
    <row r="1529" spans="1:5" x14ac:dyDescent="0.25">
      <c r="A1529" t="s">
        <v>1</v>
      </c>
      <c r="B1529" t="s">
        <v>17354</v>
      </c>
      <c r="C1529" s="1140">
        <v>45516.738067129627</v>
      </c>
      <c r="D1529" t="s">
        <v>17290</v>
      </c>
    </row>
    <row r="1530" spans="1:5" x14ac:dyDescent="0.25">
      <c r="A1530" t="s">
        <v>1</v>
      </c>
      <c r="B1530" t="s">
        <v>17354</v>
      </c>
      <c r="C1530" s="1140">
        <v>45516.738067129627</v>
      </c>
      <c r="D1530" t="s">
        <v>17291</v>
      </c>
      <c r="E1530" s="1137">
        <v>4.6899999999999997E-2</v>
      </c>
    </row>
    <row r="1531" spans="1:5" x14ac:dyDescent="0.25">
      <c r="A1531" t="s">
        <v>1</v>
      </c>
      <c r="B1531" t="s">
        <v>17354</v>
      </c>
      <c r="C1531" s="1140">
        <v>45516.738078703704</v>
      </c>
      <c r="D1531" t="s">
        <v>17288</v>
      </c>
    </row>
    <row r="1532" spans="1:5" x14ac:dyDescent="0.25">
      <c r="A1532" t="s">
        <v>1</v>
      </c>
      <c r="B1532" t="s">
        <v>17354</v>
      </c>
      <c r="C1532" s="1140">
        <v>45516.738078703704</v>
      </c>
      <c r="D1532" t="s">
        <v>17289</v>
      </c>
      <c r="E1532" s="1137">
        <v>6.25E-2</v>
      </c>
    </row>
    <row r="1533" spans="1:5" x14ac:dyDescent="0.25">
      <c r="A1533" t="s">
        <v>1</v>
      </c>
      <c r="B1533" t="s">
        <v>17354</v>
      </c>
      <c r="C1533" s="1140">
        <v>45516.738078703704</v>
      </c>
      <c r="D1533" t="s">
        <v>17290</v>
      </c>
    </row>
    <row r="1534" spans="1:5" x14ac:dyDescent="0.25">
      <c r="A1534" t="s">
        <v>1</v>
      </c>
      <c r="B1534" t="s">
        <v>17354</v>
      </c>
      <c r="C1534" s="1140">
        <v>45516.738078703704</v>
      </c>
      <c r="D1534" t="s">
        <v>17291</v>
      </c>
      <c r="E1534" s="1137">
        <v>4.2999999999999997E-2</v>
      </c>
    </row>
    <row r="1535" spans="1:5" x14ac:dyDescent="0.25">
      <c r="A1535" t="s">
        <v>1</v>
      </c>
      <c r="B1535" t="s">
        <v>17354</v>
      </c>
      <c r="C1535" s="1140">
        <v>45516.738078703704</v>
      </c>
      <c r="D1535" t="s">
        <v>17288</v>
      </c>
    </row>
    <row r="1536" spans="1:5" x14ac:dyDescent="0.25">
      <c r="A1536" t="s">
        <v>1</v>
      </c>
      <c r="B1536" t="s">
        <v>17354</v>
      </c>
      <c r="C1536" s="1140">
        <v>45516.738078703704</v>
      </c>
      <c r="D1536" t="s">
        <v>17289</v>
      </c>
      <c r="E1536" s="1137">
        <v>4.6899999999999997E-2</v>
      </c>
    </row>
    <row r="1537" spans="1:5" x14ac:dyDescent="0.25">
      <c r="A1537" t="s">
        <v>1</v>
      </c>
      <c r="B1537" t="s">
        <v>17354</v>
      </c>
      <c r="C1537" s="1140">
        <v>45516.738078703704</v>
      </c>
      <c r="D1537" t="s">
        <v>17290</v>
      </c>
    </row>
    <row r="1538" spans="1:5" x14ac:dyDescent="0.25">
      <c r="A1538" t="s">
        <v>1</v>
      </c>
      <c r="B1538" t="s">
        <v>17354</v>
      </c>
      <c r="C1538" s="1140">
        <v>45516.738078703704</v>
      </c>
      <c r="D1538" t="s">
        <v>17291</v>
      </c>
      <c r="E1538" s="1137">
        <v>3.5200000000000002E-2</v>
      </c>
    </row>
    <row r="1539" spans="1:5" x14ac:dyDescent="0.25">
      <c r="A1539" t="s">
        <v>1</v>
      </c>
      <c r="B1539" t="s">
        <v>17354</v>
      </c>
      <c r="C1539" s="1140">
        <v>45516.738078703704</v>
      </c>
      <c r="D1539" t="s">
        <v>17288</v>
      </c>
    </row>
    <row r="1540" spans="1:5" x14ac:dyDescent="0.25">
      <c r="A1540" t="s">
        <v>1</v>
      </c>
      <c r="B1540" t="s">
        <v>17354</v>
      </c>
      <c r="C1540" s="1140">
        <v>45516.738078703704</v>
      </c>
      <c r="D1540" t="s">
        <v>17289</v>
      </c>
      <c r="E1540" s="1137">
        <v>3.9100000000000003E-2</v>
      </c>
    </row>
    <row r="1541" spans="1:5" x14ac:dyDescent="0.25">
      <c r="A1541" t="s">
        <v>1</v>
      </c>
      <c r="B1541" t="s">
        <v>17354</v>
      </c>
      <c r="C1541" s="1140">
        <v>45516.738078703704</v>
      </c>
      <c r="D1541" t="s">
        <v>17290</v>
      </c>
    </row>
    <row r="1542" spans="1:5" x14ac:dyDescent="0.25">
      <c r="A1542" t="s">
        <v>1</v>
      </c>
      <c r="B1542" t="s">
        <v>17354</v>
      </c>
      <c r="C1542" s="1140">
        <v>45516.738078703704</v>
      </c>
      <c r="D1542" t="s">
        <v>17291</v>
      </c>
      <c r="E1542" s="1137">
        <v>3.9100000000000003E-2</v>
      </c>
    </row>
    <row r="1543" spans="1:5" x14ac:dyDescent="0.25">
      <c r="A1543" t="s">
        <v>1</v>
      </c>
      <c r="B1543" t="s">
        <v>17354</v>
      </c>
      <c r="C1543" s="1140">
        <v>45516.738078703704</v>
      </c>
      <c r="D1543" t="s">
        <v>17288</v>
      </c>
    </row>
    <row r="1544" spans="1:5" x14ac:dyDescent="0.25">
      <c r="A1544" t="s">
        <v>1</v>
      </c>
      <c r="B1544" t="s">
        <v>17354</v>
      </c>
      <c r="C1544" s="1140">
        <v>45516.738078703704</v>
      </c>
      <c r="D1544" t="s">
        <v>17289</v>
      </c>
      <c r="E1544" s="1137">
        <v>4.2999999999999997E-2</v>
      </c>
    </row>
    <row r="1545" spans="1:5" x14ac:dyDescent="0.25">
      <c r="A1545" t="s">
        <v>1</v>
      </c>
      <c r="B1545" t="s">
        <v>17354</v>
      </c>
      <c r="C1545" s="1140">
        <v>45516.738078703704</v>
      </c>
      <c r="D1545" t="s">
        <v>17290</v>
      </c>
    </row>
    <row r="1546" spans="1:5" x14ac:dyDescent="0.25">
      <c r="A1546" t="s">
        <v>1</v>
      </c>
      <c r="B1546" t="s">
        <v>17354</v>
      </c>
      <c r="C1546" s="1140">
        <v>45516.738078703704</v>
      </c>
      <c r="D1546" t="s">
        <v>17291</v>
      </c>
      <c r="E1546" s="1137">
        <v>3.5200000000000002E-2</v>
      </c>
    </row>
    <row r="1547" spans="1:5" x14ac:dyDescent="0.25">
      <c r="A1547" t="s">
        <v>1</v>
      </c>
      <c r="B1547" t="s">
        <v>17354</v>
      </c>
      <c r="C1547" s="1140">
        <v>45516.73809027778</v>
      </c>
      <c r="D1547" t="s">
        <v>17288</v>
      </c>
    </row>
    <row r="1548" spans="1:5" x14ac:dyDescent="0.25">
      <c r="A1548" t="s">
        <v>1</v>
      </c>
      <c r="B1548" t="s">
        <v>17354</v>
      </c>
      <c r="C1548" s="1140">
        <v>45516.73809027778</v>
      </c>
      <c r="D1548" t="s">
        <v>17289</v>
      </c>
      <c r="E1548" s="1137">
        <v>3.5200000000000002E-2</v>
      </c>
    </row>
    <row r="1549" spans="1:5" x14ac:dyDescent="0.25">
      <c r="A1549" t="s">
        <v>1</v>
      </c>
      <c r="B1549" t="s">
        <v>17354</v>
      </c>
      <c r="C1549" s="1140">
        <v>45516.73809027778</v>
      </c>
      <c r="D1549" t="s">
        <v>17290</v>
      </c>
    </row>
    <row r="1550" spans="1:5" x14ac:dyDescent="0.25">
      <c r="A1550" t="s">
        <v>1</v>
      </c>
      <c r="B1550" t="s">
        <v>17354</v>
      </c>
      <c r="C1550" s="1140">
        <v>45516.73809027778</v>
      </c>
      <c r="D1550" t="s">
        <v>17291</v>
      </c>
      <c r="E1550" s="1137">
        <v>5.0799999999999998E-2</v>
      </c>
    </row>
    <row r="1551" spans="1:5" x14ac:dyDescent="0.25">
      <c r="A1551" t="s">
        <v>1</v>
      </c>
      <c r="B1551" t="s">
        <v>17354</v>
      </c>
      <c r="C1551" s="1140">
        <v>45516.73809027778</v>
      </c>
      <c r="D1551" t="s">
        <v>17288</v>
      </c>
    </row>
    <row r="1552" spans="1:5" x14ac:dyDescent="0.25">
      <c r="A1552" t="s">
        <v>1</v>
      </c>
      <c r="B1552" t="s">
        <v>17354</v>
      </c>
      <c r="C1552" s="1140">
        <v>45516.73809027778</v>
      </c>
      <c r="D1552" t="s">
        <v>17289</v>
      </c>
      <c r="E1552" s="1137">
        <v>4.2999999999999997E-2</v>
      </c>
    </row>
    <row r="1553" spans="1:5" x14ac:dyDescent="0.25">
      <c r="A1553" t="s">
        <v>1</v>
      </c>
      <c r="B1553" t="s">
        <v>17354</v>
      </c>
      <c r="C1553" s="1140">
        <v>45516.73809027778</v>
      </c>
      <c r="D1553" t="s">
        <v>17290</v>
      </c>
    </row>
    <row r="1554" spans="1:5" x14ac:dyDescent="0.25">
      <c r="A1554" t="s">
        <v>1</v>
      </c>
      <c r="B1554" t="s">
        <v>17354</v>
      </c>
      <c r="C1554" s="1140">
        <v>45516.73809027778</v>
      </c>
      <c r="D1554" t="s">
        <v>17291</v>
      </c>
      <c r="E1554" s="1137">
        <v>3.1199999999999999E-2</v>
      </c>
    </row>
    <row r="1555" spans="1:5" x14ac:dyDescent="0.25">
      <c r="A1555" t="s">
        <v>1</v>
      </c>
      <c r="B1555" t="s">
        <v>17354</v>
      </c>
      <c r="C1555" s="1140">
        <v>45516.73809027778</v>
      </c>
      <c r="D1555" t="s">
        <v>17288</v>
      </c>
    </row>
    <row r="1556" spans="1:5" x14ac:dyDescent="0.25">
      <c r="A1556" t="s">
        <v>1</v>
      </c>
      <c r="B1556" t="s">
        <v>17354</v>
      </c>
      <c r="C1556" s="1140">
        <v>45516.73809027778</v>
      </c>
      <c r="D1556" t="s">
        <v>17289</v>
      </c>
      <c r="E1556" s="1137">
        <v>5.0799999999999998E-2</v>
      </c>
    </row>
    <row r="1557" spans="1:5" x14ac:dyDescent="0.25">
      <c r="A1557" t="s">
        <v>1</v>
      </c>
      <c r="B1557" t="s">
        <v>17354</v>
      </c>
      <c r="C1557" s="1140">
        <v>45516.73809027778</v>
      </c>
      <c r="D1557" t="s">
        <v>17290</v>
      </c>
    </row>
    <row r="1558" spans="1:5" x14ac:dyDescent="0.25">
      <c r="A1558" t="s">
        <v>1</v>
      </c>
      <c r="B1558" t="s">
        <v>17354</v>
      </c>
      <c r="C1558" s="1140">
        <v>45516.73809027778</v>
      </c>
      <c r="D1558" t="s">
        <v>17291</v>
      </c>
      <c r="E1558" s="1137">
        <v>3.5200000000000002E-2</v>
      </c>
    </row>
    <row r="1559" spans="1:5" x14ac:dyDescent="0.25">
      <c r="A1559" t="s">
        <v>1</v>
      </c>
      <c r="B1559" t="s">
        <v>17354</v>
      </c>
      <c r="C1559" s="1140">
        <v>45516.73809027778</v>
      </c>
      <c r="D1559" t="s">
        <v>17288</v>
      </c>
    </row>
    <row r="1560" spans="1:5" x14ac:dyDescent="0.25">
      <c r="A1560" t="s">
        <v>1</v>
      </c>
      <c r="B1560" t="s">
        <v>17354</v>
      </c>
      <c r="C1560" s="1140">
        <v>45516.73809027778</v>
      </c>
      <c r="D1560" t="s">
        <v>17289</v>
      </c>
      <c r="E1560" s="1137">
        <v>2.7300000000000001E-2</v>
      </c>
    </row>
    <row r="1561" spans="1:5" x14ac:dyDescent="0.25">
      <c r="A1561" t="s">
        <v>1</v>
      </c>
      <c r="B1561" t="s">
        <v>17354</v>
      </c>
      <c r="C1561" s="1140">
        <v>45516.73809027778</v>
      </c>
      <c r="D1561" t="s">
        <v>17290</v>
      </c>
    </row>
    <row r="1562" spans="1:5" x14ac:dyDescent="0.25">
      <c r="A1562" t="s">
        <v>1</v>
      </c>
      <c r="B1562" t="s">
        <v>17354</v>
      </c>
      <c r="C1562" s="1140">
        <v>45516.73810185185</v>
      </c>
      <c r="D1562" t="s">
        <v>17291</v>
      </c>
      <c r="E1562" s="1137">
        <v>4.6899999999999997E-2</v>
      </c>
    </row>
    <row r="1563" spans="1:5" x14ac:dyDescent="0.25">
      <c r="A1563" t="s">
        <v>1</v>
      </c>
      <c r="B1563" t="s">
        <v>17354</v>
      </c>
      <c r="C1563" s="1140">
        <v>45516.73810185185</v>
      </c>
      <c r="D1563" t="s">
        <v>17288</v>
      </c>
    </row>
    <row r="1564" spans="1:5" x14ac:dyDescent="0.25">
      <c r="A1564" t="s">
        <v>1</v>
      </c>
      <c r="B1564" t="s">
        <v>17354</v>
      </c>
      <c r="C1564" s="1140">
        <v>45516.73810185185</v>
      </c>
      <c r="D1564" t="s">
        <v>17289</v>
      </c>
      <c r="E1564" s="1137">
        <v>3.5200000000000002E-2</v>
      </c>
    </row>
    <row r="1565" spans="1:5" x14ac:dyDescent="0.25">
      <c r="A1565" t="s">
        <v>1</v>
      </c>
      <c r="B1565" t="s">
        <v>17354</v>
      </c>
      <c r="C1565" s="1140">
        <v>45516.73810185185</v>
      </c>
      <c r="D1565" t="s">
        <v>17290</v>
      </c>
    </row>
    <row r="1566" spans="1:5" x14ac:dyDescent="0.25">
      <c r="A1566" t="s">
        <v>1</v>
      </c>
      <c r="B1566" t="s">
        <v>17354</v>
      </c>
      <c r="C1566" s="1140">
        <v>45516.73810185185</v>
      </c>
      <c r="D1566" t="s">
        <v>17291</v>
      </c>
      <c r="E1566" s="1137">
        <v>3.1199999999999999E-2</v>
      </c>
    </row>
    <row r="1567" spans="1:5" x14ac:dyDescent="0.25">
      <c r="A1567" t="s">
        <v>1</v>
      </c>
      <c r="B1567" t="s">
        <v>17354</v>
      </c>
      <c r="C1567" s="1140">
        <v>45516.73810185185</v>
      </c>
      <c r="D1567" t="s">
        <v>17288</v>
      </c>
    </row>
    <row r="1568" spans="1:5" x14ac:dyDescent="0.25">
      <c r="A1568" t="s">
        <v>1</v>
      </c>
      <c r="B1568" t="s">
        <v>17354</v>
      </c>
      <c r="C1568" s="1140">
        <v>45516.73810185185</v>
      </c>
      <c r="D1568" t="s">
        <v>17289</v>
      </c>
      <c r="E1568" s="1137">
        <v>4.6899999999999997E-2</v>
      </c>
    </row>
    <row r="1569" spans="1:5" x14ac:dyDescent="0.25">
      <c r="A1569" t="s">
        <v>1</v>
      </c>
      <c r="B1569" t="s">
        <v>17354</v>
      </c>
      <c r="C1569" s="1140">
        <v>45516.73810185185</v>
      </c>
      <c r="D1569" t="s">
        <v>17290</v>
      </c>
    </row>
    <row r="1570" spans="1:5" x14ac:dyDescent="0.25">
      <c r="A1570" t="s">
        <v>1</v>
      </c>
      <c r="B1570" t="s">
        <v>17354</v>
      </c>
      <c r="C1570" s="1140">
        <v>45516.73810185185</v>
      </c>
      <c r="D1570" t="s">
        <v>17291</v>
      </c>
      <c r="E1570" s="1137">
        <v>2.7300000000000001E-2</v>
      </c>
    </row>
    <row r="1571" spans="1:5" x14ac:dyDescent="0.25">
      <c r="A1571" t="s">
        <v>1</v>
      </c>
      <c r="B1571" t="s">
        <v>17354</v>
      </c>
      <c r="C1571" s="1140">
        <v>45516.73810185185</v>
      </c>
      <c r="D1571" t="s">
        <v>17288</v>
      </c>
    </row>
    <row r="1572" spans="1:5" x14ac:dyDescent="0.25">
      <c r="A1572" t="s">
        <v>1</v>
      </c>
      <c r="B1572" t="s">
        <v>17354</v>
      </c>
      <c r="C1572" s="1140">
        <v>45516.73810185185</v>
      </c>
      <c r="D1572" t="s">
        <v>17289</v>
      </c>
      <c r="E1572" s="1137">
        <v>2.7300000000000001E-2</v>
      </c>
    </row>
    <row r="1573" spans="1:5" x14ac:dyDescent="0.25">
      <c r="A1573" t="s">
        <v>1</v>
      </c>
      <c r="B1573" t="s">
        <v>17354</v>
      </c>
      <c r="C1573" s="1140">
        <v>45516.73810185185</v>
      </c>
      <c r="D1573" t="s">
        <v>17290</v>
      </c>
    </row>
    <row r="1574" spans="1:5" x14ac:dyDescent="0.25">
      <c r="A1574" t="s">
        <v>1</v>
      </c>
      <c r="B1574" t="s">
        <v>17354</v>
      </c>
      <c r="C1574" s="1140">
        <v>45516.73810185185</v>
      </c>
      <c r="D1574" t="s">
        <v>17291</v>
      </c>
      <c r="E1574" s="1137">
        <v>3.1199999999999999E-2</v>
      </c>
    </row>
    <row r="1575" spans="1:5" x14ac:dyDescent="0.25">
      <c r="A1575" t="s">
        <v>1</v>
      </c>
      <c r="B1575" t="s">
        <v>17354</v>
      </c>
      <c r="C1575" s="1140">
        <v>45516.73810185185</v>
      </c>
      <c r="D1575" t="s">
        <v>17288</v>
      </c>
    </row>
    <row r="1576" spans="1:5" x14ac:dyDescent="0.25">
      <c r="A1576" t="s">
        <v>1</v>
      </c>
      <c r="B1576" t="s">
        <v>17354</v>
      </c>
      <c r="C1576" s="1140">
        <v>45516.73810185185</v>
      </c>
      <c r="D1576" t="s">
        <v>17289</v>
      </c>
      <c r="E1576" s="1137">
        <v>2.7300000000000001E-2</v>
      </c>
    </row>
    <row r="1577" spans="1:5" x14ac:dyDescent="0.25">
      <c r="A1577" t="s">
        <v>1</v>
      </c>
      <c r="B1577" t="s">
        <v>17354</v>
      </c>
      <c r="C1577" s="1140">
        <v>45516.73810185185</v>
      </c>
      <c r="D1577" t="s">
        <v>17290</v>
      </c>
    </row>
    <row r="1578" spans="1:5" x14ac:dyDescent="0.25">
      <c r="A1578" t="s">
        <v>1</v>
      </c>
      <c r="B1578" t="s">
        <v>17354</v>
      </c>
      <c r="C1578" s="1140">
        <v>45516.73810185185</v>
      </c>
      <c r="D1578" t="s">
        <v>17291</v>
      </c>
      <c r="E1578" s="1137">
        <v>3.5200000000000002E-2</v>
      </c>
    </row>
    <row r="1579" spans="1:5" x14ac:dyDescent="0.25">
      <c r="A1579" t="s">
        <v>1</v>
      </c>
      <c r="B1579" t="s">
        <v>17354</v>
      </c>
      <c r="C1579" s="1140">
        <v>45516.738113425927</v>
      </c>
      <c r="D1579" t="s">
        <v>17288</v>
      </c>
    </row>
    <row r="1580" spans="1:5" x14ac:dyDescent="0.25">
      <c r="A1580" t="s">
        <v>1</v>
      </c>
      <c r="B1580" t="s">
        <v>17354</v>
      </c>
      <c r="C1580" s="1140">
        <v>45516.738113425927</v>
      </c>
      <c r="D1580" t="s">
        <v>17289</v>
      </c>
      <c r="E1580" s="1137">
        <v>3.9100000000000003E-2</v>
      </c>
    </row>
    <row r="1581" spans="1:5" x14ac:dyDescent="0.25">
      <c r="A1581" t="s">
        <v>1</v>
      </c>
      <c r="B1581" t="s">
        <v>17354</v>
      </c>
      <c r="C1581" s="1140">
        <v>45516.738113425927</v>
      </c>
      <c r="D1581" t="s">
        <v>17290</v>
      </c>
    </row>
    <row r="1582" spans="1:5" x14ac:dyDescent="0.25">
      <c r="A1582" t="s">
        <v>1</v>
      </c>
      <c r="B1582" t="s">
        <v>17354</v>
      </c>
      <c r="C1582" s="1140">
        <v>45516.738113425927</v>
      </c>
      <c r="D1582" t="s">
        <v>17291</v>
      </c>
      <c r="E1582" s="1137">
        <v>3.5200000000000002E-2</v>
      </c>
    </row>
    <row r="1583" spans="1:5" x14ac:dyDescent="0.25">
      <c r="A1583" t="s">
        <v>1</v>
      </c>
      <c r="B1583" t="s">
        <v>17354</v>
      </c>
      <c r="C1583" s="1140">
        <v>45516.738113425927</v>
      </c>
      <c r="D1583" t="s">
        <v>17288</v>
      </c>
    </row>
    <row r="1584" spans="1:5" x14ac:dyDescent="0.25">
      <c r="A1584" t="s">
        <v>1</v>
      </c>
      <c r="B1584" t="s">
        <v>17354</v>
      </c>
      <c r="C1584" s="1140">
        <v>45516.738113425927</v>
      </c>
      <c r="D1584" t="s">
        <v>17289</v>
      </c>
      <c r="E1584" s="1137">
        <v>4.6899999999999997E-2</v>
      </c>
    </row>
    <row r="1585" spans="1:5" x14ac:dyDescent="0.25">
      <c r="A1585" t="s">
        <v>1</v>
      </c>
      <c r="B1585" t="s">
        <v>17354</v>
      </c>
      <c r="C1585" s="1140">
        <v>45516.738113425927</v>
      </c>
      <c r="D1585" t="s">
        <v>17290</v>
      </c>
    </row>
    <row r="1586" spans="1:5" x14ac:dyDescent="0.25">
      <c r="A1586" t="s">
        <v>1</v>
      </c>
      <c r="B1586" t="s">
        <v>17354</v>
      </c>
      <c r="C1586" s="1140">
        <v>45516.738113425927</v>
      </c>
      <c r="D1586" t="s">
        <v>17291</v>
      </c>
      <c r="E1586" s="1137">
        <v>4.2999999999999997E-2</v>
      </c>
    </row>
    <row r="1587" spans="1:5" x14ac:dyDescent="0.25">
      <c r="A1587" t="s">
        <v>1</v>
      </c>
      <c r="B1587" t="s">
        <v>17354</v>
      </c>
      <c r="C1587" s="1140">
        <v>45516.738113425927</v>
      </c>
      <c r="D1587" t="s">
        <v>17288</v>
      </c>
    </row>
    <row r="1588" spans="1:5" x14ac:dyDescent="0.25">
      <c r="A1588" t="s">
        <v>1</v>
      </c>
      <c r="B1588" t="s">
        <v>17354</v>
      </c>
      <c r="C1588" s="1140">
        <v>45516.738113425927</v>
      </c>
      <c r="D1588" t="s">
        <v>17289</v>
      </c>
      <c r="E1588" s="1137">
        <v>3.1199999999999999E-2</v>
      </c>
    </row>
    <row r="1589" spans="1:5" x14ac:dyDescent="0.25">
      <c r="A1589" t="s">
        <v>1</v>
      </c>
      <c r="B1589" t="s">
        <v>17354</v>
      </c>
      <c r="C1589" s="1140">
        <v>45516.738113425927</v>
      </c>
      <c r="D1589" t="s">
        <v>17290</v>
      </c>
    </row>
    <row r="1590" spans="1:5" x14ac:dyDescent="0.25">
      <c r="A1590" t="s">
        <v>1</v>
      </c>
      <c r="B1590" t="s">
        <v>17354</v>
      </c>
      <c r="C1590" s="1140">
        <v>45516.738113425927</v>
      </c>
      <c r="D1590" t="s">
        <v>17291</v>
      </c>
      <c r="E1590" s="1137">
        <v>4.2999999999999997E-2</v>
      </c>
    </row>
    <row r="1591" spans="1:5" x14ac:dyDescent="0.25">
      <c r="A1591" t="s">
        <v>1</v>
      </c>
      <c r="B1591" t="s">
        <v>17354</v>
      </c>
      <c r="C1591" s="1140">
        <v>45516.738113425927</v>
      </c>
      <c r="D1591" t="s">
        <v>17288</v>
      </c>
    </row>
    <row r="1592" spans="1:5" x14ac:dyDescent="0.25">
      <c r="A1592" t="s">
        <v>1</v>
      </c>
      <c r="B1592" t="s">
        <v>17354</v>
      </c>
      <c r="C1592" s="1140">
        <v>45516.738113425927</v>
      </c>
      <c r="D1592" t="s">
        <v>17289</v>
      </c>
      <c r="E1592" s="1137">
        <v>2.7300000000000001E-2</v>
      </c>
    </row>
    <row r="1593" spans="1:5" x14ac:dyDescent="0.25">
      <c r="A1593" t="s">
        <v>1</v>
      </c>
      <c r="B1593" t="s">
        <v>17354</v>
      </c>
      <c r="C1593" s="1140">
        <v>45516.738113425927</v>
      </c>
      <c r="D1593" t="s">
        <v>17290</v>
      </c>
    </row>
    <row r="1594" spans="1:5" x14ac:dyDescent="0.25">
      <c r="A1594" t="s">
        <v>1</v>
      </c>
      <c r="B1594" t="s">
        <v>17354</v>
      </c>
      <c r="C1594" s="1140">
        <v>45516.738113425927</v>
      </c>
      <c r="D1594" t="s">
        <v>17291</v>
      </c>
      <c r="E1594" s="1137">
        <v>4.2999999999999997E-2</v>
      </c>
    </row>
    <row r="1595" spans="1:5" x14ac:dyDescent="0.25">
      <c r="A1595" t="s">
        <v>1</v>
      </c>
      <c r="B1595" t="s">
        <v>17354</v>
      </c>
      <c r="C1595" s="1140">
        <v>45516.738125000003</v>
      </c>
      <c r="D1595" t="s">
        <v>17288</v>
      </c>
    </row>
    <row r="1596" spans="1:5" x14ac:dyDescent="0.25">
      <c r="A1596" t="s">
        <v>1</v>
      </c>
      <c r="B1596" t="s">
        <v>17354</v>
      </c>
      <c r="C1596" s="1140">
        <v>45516.738125000003</v>
      </c>
      <c r="D1596" t="s">
        <v>17289</v>
      </c>
      <c r="E1596" s="1137">
        <v>3.1199999999999999E-2</v>
      </c>
    </row>
    <row r="1597" spans="1:5" x14ac:dyDescent="0.25">
      <c r="A1597" t="s">
        <v>1</v>
      </c>
      <c r="B1597" t="s">
        <v>17354</v>
      </c>
      <c r="C1597" s="1140">
        <v>45516.738125000003</v>
      </c>
      <c r="D1597" t="s">
        <v>17290</v>
      </c>
    </row>
    <row r="1598" spans="1:5" x14ac:dyDescent="0.25">
      <c r="A1598" t="s">
        <v>1</v>
      </c>
      <c r="B1598" t="s">
        <v>17354</v>
      </c>
      <c r="C1598" s="1140">
        <v>45516.738125000003</v>
      </c>
      <c r="D1598" t="s">
        <v>17291</v>
      </c>
      <c r="E1598" s="1137">
        <v>4.6899999999999997E-2</v>
      </c>
    </row>
    <row r="1599" spans="1:5" x14ac:dyDescent="0.25">
      <c r="A1599" t="s">
        <v>1</v>
      </c>
      <c r="B1599" t="s">
        <v>17354</v>
      </c>
      <c r="C1599" s="1140">
        <v>45516.738125000003</v>
      </c>
      <c r="D1599" t="s">
        <v>17288</v>
      </c>
    </row>
    <row r="1600" spans="1:5" x14ac:dyDescent="0.25">
      <c r="A1600" t="s">
        <v>1</v>
      </c>
      <c r="B1600" t="s">
        <v>17354</v>
      </c>
      <c r="C1600" s="1140">
        <v>45516.738125000003</v>
      </c>
      <c r="D1600" t="s">
        <v>17289</v>
      </c>
      <c r="E1600" s="1137">
        <v>3.1199999999999999E-2</v>
      </c>
    </row>
    <row r="1601" spans="1:5" x14ac:dyDescent="0.25">
      <c r="A1601" t="s">
        <v>1</v>
      </c>
      <c r="B1601" t="s">
        <v>17354</v>
      </c>
      <c r="C1601" s="1140">
        <v>45516.738125000003</v>
      </c>
      <c r="D1601" t="s">
        <v>17290</v>
      </c>
    </row>
    <row r="1602" spans="1:5" x14ac:dyDescent="0.25">
      <c r="A1602" t="s">
        <v>1</v>
      </c>
      <c r="B1602" t="s">
        <v>17354</v>
      </c>
      <c r="C1602" s="1140">
        <v>45516.738125000003</v>
      </c>
      <c r="D1602" t="s">
        <v>17291</v>
      </c>
      <c r="E1602" s="1137">
        <v>3.1199999999999999E-2</v>
      </c>
    </row>
    <row r="1603" spans="1:5" x14ac:dyDescent="0.25">
      <c r="A1603" t="s">
        <v>1</v>
      </c>
      <c r="B1603" t="s">
        <v>17354</v>
      </c>
      <c r="C1603" s="1140">
        <v>45516.738159722219</v>
      </c>
      <c r="D1603" t="s">
        <v>9291</v>
      </c>
    </row>
    <row r="1604" spans="1:5" x14ac:dyDescent="0.25">
      <c r="A1604" t="s">
        <v>1</v>
      </c>
      <c r="B1604" t="s">
        <v>17354</v>
      </c>
      <c r="C1604" s="1140">
        <v>45516.738159722219</v>
      </c>
      <c r="D1604" t="s">
        <v>9292</v>
      </c>
      <c r="E1604" s="1137">
        <v>7.7999999999999996E-3</v>
      </c>
    </row>
    <row r="1605" spans="1:5" x14ac:dyDescent="0.25">
      <c r="A1605" t="s">
        <v>1</v>
      </c>
      <c r="B1605" t="s">
        <v>17354</v>
      </c>
      <c r="C1605" s="1140">
        <v>45516.738159722219</v>
      </c>
      <c r="D1605" t="s">
        <v>17276</v>
      </c>
    </row>
    <row r="1606" spans="1:5" x14ac:dyDescent="0.25">
      <c r="A1606" t="s">
        <v>1</v>
      </c>
      <c r="B1606" t="s">
        <v>17354</v>
      </c>
      <c r="C1606" s="1140">
        <v>45516.738159722219</v>
      </c>
      <c r="D1606" t="s">
        <v>17264</v>
      </c>
      <c r="E1606" s="1137">
        <v>1.5599999999999999E-2</v>
      </c>
    </row>
    <row r="1607" spans="1:5" x14ac:dyDescent="0.25">
      <c r="A1607" t="s">
        <v>1</v>
      </c>
      <c r="B1607" t="s">
        <v>17354</v>
      </c>
      <c r="C1607" s="1140">
        <v>45516.738726851851</v>
      </c>
      <c r="D1607" t="s">
        <v>17277</v>
      </c>
    </row>
    <row r="1608" spans="1:5" x14ac:dyDescent="0.25">
      <c r="A1608" t="s">
        <v>1</v>
      </c>
      <c r="B1608" t="s">
        <v>17354</v>
      </c>
      <c r="C1608" s="1140">
        <v>45516.738726851851</v>
      </c>
      <c r="D1608" t="s">
        <v>17278</v>
      </c>
    </row>
    <row r="1609" spans="1:5" x14ac:dyDescent="0.25">
      <c r="A1609" t="s">
        <v>1</v>
      </c>
      <c r="B1609" t="s">
        <v>17354</v>
      </c>
      <c r="C1609" s="1140">
        <v>45516.738726851851</v>
      </c>
      <c r="D1609" t="s">
        <v>17279</v>
      </c>
    </row>
    <row r="1610" spans="1:5" x14ac:dyDescent="0.25">
      <c r="A1610" t="s">
        <v>1</v>
      </c>
      <c r="B1610" t="s">
        <v>17354</v>
      </c>
      <c r="C1610" s="1140">
        <v>45516.738726851851</v>
      </c>
      <c r="D1610" t="s">
        <v>17280</v>
      </c>
      <c r="E1610" s="1137">
        <v>0</v>
      </c>
    </row>
    <row r="1611" spans="1:5" x14ac:dyDescent="0.25">
      <c r="A1611" t="s">
        <v>1</v>
      </c>
      <c r="B1611" t="s">
        <v>17354</v>
      </c>
      <c r="C1611" s="1140">
        <v>45516.738726851851</v>
      </c>
      <c r="D1611" t="s">
        <v>17281</v>
      </c>
    </row>
    <row r="1612" spans="1:5" x14ac:dyDescent="0.25">
      <c r="A1612" t="s">
        <v>1</v>
      </c>
      <c r="B1612" t="s">
        <v>17354</v>
      </c>
      <c r="C1612" s="1140">
        <v>45516.738738425927</v>
      </c>
      <c r="D1612" t="s">
        <v>17282</v>
      </c>
      <c r="E1612" s="1137">
        <v>0.87109999999999999</v>
      </c>
    </row>
    <row r="1613" spans="1:5" x14ac:dyDescent="0.25">
      <c r="A1613" t="s">
        <v>1</v>
      </c>
      <c r="B1613" t="s">
        <v>17354</v>
      </c>
      <c r="C1613" s="1140">
        <v>45516.738738425927</v>
      </c>
      <c r="D1613" t="s">
        <v>17309</v>
      </c>
    </row>
    <row r="1614" spans="1:5" x14ac:dyDescent="0.25">
      <c r="A1614" t="s">
        <v>1</v>
      </c>
      <c r="B1614" t="s">
        <v>17354</v>
      </c>
      <c r="C1614" s="1140">
        <v>45516.738738425927</v>
      </c>
      <c r="D1614" t="s">
        <v>17310</v>
      </c>
      <c r="E1614" s="1137">
        <v>0</v>
      </c>
    </row>
    <row r="1615" spans="1:5" x14ac:dyDescent="0.25">
      <c r="A1615" t="s">
        <v>1</v>
      </c>
      <c r="B1615" t="s">
        <v>17354</v>
      </c>
      <c r="C1615" s="1140">
        <v>45516.738738425927</v>
      </c>
      <c r="D1615" t="s">
        <v>17276</v>
      </c>
    </row>
    <row r="1616" spans="1:5" x14ac:dyDescent="0.25">
      <c r="A1616" t="s">
        <v>1</v>
      </c>
      <c r="B1616" t="s">
        <v>17354</v>
      </c>
      <c r="C1616" s="1140">
        <v>45516.738738425927</v>
      </c>
      <c r="D1616" t="s">
        <v>17264</v>
      </c>
      <c r="E1616" s="1137">
        <v>2.7300000000000001E-2</v>
      </c>
    </row>
    <row r="1617" spans="1:5" x14ac:dyDescent="0.25">
      <c r="A1617" t="s">
        <v>1</v>
      </c>
      <c r="B1617" t="s">
        <v>17354</v>
      </c>
      <c r="C1617" s="1140">
        <v>45516.738738425927</v>
      </c>
      <c r="D1617" t="s">
        <v>17311</v>
      </c>
    </row>
    <row r="1618" spans="1:5" x14ac:dyDescent="0.25">
      <c r="A1618" t="s">
        <v>1</v>
      </c>
      <c r="B1618" t="s">
        <v>17354</v>
      </c>
      <c r="C1618" s="1140">
        <v>45516.738738425927</v>
      </c>
      <c r="D1618" t="s">
        <v>17288</v>
      </c>
    </row>
    <row r="1619" spans="1:5" x14ac:dyDescent="0.25">
      <c r="A1619" t="s">
        <v>1</v>
      </c>
      <c r="B1619" t="s">
        <v>17354</v>
      </c>
      <c r="C1619" s="1140">
        <v>45516.738738425927</v>
      </c>
      <c r="D1619" t="s">
        <v>17289</v>
      </c>
      <c r="E1619" s="1137">
        <v>3.9100000000000003E-2</v>
      </c>
    </row>
    <row r="1620" spans="1:5" x14ac:dyDescent="0.25">
      <c r="A1620" t="s">
        <v>1</v>
      </c>
      <c r="B1620" t="s">
        <v>17354</v>
      </c>
      <c r="C1620" s="1140">
        <v>45516.738738425927</v>
      </c>
      <c r="D1620" t="s">
        <v>17290</v>
      </c>
    </row>
    <row r="1621" spans="1:5" x14ac:dyDescent="0.25">
      <c r="A1621" t="s">
        <v>1</v>
      </c>
      <c r="B1621" t="s">
        <v>17354</v>
      </c>
      <c r="C1621" s="1140">
        <v>45516.738738425927</v>
      </c>
      <c r="D1621" t="s">
        <v>17291</v>
      </c>
      <c r="E1621" s="1137">
        <v>3.1199999999999999E-2</v>
      </c>
    </row>
    <row r="1622" spans="1:5" x14ac:dyDescent="0.25">
      <c r="A1622" t="s">
        <v>1</v>
      </c>
      <c r="B1622" t="s">
        <v>17354</v>
      </c>
      <c r="C1622" s="1140">
        <v>45516.738738425927</v>
      </c>
      <c r="D1622" t="s">
        <v>17312</v>
      </c>
      <c r="E1622" s="1137">
        <v>0.19919999999999999</v>
      </c>
    </row>
    <row r="1623" spans="1:5" x14ac:dyDescent="0.25">
      <c r="A1623" t="s">
        <v>1</v>
      </c>
      <c r="B1623" t="s">
        <v>17354</v>
      </c>
      <c r="C1623" s="1140">
        <v>45516.738738425927</v>
      </c>
      <c r="D1623" t="s">
        <v>17285</v>
      </c>
      <c r="E1623" s="1137">
        <v>1.2811999999999999</v>
      </c>
    </row>
    <row r="1624" spans="1:5" x14ac:dyDescent="0.25">
      <c r="A1624" t="s">
        <v>1</v>
      </c>
      <c r="B1624" t="s">
        <v>17354</v>
      </c>
      <c r="C1624" s="1140">
        <v>45516.738738425927</v>
      </c>
      <c r="D1624" t="s">
        <v>17290</v>
      </c>
    </row>
    <row r="1625" spans="1:5" x14ac:dyDescent="0.25">
      <c r="A1625" t="s">
        <v>1</v>
      </c>
      <c r="B1625" t="s">
        <v>17354</v>
      </c>
      <c r="C1625" s="1140">
        <v>45516.738738425927</v>
      </c>
      <c r="D1625" t="s">
        <v>17291</v>
      </c>
      <c r="E1625" s="1137">
        <v>3.9100000000000003E-2</v>
      </c>
    </row>
    <row r="1626" spans="1:5" x14ac:dyDescent="0.25">
      <c r="A1626" t="s">
        <v>1</v>
      </c>
      <c r="B1626" t="s">
        <v>17354</v>
      </c>
      <c r="C1626" s="1140">
        <v>45516.738749999997</v>
      </c>
      <c r="D1626" t="s">
        <v>17288</v>
      </c>
    </row>
    <row r="1627" spans="1:5" x14ac:dyDescent="0.25">
      <c r="A1627" t="s">
        <v>1</v>
      </c>
      <c r="B1627" t="s">
        <v>17354</v>
      </c>
      <c r="C1627" s="1140">
        <v>45516.738749999997</v>
      </c>
      <c r="D1627" t="s">
        <v>17289</v>
      </c>
      <c r="E1627" s="1137">
        <v>2.7300000000000001E-2</v>
      </c>
    </row>
    <row r="1628" spans="1:5" x14ac:dyDescent="0.25">
      <c r="A1628" t="s">
        <v>1</v>
      </c>
      <c r="B1628" t="s">
        <v>17354</v>
      </c>
      <c r="C1628" s="1140">
        <v>45516.738749999997</v>
      </c>
      <c r="D1628" t="s">
        <v>17292</v>
      </c>
    </row>
    <row r="1629" spans="1:5" x14ac:dyDescent="0.25">
      <c r="A1629" t="s">
        <v>1</v>
      </c>
      <c r="B1629" t="s">
        <v>17354</v>
      </c>
      <c r="C1629" s="1140">
        <v>45516.738761574074</v>
      </c>
      <c r="D1629" t="s">
        <v>17297</v>
      </c>
      <c r="E1629" s="1137">
        <v>0.58199999999999996</v>
      </c>
    </row>
    <row r="1630" spans="1:5" x14ac:dyDescent="0.25">
      <c r="A1630" t="s">
        <v>1</v>
      </c>
      <c r="B1630" t="s">
        <v>17354</v>
      </c>
      <c r="C1630" s="1140">
        <v>45516.73877314815</v>
      </c>
      <c r="D1630" t="s">
        <v>17298</v>
      </c>
    </row>
    <row r="1631" spans="1:5" x14ac:dyDescent="0.25">
      <c r="A1631" t="s">
        <v>1</v>
      </c>
      <c r="B1631" t="s">
        <v>17354</v>
      </c>
      <c r="C1631" s="1140">
        <v>45516.73877314815</v>
      </c>
      <c r="D1631" t="s">
        <v>17299</v>
      </c>
      <c r="E1631" s="1137">
        <v>0</v>
      </c>
    </row>
    <row r="1632" spans="1:5" x14ac:dyDescent="0.25">
      <c r="A1632" t="s">
        <v>1</v>
      </c>
      <c r="B1632" t="s">
        <v>17354</v>
      </c>
      <c r="C1632" s="1140">
        <v>45516.738796296297</v>
      </c>
      <c r="D1632" t="s">
        <v>17300</v>
      </c>
    </row>
    <row r="1633" spans="1:5" x14ac:dyDescent="0.25">
      <c r="A1633" t="s">
        <v>1</v>
      </c>
      <c r="B1633" t="s">
        <v>17354</v>
      </c>
      <c r="C1633" s="1140">
        <v>45516.738796296297</v>
      </c>
      <c r="D1633" t="s">
        <v>17301</v>
      </c>
      <c r="E1633" s="1137">
        <v>0</v>
      </c>
    </row>
    <row r="1634" spans="1:5" x14ac:dyDescent="0.25">
      <c r="A1634" t="s">
        <v>1</v>
      </c>
      <c r="B1634" t="s">
        <v>17354</v>
      </c>
      <c r="C1634" s="1140">
        <v>45516.738796296297</v>
      </c>
      <c r="D1634" t="s">
        <v>17302</v>
      </c>
    </row>
    <row r="1635" spans="1:5" x14ac:dyDescent="0.25">
      <c r="A1635" t="s">
        <v>1</v>
      </c>
      <c r="B1635" t="s">
        <v>17354</v>
      </c>
      <c r="C1635" s="1140">
        <v>45516.738796296297</v>
      </c>
      <c r="D1635" t="s">
        <v>17303</v>
      </c>
    </row>
    <row r="1636" spans="1:5" x14ac:dyDescent="0.25">
      <c r="A1636" t="s">
        <v>1</v>
      </c>
      <c r="B1636" t="s">
        <v>17354</v>
      </c>
      <c r="C1636" s="1140">
        <v>45516.738796296297</v>
      </c>
      <c r="D1636" t="s">
        <v>17304</v>
      </c>
      <c r="E1636" s="1137">
        <v>1.95E-2</v>
      </c>
    </row>
    <row r="1637" spans="1:5" x14ac:dyDescent="0.25">
      <c r="A1637" t="s">
        <v>1</v>
      </c>
      <c r="B1637" t="s">
        <v>17354</v>
      </c>
      <c r="C1637" s="1140">
        <v>45516.738796296297</v>
      </c>
      <c r="D1637" t="s">
        <v>17305</v>
      </c>
    </row>
    <row r="1638" spans="1:5" x14ac:dyDescent="0.25">
      <c r="A1638" t="s">
        <v>1</v>
      </c>
      <c r="B1638" t="s">
        <v>17354</v>
      </c>
      <c r="C1638" s="1140">
        <v>45516.738796296297</v>
      </c>
      <c r="D1638" t="s">
        <v>17307</v>
      </c>
      <c r="E1638" s="1137">
        <v>1.95E-2</v>
      </c>
    </row>
    <row r="1639" spans="1:5" x14ac:dyDescent="0.25">
      <c r="A1639" t="s">
        <v>1</v>
      </c>
      <c r="B1639" t="s">
        <v>17354</v>
      </c>
      <c r="C1639" s="1140">
        <v>45516.740520833337</v>
      </c>
      <c r="D1639" t="s">
        <v>17314</v>
      </c>
    </row>
    <row r="1640" spans="1:5" x14ac:dyDescent="0.25">
      <c r="A1640" t="s">
        <v>1</v>
      </c>
      <c r="B1640" t="s">
        <v>17354</v>
      </c>
      <c r="C1640" s="1140">
        <v>45516.740520833337</v>
      </c>
      <c r="D1640" t="s">
        <v>17315</v>
      </c>
      <c r="E1640" s="1137">
        <v>0</v>
      </c>
    </row>
    <row r="1641" spans="1:5" x14ac:dyDescent="0.25">
      <c r="A1641" t="s">
        <v>1</v>
      </c>
      <c r="B1641" t="s">
        <v>17354</v>
      </c>
      <c r="C1641" s="1140">
        <v>45516.740543981483</v>
      </c>
      <c r="D1641" t="s">
        <v>17314</v>
      </c>
    </row>
    <row r="1642" spans="1:5" x14ac:dyDescent="0.25">
      <c r="A1642" t="s">
        <v>1</v>
      </c>
      <c r="B1642" t="s">
        <v>17354</v>
      </c>
      <c r="C1642" s="1140">
        <v>45516.740543981483</v>
      </c>
      <c r="D1642" t="s">
        <v>17315</v>
      </c>
      <c r="E1642" s="1137">
        <v>0</v>
      </c>
    </row>
    <row r="1643" spans="1:5" x14ac:dyDescent="0.25">
      <c r="A1643" t="s">
        <v>1</v>
      </c>
      <c r="B1643" t="s">
        <v>17354</v>
      </c>
      <c r="C1643" s="1140">
        <v>45516.741041666668</v>
      </c>
      <c r="D1643" t="s">
        <v>17314</v>
      </c>
    </row>
    <row r="1644" spans="1:5" x14ac:dyDescent="0.25">
      <c r="A1644" t="s">
        <v>1</v>
      </c>
      <c r="B1644" t="s">
        <v>17354</v>
      </c>
      <c r="C1644" s="1140">
        <v>45516.741041666668</v>
      </c>
      <c r="D1644" t="s">
        <v>17315</v>
      </c>
      <c r="E1644" s="1137">
        <v>0</v>
      </c>
    </row>
    <row r="1645" spans="1:5" x14ac:dyDescent="0.25">
      <c r="A1645" t="s">
        <v>1</v>
      </c>
      <c r="B1645" t="s">
        <v>17354</v>
      </c>
      <c r="C1645" s="1140">
        <v>45516.741076388891</v>
      </c>
      <c r="D1645" t="s">
        <v>17314</v>
      </c>
    </row>
    <row r="1646" spans="1:5" x14ac:dyDescent="0.25">
      <c r="A1646" t="s">
        <v>1</v>
      </c>
      <c r="B1646" t="s">
        <v>17354</v>
      </c>
      <c r="C1646" s="1140">
        <v>45516.741076388891</v>
      </c>
      <c r="D1646" t="s">
        <v>17315</v>
      </c>
      <c r="E1646" s="1137">
        <v>0</v>
      </c>
    </row>
    <row r="1647" spans="1:5" x14ac:dyDescent="0.25">
      <c r="A1647" t="s">
        <v>1</v>
      </c>
      <c r="B1647" t="s">
        <v>17354</v>
      </c>
      <c r="C1647" s="1140">
        <v>45516.74150462963</v>
      </c>
      <c r="D1647" t="s">
        <v>17314</v>
      </c>
    </row>
    <row r="1648" spans="1:5" x14ac:dyDescent="0.25">
      <c r="A1648" t="s">
        <v>1</v>
      </c>
      <c r="B1648" t="s">
        <v>17354</v>
      </c>
      <c r="C1648" s="1140">
        <v>45516.74150462963</v>
      </c>
      <c r="D1648" t="s">
        <v>17315</v>
      </c>
      <c r="E1648" s="1137">
        <v>0</v>
      </c>
    </row>
    <row r="1649" spans="1:5" x14ac:dyDescent="0.25">
      <c r="A1649" t="s">
        <v>1</v>
      </c>
      <c r="B1649" t="s">
        <v>17354</v>
      </c>
      <c r="C1649" s="1140">
        <v>45516.741516203707</v>
      </c>
      <c r="D1649" t="s">
        <v>17314</v>
      </c>
    </row>
    <row r="1650" spans="1:5" x14ac:dyDescent="0.25">
      <c r="A1650" t="s">
        <v>1</v>
      </c>
      <c r="B1650" t="s">
        <v>17354</v>
      </c>
      <c r="C1650" s="1140">
        <v>45516.741516203707</v>
      </c>
      <c r="D1650" t="s">
        <v>17315</v>
      </c>
      <c r="E1650" s="1137">
        <v>0</v>
      </c>
    </row>
    <row r="1651" spans="1:5" x14ac:dyDescent="0.25">
      <c r="A1651" t="s">
        <v>1</v>
      </c>
      <c r="B1651" t="s">
        <v>17354</v>
      </c>
      <c r="C1651" s="1140">
        <v>45516.742858796293</v>
      </c>
      <c r="D1651" t="s">
        <v>17308</v>
      </c>
    </row>
    <row r="1652" spans="1:5" x14ac:dyDescent="0.25">
      <c r="A1652" t="s">
        <v>1</v>
      </c>
      <c r="B1652" t="s">
        <v>17354</v>
      </c>
      <c r="C1652" s="1140">
        <v>45516.742881944447</v>
      </c>
      <c r="D1652" t="s">
        <v>17313</v>
      </c>
      <c r="E1652" s="1137">
        <v>1.4140999999999999</v>
      </c>
    </row>
    <row r="1653" spans="1:5" x14ac:dyDescent="0.25">
      <c r="A1653" t="s">
        <v>1</v>
      </c>
      <c r="B1653" t="s">
        <v>17354</v>
      </c>
      <c r="C1653" s="1140">
        <v>45516.742881944447</v>
      </c>
      <c r="D1653" t="s">
        <v>9291</v>
      </c>
    </row>
    <row r="1654" spans="1:5" x14ac:dyDescent="0.25">
      <c r="A1654" t="s">
        <v>1</v>
      </c>
      <c r="B1654" t="s">
        <v>17354</v>
      </c>
      <c r="C1654" s="1140">
        <v>45516.742881944447</v>
      </c>
      <c r="D1654" t="s">
        <v>9292</v>
      </c>
      <c r="E1654" s="1137">
        <v>1.5599999999999999E-2</v>
      </c>
    </row>
    <row r="1655" spans="1:5" x14ac:dyDescent="0.25">
      <c r="A1655" t="s">
        <v>1</v>
      </c>
      <c r="B1655" t="s">
        <v>17354</v>
      </c>
      <c r="C1655" s="1140">
        <v>45516.742881944447</v>
      </c>
      <c r="D1655" t="s">
        <v>17288</v>
      </c>
    </row>
    <row r="1656" spans="1:5" x14ac:dyDescent="0.25">
      <c r="A1656" t="s">
        <v>1</v>
      </c>
      <c r="B1656" t="s">
        <v>17354</v>
      </c>
      <c r="C1656" s="1140">
        <v>45516.742881944447</v>
      </c>
      <c r="D1656" t="s">
        <v>17289</v>
      </c>
      <c r="E1656" s="1137">
        <v>4.2999999999999997E-2</v>
      </c>
    </row>
    <row r="1657" spans="1:5" x14ac:dyDescent="0.25">
      <c r="A1657" t="s">
        <v>1</v>
      </c>
      <c r="B1657" t="s">
        <v>17354</v>
      </c>
      <c r="C1657" s="1140">
        <v>45516.742881944447</v>
      </c>
      <c r="D1657" t="s">
        <v>17290</v>
      </c>
    </row>
    <row r="1658" spans="1:5" x14ac:dyDescent="0.25">
      <c r="A1658" t="s">
        <v>1</v>
      </c>
      <c r="B1658" t="s">
        <v>17354</v>
      </c>
      <c r="C1658" s="1140">
        <v>45516.742881944447</v>
      </c>
      <c r="D1658" t="s">
        <v>17291</v>
      </c>
      <c r="E1658" s="1137">
        <v>3.5200000000000002E-2</v>
      </c>
    </row>
    <row r="1659" spans="1:5" x14ac:dyDescent="0.25">
      <c r="A1659" t="s">
        <v>1</v>
      </c>
      <c r="B1659" t="s">
        <v>17354</v>
      </c>
      <c r="C1659" s="1140">
        <v>45516.742881944447</v>
      </c>
      <c r="D1659" t="s">
        <v>17288</v>
      </c>
    </row>
    <row r="1660" spans="1:5" x14ac:dyDescent="0.25">
      <c r="A1660" t="s">
        <v>1</v>
      </c>
      <c r="B1660" t="s">
        <v>17354</v>
      </c>
      <c r="C1660" s="1140">
        <v>45516.742881944447</v>
      </c>
      <c r="D1660" t="s">
        <v>17289</v>
      </c>
      <c r="E1660" s="1137">
        <v>4.2999999999999997E-2</v>
      </c>
    </row>
    <row r="1661" spans="1:5" x14ac:dyDescent="0.25">
      <c r="A1661" t="s">
        <v>1</v>
      </c>
      <c r="B1661" t="s">
        <v>17354</v>
      </c>
      <c r="C1661" s="1140">
        <v>45516.742881944447</v>
      </c>
      <c r="D1661" t="s">
        <v>17290</v>
      </c>
    </row>
    <row r="1662" spans="1:5" x14ac:dyDescent="0.25">
      <c r="A1662" t="s">
        <v>1</v>
      </c>
      <c r="B1662" t="s">
        <v>17354</v>
      </c>
      <c r="C1662" s="1140">
        <v>45516.742881944447</v>
      </c>
      <c r="D1662" t="s">
        <v>17291</v>
      </c>
      <c r="E1662" s="1137">
        <v>3.1199999999999999E-2</v>
      </c>
    </row>
    <row r="1663" spans="1:5" x14ac:dyDescent="0.25">
      <c r="A1663" t="s">
        <v>1</v>
      </c>
      <c r="B1663" t="s">
        <v>17354</v>
      </c>
      <c r="C1663" s="1140">
        <v>45516.742881944447</v>
      </c>
      <c r="D1663" t="s">
        <v>17288</v>
      </c>
    </row>
    <row r="1664" spans="1:5" x14ac:dyDescent="0.25">
      <c r="A1664" t="s">
        <v>1</v>
      </c>
      <c r="B1664" t="s">
        <v>17354</v>
      </c>
      <c r="C1664" s="1140">
        <v>45516.742881944447</v>
      </c>
      <c r="D1664" t="s">
        <v>17289</v>
      </c>
      <c r="E1664" s="1137">
        <v>5.0799999999999998E-2</v>
      </c>
    </row>
    <row r="1665" spans="1:5" x14ac:dyDescent="0.25">
      <c r="A1665" t="s">
        <v>1</v>
      </c>
      <c r="B1665" t="s">
        <v>17354</v>
      </c>
      <c r="C1665" s="1140">
        <v>45516.742881944447</v>
      </c>
      <c r="D1665" t="s">
        <v>17290</v>
      </c>
    </row>
    <row r="1666" spans="1:5" x14ac:dyDescent="0.25">
      <c r="A1666" t="s">
        <v>1</v>
      </c>
      <c r="B1666" t="s">
        <v>17354</v>
      </c>
      <c r="C1666" s="1140">
        <v>45516.742881944447</v>
      </c>
      <c r="D1666" t="s">
        <v>17291</v>
      </c>
      <c r="E1666" s="1137">
        <v>4.6899999999999997E-2</v>
      </c>
    </row>
    <row r="1667" spans="1:5" x14ac:dyDescent="0.25">
      <c r="A1667" t="s">
        <v>1</v>
      </c>
      <c r="B1667" t="s">
        <v>17354</v>
      </c>
      <c r="C1667" s="1140">
        <v>45516.742893518516</v>
      </c>
      <c r="D1667" t="s">
        <v>17288</v>
      </c>
    </row>
    <row r="1668" spans="1:5" x14ac:dyDescent="0.25">
      <c r="A1668" t="s">
        <v>1</v>
      </c>
      <c r="B1668" t="s">
        <v>17354</v>
      </c>
      <c r="C1668" s="1140">
        <v>45516.742893518516</v>
      </c>
      <c r="D1668" t="s">
        <v>17289</v>
      </c>
      <c r="E1668" s="1137">
        <v>3.1199999999999999E-2</v>
      </c>
    </row>
    <row r="1669" spans="1:5" x14ac:dyDescent="0.25">
      <c r="A1669" t="s">
        <v>1</v>
      </c>
      <c r="B1669" t="s">
        <v>17354</v>
      </c>
      <c r="C1669" s="1140">
        <v>45516.742893518516</v>
      </c>
      <c r="D1669" t="s">
        <v>17290</v>
      </c>
    </row>
    <row r="1670" spans="1:5" x14ac:dyDescent="0.25">
      <c r="A1670" t="s">
        <v>1</v>
      </c>
      <c r="B1670" t="s">
        <v>17354</v>
      </c>
      <c r="C1670" s="1140">
        <v>45516.742893518516</v>
      </c>
      <c r="D1670" t="s">
        <v>17291</v>
      </c>
      <c r="E1670" s="1137">
        <v>4.6899999999999997E-2</v>
      </c>
    </row>
    <row r="1671" spans="1:5" x14ac:dyDescent="0.25">
      <c r="A1671" t="s">
        <v>1</v>
      </c>
      <c r="B1671" t="s">
        <v>17354</v>
      </c>
      <c r="C1671" s="1140">
        <v>45516.742893518516</v>
      </c>
      <c r="D1671" t="s">
        <v>17288</v>
      </c>
    </row>
    <row r="1672" spans="1:5" x14ac:dyDescent="0.25">
      <c r="A1672" t="s">
        <v>1</v>
      </c>
      <c r="B1672" t="s">
        <v>17354</v>
      </c>
      <c r="C1672" s="1140">
        <v>45516.742893518516</v>
      </c>
      <c r="D1672" t="s">
        <v>17289</v>
      </c>
      <c r="E1672" s="1137">
        <v>4.6899999999999997E-2</v>
      </c>
    </row>
    <row r="1673" spans="1:5" x14ac:dyDescent="0.25">
      <c r="A1673" t="s">
        <v>1</v>
      </c>
      <c r="B1673" t="s">
        <v>17354</v>
      </c>
      <c r="C1673" s="1140">
        <v>45516.742893518516</v>
      </c>
      <c r="D1673" t="s">
        <v>17290</v>
      </c>
    </row>
    <row r="1674" spans="1:5" x14ac:dyDescent="0.25">
      <c r="A1674" t="s">
        <v>1</v>
      </c>
      <c r="B1674" t="s">
        <v>17354</v>
      </c>
      <c r="C1674" s="1140">
        <v>45516.742893518516</v>
      </c>
      <c r="D1674" t="s">
        <v>17291</v>
      </c>
      <c r="E1674" s="1137">
        <v>5.0799999999999998E-2</v>
      </c>
    </row>
    <row r="1675" spans="1:5" x14ac:dyDescent="0.25">
      <c r="A1675" t="s">
        <v>1</v>
      </c>
      <c r="B1675" t="s">
        <v>17354</v>
      </c>
      <c r="C1675" s="1140">
        <v>45516.742893518516</v>
      </c>
      <c r="D1675" t="s">
        <v>17288</v>
      </c>
    </row>
    <row r="1676" spans="1:5" x14ac:dyDescent="0.25">
      <c r="A1676" t="s">
        <v>1</v>
      </c>
      <c r="B1676" t="s">
        <v>17354</v>
      </c>
      <c r="C1676" s="1140">
        <v>45516.742893518516</v>
      </c>
      <c r="D1676" t="s">
        <v>17289</v>
      </c>
      <c r="E1676" s="1137">
        <v>3.9100000000000003E-2</v>
      </c>
    </row>
    <row r="1677" spans="1:5" x14ac:dyDescent="0.25">
      <c r="A1677" t="s">
        <v>1</v>
      </c>
      <c r="B1677" t="s">
        <v>17354</v>
      </c>
      <c r="C1677" s="1140">
        <v>45516.742893518516</v>
      </c>
      <c r="D1677" t="s">
        <v>17290</v>
      </c>
    </row>
    <row r="1678" spans="1:5" x14ac:dyDescent="0.25">
      <c r="A1678" t="s">
        <v>1</v>
      </c>
      <c r="B1678" t="s">
        <v>17354</v>
      </c>
      <c r="C1678" s="1140">
        <v>45516.742893518516</v>
      </c>
      <c r="D1678" t="s">
        <v>17291</v>
      </c>
      <c r="E1678" s="1137">
        <v>4.6899999999999997E-2</v>
      </c>
    </row>
    <row r="1679" spans="1:5" x14ac:dyDescent="0.25">
      <c r="A1679" t="s">
        <v>1</v>
      </c>
      <c r="B1679" t="s">
        <v>17354</v>
      </c>
      <c r="C1679" s="1140">
        <v>45516.742928240739</v>
      </c>
      <c r="D1679" t="s">
        <v>9291</v>
      </c>
    </row>
    <row r="1680" spans="1:5" x14ac:dyDescent="0.25">
      <c r="A1680" t="s">
        <v>1</v>
      </c>
      <c r="B1680" t="s">
        <v>17354</v>
      </c>
      <c r="C1680" s="1140">
        <v>45516.742928240739</v>
      </c>
      <c r="D1680" t="s">
        <v>9292</v>
      </c>
      <c r="E1680" s="1137">
        <v>2.3400000000000001E-2</v>
      </c>
    </row>
    <row r="1681" spans="1:5" x14ac:dyDescent="0.25">
      <c r="A1681" t="s">
        <v>1</v>
      </c>
      <c r="B1681" t="s">
        <v>17354</v>
      </c>
      <c r="C1681" s="1140">
        <v>45516.742928240739</v>
      </c>
      <c r="D1681" t="s">
        <v>17276</v>
      </c>
    </row>
    <row r="1682" spans="1:5" x14ac:dyDescent="0.25">
      <c r="A1682" t="s">
        <v>1</v>
      </c>
      <c r="B1682" t="s">
        <v>17354</v>
      </c>
      <c r="C1682" s="1140">
        <v>45516.742928240739</v>
      </c>
      <c r="D1682" t="s">
        <v>17264</v>
      </c>
      <c r="E1682" s="1137">
        <v>3.5200000000000002E-2</v>
      </c>
    </row>
    <row r="1683" spans="1:5" x14ac:dyDescent="0.25">
      <c r="A1683" t="s">
        <v>1</v>
      </c>
      <c r="B1683" t="s">
        <v>17354</v>
      </c>
      <c r="C1683" s="1140">
        <v>45516.880891203706</v>
      </c>
      <c r="D1683" t="s">
        <v>17277</v>
      </c>
    </row>
    <row r="1684" spans="1:5" x14ac:dyDescent="0.25">
      <c r="A1684" t="s">
        <v>1</v>
      </c>
      <c r="B1684" t="s">
        <v>17354</v>
      </c>
      <c r="C1684" s="1140">
        <v>45516.880891203706</v>
      </c>
      <c r="D1684" t="s">
        <v>17278</v>
      </c>
    </row>
    <row r="1685" spans="1:5" x14ac:dyDescent="0.25">
      <c r="A1685" t="s">
        <v>1</v>
      </c>
      <c r="B1685" t="s">
        <v>17354</v>
      </c>
      <c r="C1685" s="1140">
        <v>45516.880891203706</v>
      </c>
      <c r="D1685" t="s">
        <v>17279</v>
      </c>
    </row>
    <row r="1686" spans="1:5" x14ac:dyDescent="0.25">
      <c r="A1686" t="s">
        <v>1</v>
      </c>
      <c r="B1686" t="s">
        <v>17354</v>
      </c>
      <c r="C1686" s="1140">
        <v>45516.880891203706</v>
      </c>
      <c r="D1686" t="s">
        <v>17280</v>
      </c>
      <c r="E1686" s="1137">
        <v>0</v>
      </c>
    </row>
    <row r="1687" spans="1:5" x14ac:dyDescent="0.25">
      <c r="A1687" t="s">
        <v>1</v>
      </c>
      <c r="B1687" t="s">
        <v>17354</v>
      </c>
      <c r="C1687" s="1140">
        <v>45516.880891203706</v>
      </c>
      <c r="D1687" t="s">
        <v>17281</v>
      </c>
    </row>
    <row r="1688" spans="1:5" x14ac:dyDescent="0.25">
      <c r="A1688" t="s">
        <v>1</v>
      </c>
      <c r="B1688" t="s">
        <v>17354</v>
      </c>
      <c r="C1688" s="1140">
        <v>45516.880902777775</v>
      </c>
      <c r="D1688" t="s">
        <v>17282</v>
      </c>
      <c r="E1688" s="1137">
        <v>0.9375</v>
      </c>
    </row>
    <row r="1689" spans="1:5" x14ac:dyDescent="0.25">
      <c r="A1689" t="s">
        <v>1</v>
      </c>
      <c r="B1689" t="s">
        <v>17354</v>
      </c>
      <c r="C1689" s="1140">
        <v>45516.880902777775</v>
      </c>
      <c r="D1689" t="s">
        <v>17309</v>
      </c>
    </row>
    <row r="1690" spans="1:5" x14ac:dyDescent="0.25">
      <c r="A1690" t="s">
        <v>1</v>
      </c>
      <c r="B1690" t="s">
        <v>17354</v>
      </c>
      <c r="C1690" s="1140">
        <v>45516.880902777775</v>
      </c>
      <c r="D1690" t="s">
        <v>17310</v>
      </c>
      <c r="E1690" s="1137">
        <v>0</v>
      </c>
    </row>
    <row r="1691" spans="1:5" x14ac:dyDescent="0.25">
      <c r="A1691" t="s">
        <v>1</v>
      </c>
      <c r="B1691" t="s">
        <v>17354</v>
      </c>
      <c r="C1691" s="1140">
        <v>45516.880902777775</v>
      </c>
      <c r="D1691" t="s">
        <v>17276</v>
      </c>
    </row>
    <row r="1692" spans="1:5" x14ac:dyDescent="0.25">
      <c r="A1692" t="s">
        <v>1</v>
      </c>
      <c r="B1692" t="s">
        <v>17354</v>
      </c>
      <c r="C1692" s="1140">
        <v>45516.880902777775</v>
      </c>
      <c r="D1692" t="s">
        <v>17264</v>
      </c>
      <c r="E1692" s="1137">
        <v>3.9100000000000003E-2</v>
      </c>
    </row>
    <row r="1693" spans="1:5" x14ac:dyDescent="0.25">
      <c r="A1693" t="s">
        <v>1</v>
      </c>
      <c r="B1693" t="s">
        <v>17354</v>
      </c>
      <c r="C1693" s="1140">
        <v>45516.880902777775</v>
      </c>
      <c r="D1693" t="s">
        <v>17311</v>
      </c>
    </row>
    <row r="1694" spans="1:5" x14ac:dyDescent="0.25">
      <c r="A1694" t="s">
        <v>1</v>
      </c>
      <c r="B1694" t="s">
        <v>17354</v>
      </c>
      <c r="C1694" s="1140">
        <v>45516.880902777775</v>
      </c>
      <c r="D1694" t="s">
        <v>17288</v>
      </c>
    </row>
    <row r="1695" spans="1:5" x14ac:dyDescent="0.25">
      <c r="A1695" t="s">
        <v>1</v>
      </c>
      <c r="B1695" t="s">
        <v>17354</v>
      </c>
      <c r="C1695" s="1140">
        <v>45516.880902777775</v>
      </c>
      <c r="D1695" t="s">
        <v>17289</v>
      </c>
      <c r="E1695" s="1137">
        <v>4.6899999999999997E-2</v>
      </c>
    </row>
    <row r="1696" spans="1:5" x14ac:dyDescent="0.25">
      <c r="A1696" t="s">
        <v>1</v>
      </c>
      <c r="B1696" t="s">
        <v>17354</v>
      </c>
      <c r="C1696" s="1140">
        <v>45516.880902777775</v>
      </c>
      <c r="D1696" t="s">
        <v>17290</v>
      </c>
    </row>
    <row r="1697" spans="1:5" x14ac:dyDescent="0.25">
      <c r="A1697" t="s">
        <v>1</v>
      </c>
      <c r="B1697" t="s">
        <v>17354</v>
      </c>
      <c r="C1697" s="1140">
        <v>45516.880902777775</v>
      </c>
      <c r="D1697" t="s">
        <v>17291</v>
      </c>
      <c r="E1697" s="1137">
        <v>3.1199999999999999E-2</v>
      </c>
    </row>
    <row r="1698" spans="1:5" x14ac:dyDescent="0.25">
      <c r="A1698" t="s">
        <v>1</v>
      </c>
      <c r="B1698" t="s">
        <v>17354</v>
      </c>
      <c r="C1698" s="1140">
        <v>45516.880902777775</v>
      </c>
      <c r="D1698" t="s">
        <v>17312</v>
      </c>
      <c r="E1698" s="1137">
        <v>0.21879999999999999</v>
      </c>
    </row>
    <row r="1699" spans="1:5" x14ac:dyDescent="0.25">
      <c r="A1699" t="s">
        <v>1</v>
      </c>
      <c r="B1699" t="s">
        <v>17354</v>
      </c>
      <c r="C1699" s="1140">
        <v>45516.880914351852</v>
      </c>
      <c r="D1699" t="s">
        <v>17285</v>
      </c>
      <c r="E1699" s="1137">
        <v>1.4140999999999999</v>
      </c>
    </row>
    <row r="1700" spans="1:5" x14ac:dyDescent="0.25">
      <c r="A1700" t="s">
        <v>1</v>
      </c>
      <c r="B1700" t="s">
        <v>17354</v>
      </c>
      <c r="C1700" s="1140">
        <v>45516.881712962961</v>
      </c>
      <c r="D1700" t="s">
        <v>17290</v>
      </c>
    </row>
    <row r="1701" spans="1:5" x14ac:dyDescent="0.25">
      <c r="A1701" t="s">
        <v>1</v>
      </c>
      <c r="B1701" t="s">
        <v>17354</v>
      </c>
      <c r="C1701" s="1140">
        <v>45516.881712962961</v>
      </c>
      <c r="D1701" t="s">
        <v>17291</v>
      </c>
      <c r="E1701" s="1137">
        <v>3.9100000000000003E-2</v>
      </c>
    </row>
    <row r="1702" spans="1:5" x14ac:dyDescent="0.25">
      <c r="A1702" t="s">
        <v>1</v>
      </c>
      <c r="B1702" t="s">
        <v>17354</v>
      </c>
      <c r="C1702" s="1140">
        <v>45516.881724537037</v>
      </c>
      <c r="D1702" t="s">
        <v>17288</v>
      </c>
    </row>
    <row r="1703" spans="1:5" x14ac:dyDescent="0.25">
      <c r="A1703" t="s">
        <v>1</v>
      </c>
      <c r="B1703" t="s">
        <v>17354</v>
      </c>
      <c r="C1703" s="1140">
        <v>45516.881724537037</v>
      </c>
      <c r="D1703" t="s">
        <v>17289</v>
      </c>
      <c r="E1703" s="1137">
        <v>5.4699999999999999E-2</v>
      </c>
    </row>
    <row r="1704" spans="1:5" x14ac:dyDescent="0.25">
      <c r="A1704" t="s">
        <v>1</v>
      </c>
      <c r="B1704" t="s">
        <v>17354</v>
      </c>
      <c r="C1704" s="1140">
        <v>45516.881724537037</v>
      </c>
      <c r="D1704" t="s">
        <v>17290</v>
      </c>
    </row>
    <row r="1705" spans="1:5" x14ac:dyDescent="0.25">
      <c r="A1705" t="s">
        <v>1</v>
      </c>
      <c r="B1705" t="s">
        <v>17354</v>
      </c>
      <c r="C1705" s="1140">
        <v>45516.881724537037</v>
      </c>
      <c r="D1705" t="s">
        <v>17291</v>
      </c>
      <c r="E1705" s="1137">
        <v>3.1199999999999999E-2</v>
      </c>
    </row>
    <row r="1706" spans="1:5" x14ac:dyDescent="0.25">
      <c r="A1706" t="s">
        <v>1</v>
      </c>
      <c r="B1706" t="s">
        <v>17354</v>
      </c>
      <c r="C1706" s="1140">
        <v>45516.896956018521</v>
      </c>
      <c r="D1706" t="s">
        <v>9291</v>
      </c>
    </row>
    <row r="1707" spans="1:5" x14ac:dyDescent="0.25">
      <c r="A1707" t="s">
        <v>1</v>
      </c>
      <c r="B1707" t="s">
        <v>17354</v>
      </c>
      <c r="C1707" s="1140">
        <v>45516.896956018521</v>
      </c>
      <c r="D1707" t="s">
        <v>9292</v>
      </c>
      <c r="E1707" s="1137">
        <v>3.9100000000000003E-2</v>
      </c>
    </row>
    <row r="1708" spans="1:5" x14ac:dyDescent="0.25">
      <c r="A1708" t="s">
        <v>1</v>
      </c>
      <c r="B1708" t="s">
        <v>17354</v>
      </c>
      <c r="C1708" s="1140">
        <v>45516.896967592591</v>
      </c>
      <c r="D1708" t="s">
        <v>17288</v>
      </c>
    </row>
    <row r="1709" spans="1:5" x14ac:dyDescent="0.25">
      <c r="A1709" t="s">
        <v>1</v>
      </c>
      <c r="B1709" t="s">
        <v>17354</v>
      </c>
      <c r="C1709" s="1140">
        <v>45516.896967592591</v>
      </c>
      <c r="D1709" t="s">
        <v>17289</v>
      </c>
      <c r="E1709" s="1137">
        <v>4.6899999999999997E-2</v>
      </c>
    </row>
    <row r="1710" spans="1:5" x14ac:dyDescent="0.25">
      <c r="A1710" t="s">
        <v>1</v>
      </c>
      <c r="B1710" t="s">
        <v>17354</v>
      </c>
      <c r="C1710" s="1140">
        <v>45516.896967592591</v>
      </c>
      <c r="D1710" t="s">
        <v>17290</v>
      </c>
    </row>
    <row r="1711" spans="1:5" x14ac:dyDescent="0.25">
      <c r="A1711" t="s">
        <v>1</v>
      </c>
      <c r="B1711" t="s">
        <v>17354</v>
      </c>
      <c r="C1711" s="1140">
        <v>45516.896967592591</v>
      </c>
      <c r="D1711" t="s">
        <v>17291</v>
      </c>
      <c r="E1711" s="1137">
        <v>3.9100000000000003E-2</v>
      </c>
    </row>
    <row r="1712" spans="1:5" x14ac:dyDescent="0.25">
      <c r="A1712" t="s">
        <v>1</v>
      </c>
      <c r="B1712" t="s">
        <v>17354</v>
      </c>
      <c r="C1712" s="1140">
        <v>45516.897013888891</v>
      </c>
      <c r="D1712" t="s">
        <v>9291</v>
      </c>
    </row>
    <row r="1713" spans="1:5" x14ac:dyDescent="0.25">
      <c r="A1713" t="s">
        <v>1</v>
      </c>
      <c r="B1713" t="s">
        <v>17354</v>
      </c>
      <c r="C1713" s="1140">
        <v>45516.897013888891</v>
      </c>
      <c r="D1713" t="s">
        <v>9292</v>
      </c>
      <c r="E1713" s="1137">
        <v>0</v>
      </c>
    </row>
    <row r="1714" spans="1:5" x14ac:dyDescent="0.25">
      <c r="A1714" t="s">
        <v>1</v>
      </c>
      <c r="B1714" t="s">
        <v>17354</v>
      </c>
      <c r="C1714" s="1140">
        <v>45516.897013888891</v>
      </c>
      <c r="D1714" t="s">
        <v>17276</v>
      </c>
    </row>
    <row r="1715" spans="1:5" x14ac:dyDescent="0.25">
      <c r="A1715" t="s">
        <v>1</v>
      </c>
      <c r="B1715" t="s">
        <v>17354</v>
      </c>
      <c r="C1715" s="1140">
        <v>45516.897013888891</v>
      </c>
      <c r="D1715" t="s">
        <v>17264</v>
      </c>
      <c r="E1715" s="1137">
        <v>2.3400000000000001E-2</v>
      </c>
    </row>
    <row r="1716" spans="1:5" x14ac:dyDescent="0.25">
      <c r="A1716" t="s">
        <v>1</v>
      </c>
      <c r="B1716" t="s">
        <v>17354</v>
      </c>
      <c r="C1716" s="1140">
        <v>45516.897962962961</v>
      </c>
      <c r="D1716" t="s">
        <v>17277</v>
      </c>
    </row>
    <row r="1717" spans="1:5" x14ac:dyDescent="0.25">
      <c r="A1717" t="s">
        <v>1</v>
      </c>
      <c r="B1717" t="s">
        <v>17354</v>
      </c>
      <c r="C1717" s="1140">
        <v>45516.897962962961</v>
      </c>
      <c r="D1717" t="s">
        <v>17278</v>
      </c>
    </row>
    <row r="1718" spans="1:5" x14ac:dyDescent="0.25">
      <c r="A1718" t="s">
        <v>1</v>
      </c>
      <c r="B1718" t="s">
        <v>17354</v>
      </c>
      <c r="C1718" s="1140">
        <v>45516.897962962961</v>
      </c>
      <c r="D1718" t="s">
        <v>17279</v>
      </c>
    </row>
    <row r="1719" spans="1:5" x14ac:dyDescent="0.25">
      <c r="A1719" t="s">
        <v>1</v>
      </c>
      <c r="B1719" t="s">
        <v>17354</v>
      </c>
      <c r="C1719" s="1140">
        <v>45516.897962962961</v>
      </c>
      <c r="D1719" t="s">
        <v>17280</v>
      </c>
      <c r="E1719" s="1137">
        <v>0</v>
      </c>
    </row>
    <row r="1720" spans="1:5" x14ac:dyDescent="0.25">
      <c r="A1720" t="s">
        <v>1</v>
      </c>
      <c r="B1720" t="s">
        <v>17354</v>
      </c>
      <c r="C1720" s="1140">
        <v>45516.897962962961</v>
      </c>
      <c r="D1720" t="s">
        <v>17281</v>
      </c>
    </row>
    <row r="1721" spans="1:5" x14ac:dyDescent="0.25">
      <c r="A1721" t="s">
        <v>1</v>
      </c>
      <c r="B1721" t="s">
        <v>17354</v>
      </c>
      <c r="C1721" s="1140">
        <v>45516.897974537038</v>
      </c>
      <c r="D1721" t="s">
        <v>17282</v>
      </c>
      <c r="E1721" s="1137">
        <v>0.99219999999999997</v>
      </c>
    </row>
    <row r="1722" spans="1:5" x14ac:dyDescent="0.25">
      <c r="A1722" t="s">
        <v>1</v>
      </c>
      <c r="B1722" t="s">
        <v>17354</v>
      </c>
      <c r="C1722" s="1140">
        <v>45516.897974537038</v>
      </c>
      <c r="D1722" t="s">
        <v>17309</v>
      </c>
    </row>
    <row r="1723" spans="1:5" x14ac:dyDescent="0.25">
      <c r="A1723" t="s">
        <v>1</v>
      </c>
      <c r="B1723" t="s">
        <v>17354</v>
      </c>
      <c r="C1723" s="1140">
        <v>45516.897974537038</v>
      </c>
      <c r="D1723" t="s">
        <v>17310</v>
      </c>
      <c r="E1723" s="1137">
        <v>0</v>
      </c>
    </row>
    <row r="1724" spans="1:5" x14ac:dyDescent="0.25">
      <c r="A1724" t="s">
        <v>1</v>
      </c>
      <c r="B1724" t="s">
        <v>17354</v>
      </c>
      <c r="C1724" s="1140">
        <v>45516.897974537038</v>
      </c>
      <c r="D1724" t="s">
        <v>17276</v>
      </c>
    </row>
    <row r="1725" spans="1:5" x14ac:dyDescent="0.25">
      <c r="A1725" t="s">
        <v>1</v>
      </c>
      <c r="B1725" t="s">
        <v>17354</v>
      </c>
      <c r="C1725" s="1140">
        <v>45516.897974537038</v>
      </c>
      <c r="D1725" t="s">
        <v>17264</v>
      </c>
      <c r="E1725" s="1137">
        <v>3.1199999999999999E-2</v>
      </c>
    </row>
    <row r="1726" spans="1:5" x14ac:dyDescent="0.25">
      <c r="A1726" t="s">
        <v>1</v>
      </c>
      <c r="B1726" t="s">
        <v>17354</v>
      </c>
      <c r="C1726" s="1140">
        <v>45516.897974537038</v>
      </c>
      <c r="D1726" t="s">
        <v>17311</v>
      </c>
    </row>
    <row r="1727" spans="1:5" x14ac:dyDescent="0.25">
      <c r="A1727" t="s">
        <v>1</v>
      </c>
      <c r="B1727" t="s">
        <v>17354</v>
      </c>
      <c r="C1727" s="1140">
        <v>45516.897974537038</v>
      </c>
      <c r="D1727" t="s">
        <v>17288</v>
      </c>
    </row>
    <row r="1728" spans="1:5" x14ac:dyDescent="0.25">
      <c r="A1728" t="s">
        <v>1</v>
      </c>
      <c r="B1728" t="s">
        <v>17354</v>
      </c>
      <c r="C1728" s="1140">
        <v>45516.897974537038</v>
      </c>
      <c r="D1728" t="s">
        <v>17289</v>
      </c>
      <c r="E1728" s="1137">
        <v>3.9100000000000003E-2</v>
      </c>
    </row>
    <row r="1729" spans="1:5" x14ac:dyDescent="0.25">
      <c r="A1729" t="s">
        <v>1</v>
      </c>
      <c r="B1729" t="s">
        <v>17354</v>
      </c>
      <c r="C1729" s="1140">
        <v>45516.897974537038</v>
      </c>
      <c r="D1729" t="s">
        <v>17290</v>
      </c>
    </row>
    <row r="1730" spans="1:5" x14ac:dyDescent="0.25">
      <c r="A1730" t="s">
        <v>1</v>
      </c>
      <c r="B1730" t="s">
        <v>17354</v>
      </c>
      <c r="C1730" s="1140">
        <v>45516.897974537038</v>
      </c>
      <c r="D1730" t="s">
        <v>17291</v>
      </c>
      <c r="E1730" s="1137">
        <v>3.1199999999999999E-2</v>
      </c>
    </row>
    <row r="1731" spans="1:5" x14ac:dyDescent="0.25">
      <c r="A1731" t="s">
        <v>1</v>
      </c>
      <c r="B1731" t="s">
        <v>17354</v>
      </c>
      <c r="C1731" s="1140">
        <v>45516.897974537038</v>
      </c>
      <c r="D1731" t="s">
        <v>17312</v>
      </c>
      <c r="E1731" s="1137">
        <v>0.2109</v>
      </c>
    </row>
    <row r="1732" spans="1:5" x14ac:dyDescent="0.25">
      <c r="A1732" t="s">
        <v>1</v>
      </c>
      <c r="B1732" t="s">
        <v>17354</v>
      </c>
      <c r="C1732" s="1140">
        <v>45516.897974537038</v>
      </c>
      <c r="D1732" t="s">
        <v>17285</v>
      </c>
      <c r="E1732" s="1137">
        <v>1.4140999999999999</v>
      </c>
    </row>
    <row r="1733" spans="1:5" x14ac:dyDescent="0.25">
      <c r="A1733" t="s">
        <v>1</v>
      </c>
      <c r="B1733" t="s">
        <v>17354</v>
      </c>
      <c r="C1733" s="1140">
        <v>45516.897974537038</v>
      </c>
      <c r="D1733" t="s">
        <v>17290</v>
      </c>
    </row>
    <row r="1734" spans="1:5" x14ac:dyDescent="0.25">
      <c r="A1734" t="s">
        <v>1</v>
      </c>
      <c r="B1734" t="s">
        <v>17354</v>
      </c>
      <c r="C1734" s="1140">
        <v>45516.897974537038</v>
      </c>
      <c r="D1734" t="s">
        <v>17291</v>
      </c>
      <c r="E1734" s="1137">
        <v>2.3400000000000001E-2</v>
      </c>
    </row>
    <row r="1735" spans="1:5" x14ac:dyDescent="0.25">
      <c r="A1735" t="s">
        <v>1</v>
      </c>
      <c r="B1735" t="s">
        <v>17354</v>
      </c>
      <c r="C1735" s="1140">
        <v>45516.897986111115</v>
      </c>
      <c r="D1735" t="s">
        <v>17288</v>
      </c>
    </row>
    <row r="1736" spans="1:5" x14ac:dyDescent="0.25">
      <c r="A1736" t="s">
        <v>1</v>
      </c>
      <c r="B1736" t="s">
        <v>17354</v>
      </c>
      <c r="C1736" s="1140">
        <v>45516.897986111115</v>
      </c>
      <c r="D1736" t="s">
        <v>17289</v>
      </c>
      <c r="E1736" s="1137">
        <v>8.5900000000000004E-2</v>
      </c>
    </row>
    <row r="1737" spans="1:5" x14ac:dyDescent="0.25">
      <c r="A1737" t="s">
        <v>1</v>
      </c>
      <c r="B1737" t="s">
        <v>17354</v>
      </c>
      <c r="C1737" s="1140">
        <v>45516.897986111115</v>
      </c>
      <c r="D1737" t="s">
        <v>17292</v>
      </c>
    </row>
    <row r="1738" spans="1:5" x14ac:dyDescent="0.25">
      <c r="A1738" t="s">
        <v>1</v>
      </c>
      <c r="B1738" t="s">
        <v>17354</v>
      </c>
      <c r="C1738" s="1140">
        <v>45516.897997685184</v>
      </c>
      <c r="D1738" t="s">
        <v>17297</v>
      </c>
      <c r="E1738" s="1137">
        <v>0.4219</v>
      </c>
    </row>
    <row r="1739" spans="1:5" x14ac:dyDescent="0.25">
      <c r="A1739" t="s">
        <v>1</v>
      </c>
      <c r="B1739" t="s">
        <v>17354</v>
      </c>
      <c r="C1739" s="1140">
        <v>45516.898009259261</v>
      </c>
      <c r="D1739" t="s">
        <v>17298</v>
      </c>
    </row>
    <row r="1740" spans="1:5" x14ac:dyDescent="0.25">
      <c r="A1740" t="s">
        <v>1</v>
      </c>
      <c r="B1740" t="s">
        <v>17354</v>
      </c>
      <c r="C1740" s="1140">
        <v>45516.898009259261</v>
      </c>
      <c r="D1740" t="s">
        <v>17299</v>
      </c>
      <c r="E1740" s="1137">
        <v>0</v>
      </c>
    </row>
    <row r="1741" spans="1:5" x14ac:dyDescent="0.25">
      <c r="A1741" t="s">
        <v>1</v>
      </c>
      <c r="B1741" t="s">
        <v>17354</v>
      </c>
      <c r="C1741" s="1140">
        <v>45516.898020833331</v>
      </c>
      <c r="D1741" t="s">
        <v>17300</v>
      </c>
    </row>
    <row r="1742" spans="1:5" x14ac:dyDescent="0.25">
      <c r="A1742" t="s">
        <v>1</v>
      </c>
      <c r="B1742" t="s">
        <v>17354</v>
      </c>
      <c r="C1742" s="1140">
        <v>45516.898020833331</v>
      </c>
      <c r="D1742" t="s">
        <v>17301</v>
      </c>
      <c r="E1742" s="1137">
        <v>0</v>
      </c>
    </row>
    <row r="1743" spans="1:5" x14ac:dyDescent="0.25">
      <c r="A1743" t="s">
        <v>1</v>
      </c>
      <c r="B1743" t="s">
        <v>17354</v>
      </c>
      <c r="C1743" s="1140">
        <v>45516.898020833331</v>
      </c>
      <c r="D1743" t="s">
        <v>17302</v>
      </c>
    </row>
    <row r="1744" spans="1:5" x14ac:dyDescent="0.25">
      <c r="A1744" t="s">
        <v>1</v>
      </c>
      <c r="B1744" t="s">
        <v>17354</v>
      </c>
      <c r="C1744" s="1140">
        <v>45516.898020833331</v>
      </c>
      <c r="D1744" t="s">
        <v>17303</v>
      </c>
    </row>
    <row r="1745" spans="1:5" x14ac:dyDescent="0.25">
      <c r="A1745" t="s">
        <v>1</v>
      </c>
      <c r="B1745" t="s">
        <v>17354</v>
      </c>
      <c r="C1745" s="1140">
        <v>45516.898020833331</v>
      </c>
      <c r="D1745" t="s">
        <v>17304</v>
      </c>
      <c r="E1745" s="1137">
        <v>1.5599999999999999E-2</v>
      </c>
    </row>
    <row r="1746" spans="1:5" x14ac:dyDescent="0.25">
      <c r="A1746" t="s">
        <v>1</v>
      </c>
      <c r="B1746" t="s">
        <v>17354</v>
      </c>
      <c r="C1746" s="1140">
        <v>45516.898020833331</v>
      </c>
      <c r="D1746" t="s">
        <v>17305</v>
      </c>
    </row>
    <row r="1747" spans="1:5" x14ac:dyDescent="0.25">
      <c r="A1747" t="s">
        <v>1</v>
      </c>
      <c r="B1747" t="s">
        <v>17354</v>
      </c>
      <c r="C1747" s="1140">
        <v>45516.898020833331</v>
      </c>
      <c r="D1747" t="s">
        <v>17306</v>
      </c>
      <c r="E1747" s="1137">
        <v>7.8100000000000003E-2</v>
      </c>
    </row>
    <row r="1748" spans="1:5" x14ac:dyDescent="0.25">
      <c r="A1748" t="s">
        <v>1</v>
      </c>
      <c r="B1748" t="s">
        <v>17354</v>
      </c>
      <c r="C1748" s="1140">
        <v>45516.898020833331</v>
      </c>
      <c r="D1748" t="s">
        <v>17307</v>
      </c>
      <c r="E1748" s="1137">
        <v>9.3799999999999994E-2</v>
      </c>
    </row>
    <row r="1749" spans="1:5" x14ac:dyDescent="0.25">
      <c r="A1749" t="s">
        <v>1</v>
      </c>
      <c r="B1749" t="s">
        <v>17354</v>
      </c>
      <c r="C1749" s="1140">
        <v>45516.898055555554</v>
      </c>
      <c r="D1749" t="s">
        <v>17355</v>
      </c>
    </row>
    <row r="1750" spans="1:5" x14ac:dyDescent="0.25">
      <c r="A1750" t="s">
        <v>1</v>
      </c>
      <c r="B1750" t="s">
        <v>17354</v>
      </c>
      <c r="C1750" s="1140">
        <v>45516.898055555554</v>
      </c>
      <c r="D1750" t="s">
        <v>17356</v>
      </c>
      <c r="E1750" s="1137">
        <v>0</v>
      </c>
    </row>
    <row r="1751" spans="1:5" x14ac:dyDescent="0.25">
      <c r="A1751" t="s">
        <v>1</v>
      </c>
      <c r="B1751" t="s">
        <v>17354</v>
      </c>
      <c r="C1751" s="1140">
        <v>45516.898078703707</v>
      </c>
      <c r="D1751" t="s">
        <v>17355</v>
      </c>
    </row>
    <row r="1752" spans="1:5" x14ac:dyDescent="0.25">
      <c r="A1752" t="s">
        <v>1</v>
      </c>
      <c r="B1752" t="s">
        <v>17354</v>
      </c>
      <c r="C1752" s="1140">
        <v>45516.898078703707</v>
      </c>
      <c r="D1752" t="s">
        <v>17356</v>
      </c>
      <c r="E1752" s="1137">
        <v>0</v>
      </c>
    </row>
    <row r="1753" spans="1:5" x14ac:dyDescent="0.25">
      <c r="A1753" t="s">
        <v>1</v>
      </c>
      <c r="B1753" t="s">
        <v>17354</v>
      </c>
      <c r="C1753" s="1140">
        <v>45516.898090277777</v>
      </c>
      <c r="D1753" t="s">
        <v>17355</v>
      </c>
    </row>
    <row r="1754" spans="1:5" x14ac:dyDescent="0.25">
      <c r="A1754" t="s">
        <v>1</v>
      </c>
      <c r="B1754" t="s">
        <v>17354</v>
      </c>
      <c r="C1754" s="1140">
        <v>45516.898090277777</v>
      </c>
      <c r="D1754" t="s">
        <v>17356</v>
      </c>
      <c r="E1754" s="1137">
        <v>1.5599999999999999E-2</v>
      </c>
    </row>
    <row r="1755" spans="1:5" x14ac:dyDescent="0.25">
      <c r="A1755" t="s">
        <v>1</v>
      </c>
      <c r="B1755" t="s">
        <v>17354</v>
      </c>
      <c r="C1755" s="1140">
        <v>45516.898113425923</v>
      </c>
      <c r="D1755" t="s">
        <v>17355</v>
      </c>
    </row>
    <row r="1756" spans="1:5" x14ac:dyDescent="0.25">
      <c r="A1756" t="s">
        <v>1</v>
      </c>
      <c r="B1756" t="s">
        <v>17354</v>
      </c>
      <c r="C1756" s="1140">
        <v>45516.898113425923</v>
      </c>
      <c r="D1756" t="s">
        <v>17356</v>
      </c>
      <c r="E1756" s="1137">
        <v>0</v>
      </c>
    </row>
    <row r="1757" spans="1:5" x14ac:dyDescent="0.25">
      <c r="A1757" t="s">
        <v>1</v>
      </c>
      <c r="B1757" t="s">
        <v>17354</v>
      </c>
      <c r="C1757" s="1140">
        <v>45516.898136574076</v>
      </c>
      <c r="D1757" t="s">
        <v>17355</v>
      </c>
    </row>
    <row r="1758" spans="1:5" x14ac:dyDescent="0.25">
      <c r="A1758" t="s">
        <v>1</v>
      </c>
      <c r="B1758" t="s">
        <v>17354</v>
      </c>
      <c r="C1758" s="1140">
        <v>45516.898136574076</v>
      </c>
      <c r="D1758" t="s">
        <v>17356</v>
      </c>
      <c r="E1758" s="1137">
        <v>0</v>
      </c>
    </row>
    <row r="1759" spans="1:5" x14ac:dyDescent="0.25">
      <c r="A1759" t="s">
        <v>1</v>
      </c>
      <c r="B1759" t="s">
        <v>17354</v>
      </c>
      <c r="C1759" s="1140">
        <v>45516.8981712963</v>
      </c>
      <c r="D1759" t="s">
        <v>17314</v>
      </c>
    </row>
    <row r="1760" spans="1:5" x14ac:dyDescent="0.25">
      <c r="A1760" t="s">
        <v>1</v>
      </c>
      <c r="B1760" t="s">
        <v>17354</v>
      </c>
      <c r="C1760" s="1140">
        <v>45516.8981712963</v>
      </c>
      <c r="D1760" t="s">
        <v>17315</v>
      </c>
      <c r="E1760" s="1137">
        <v>0</v>
      </c>
    </row>
    <row r="1761" spans="1:5" x14ac:dyDescent="0.25">
      <c r="A1761" t="s">
        <v>1</v>
      </c>
      <c r="B1761" t="s">
        <v>17354</v>
      </c>
      <c r="C1761" s="1140">
        <v>45516.898194444446</v>
      </c>
      <c r="D1761" t="s">
        <v>17357</v>
      </c>
    </row>
    <row r="1762" spans="1:5" x14ac:dyDescent="0.25">
      <c r="A1762" t="s">
        <v>1</v>
      </c>
      <c r="B1762" t="s">
        <v>17354</v>
      </c>
      <c r="C1762" s="1140">
        <v>45516.898194444446</v>
      </c>
      <c r="D1762" t="s">
        <v>17358</v>
      </c>
      <c r="E1762" s="1137">
        <v>0</v>
      </c>
    </row>
    <row r="1763" spans="1:5" x14ac:dyDescent="0.25">
      <c r="A1763" t="s">
        <v>1</v>
      </c>
      <c r="B1763" t="s">
        <v>17354</v>
      </c>
      <c r="C1763" s="1140">
        <v>45516.898206018515</v>
      </c>
      <c r="D1763" t="s">
        <v>17355</v>
      </c>
    </row>
    <row r="1764" spans="1:5" x14ac:dyDescent="0.25">
      <c r="A1764" t="s">
        <v>1</v>
      </c>
      <c r="B1764" t="s">
        <v>17354</v>
      </c>
      <c r="C1764" s="1140">
        <v>45516.898206018515</v>
      </c>
      <c r="D1764" t="s">
        <v>17356</v>
      </c>
      <c r="E1764" s="1137">
        <v>1.5599999999999999E-2</v>
      </c>
    </row>
    <row r="1765" spans="1:5" x14ac:dyDescent="0.25">
      <c r="A1765" t="s">
        <v>1</v>
      </c>
      <c r="B1765" t="s">
        <v>17354</v>
      </c>
      <c r="C1765" s="1140">
        <v>45516.898229166669</v>
      </c>
      <c r="D1765" t="s">
        <v>17355</v>
      </c>
    </row>
    <row r="1766" spans="1:5" x14ac:dyDescent="0.25">
      <c r="A1766" t="s">
        <v>1</v>
      </c>
      <c r="B1766" t="s">
        <v>17354</v>
      </c>
      <c r="C1766" s="1140">
        <v>45516.898229166669</v>
      </c>
      <c r="D1766" t="s">
        <v>17356</v>
      </c>
      <c r="E1766" s="1137">
        <v>0</v>
      </c>
    </row>
    <row r="1767" spans="1:5" x14ac:dyDescent="0.25">
      <c r="A1767" t="s">
        <v>1</v>
      </c>
      <c r="B1767" t="s">
        <v>17354</v>
      </c>
      <c r="C1767" s="1140">
        <v>45516.898263888892</v>
      </c>
      <c r="D1767" t="s">
        <v>17308</v>
      </c>
    </row>
    <row r="1768" spans="1:5" x14ac:dyDescent="0.25">
      <c r="A1768" t="s">
        <v>1</v>
      </c>
      <c r="B1768" t="s">
        <v>17354</v>
      </c>
      <c r="C1768" s="1140">
        <v>45516.898287037038</v>
      </c>
      <c r="D1768" t="s">
        <v>17313</v>
      </c>
      <c r="E1768" s="1137">
        <v>1.375</v>
      </c>
    </row>
    <row r="1769" spans="1:5" x14ac:dyDescent="0.25">
      <c r="A1769" t="s">
        <v>1</v>
      </c>
      <c r="B1769" t="s">
        <v>17354</v>
      </c>
      <c r="C1769" s="1140">
        <v>45516.898287037038</v>
      </c>
      <c r="D1769" t="s">
        <v>9291</v>
      </c>
    </row>
    <row r="1770" spans="1:5" x14ac:dyDescent="0.25">
      <c r="A1770" t="s">
        <v>1</v>
      </c>
      <c r="B1770" t="s">
        <v>17354</v>
      </c>
      <c r="C1770" s="1140">
        <v>45516.898287037038</v>
      </c>
      <c r="D1770" t="s">
        <v>9292</v>
      </c>
      <c r="E1770" s="1137">
        <v>1.5599999999999999E-2</v>
      </c>
    </row>
    <row r="1771" spans="1:5" x14ac:dyDescent="0.25">
      <c r="A1771" t="s">
        <v>1</v>
      </c>
      <c r="B1771" t="s">
        <v>17354</v>
      </c>
      <c r="C1771" s="1140">
        <v>45516.898287037038</v>
      </c>
      <c r="D1771" t="s">
        <v>17288</v>
      </c>
    </row>
    <row r="1772" spans="1:5" x14ac:dyDescent="0.25">
      <c r="A1772" t="s">
        <v>1</v>
      </c>
      <c r="B1772" t="s">
        <v>17354</v>
      </c>
      <c r="C1772" s="1140">
        <v>45516.898287037038</v>
      </c>
      <c r="D1772" t="s">
        <v>17289</v>
      </c>
      <c r="E1772" s="1137">
        <v>4.6899999999999997E-2</v>
      </c>
    </row>
    <row r="1773" spans="1:5" x14ac:dyDescent="0.25">
      <c r="A1773" t="s">
        <v>1</v>
      </c>
      <c r="B1773" t="s">
        <v>17354</v>
      </c>
      <c r="C1773" s="1140">
        <v>45516.898287037038</v>
      </c>
      <c r="D1773" t="s">
        <v>17290</v>
      </c>
    </row>
    <row r="1774" spans="1:5" x14ac:dyDescent="0.25">
      <c r="A1774" t="s">
        <v>1</v>
      </c>
      <c r="B1774" t="s">
        <v>17354</v>
      </c>
      <c r="C1774" s="1140">
        <v>45516.898287037038</v>
      </c>
      <c r="D1774" t="s">
        <v>17291</v>
      </c>
      <c r="E1774" s="1137">
        <v>4.6899999999999997E-2</v>
      </c>
    </row>
    <row r="1775" spans="1:5" x14ac:dyDescent="0.25">
      <c r="A1775" t="s">
        <v>1</v>
      </c>
      <c r="B1775" t="s">
        <v>17354</v>
      </c>
      <c r="C1775" s="1140">
        <v>45516.898287037038</v>
      </c>
      <c r="D1775" t="s">
        <v>17288</v>
      </c>
    </row>
    <row r="1776" spans="1:5" x14ac:dyDescent="0.25">
      <c r="A1776" t="s">
        <v>1</v>
      </c>
      <c r="B1776" t="s">
        <v>17354</v>
      </c>
      <c r="C1776" s="1140">
        <v>45516.898298611108</v>
      </c>
      <c r="D1776" t="s">
        <v>17289</v>
      </c>
      <c r="E1776" s="1137">
        <v>6.25E-2</v>
      </c>
    </row>
    <row r="1777" spans="1:5" x14ac:dyDescent="0.25">
      <c r="A1777" t="s">
        <v>1</v>
      </c>
      <c r="B1777" t="s">
        <v>17354</v>
      </c>
      <c r="C1777" s="1140">
        <v>45516.898298611108</v>
      </c>
      <c r="D1777" t="s">
        <v>17290</v>
      </c>
    </row>
    <row r="1778" spans="1:5" x14ac:dyDescent="0.25">
      <c r="A1778" t="s">
        <v>1</v>
      </c>
      <c r="B1778" t="s">
        <v>17354</v>
      </c>
      <c r="C1778" s="1140">
        <v>45516.898298611108</v>
      </c>
      <c r="D1778" t="s">
        <v>17291</v>
      </c>
      <c r="E1778" s="1137">
        <v>3.9100000000000003E-2</v>
      </c>
    </row>
    <row r="1779" spans="1:5" x14ac:dyDescent="0.25">
      <c r="A1779" t="s">
        <v>1</v>
      </c>
      <c r="B1779" t="s">
        <v>17354</v>
      </c>
      <c r="C1779" s="1140">
        <v>45516.898298611108</v>
      </c>
      <c r="D1779" t="s">
        <v>17288</v>
      </c>
    </row>
    <row r="1780" spans="1:5" x14ac:dyDescent="0.25">
      <c r="A1780" t="s">
        <v>1</v>
      </c>
      <c r="B1780" t="s">
        <v>17354</v>
      </c>
      <c r="C1780" s="1140">
        <v>45516.898298611108</v>
      </c>
      <c r="D1780" t="s">
        <v>17289</v>
      </c>
      <c r="E1780" s="1137">
        <v>4.6899999999999997E-2</v>
      </c>
    </row>
    <row r="1781" spans="1:5" x14ac:dyDescent="0.25">
      <c r="A1781" t="s">
        <v>1</v>
      </c>
      <c r="B1781" t="s">
        <v>17354</v>
      </c>
      <c r="C1781" s="1140">
        <v>45516.898298611108</v>
      </c>
      <c r="D1781" t="s">
        <v>17290</v>
      </c>
    </row>
    <row r="1782" spans="1:5" x14ac:dyDescent="0.25">
      <c r="A1782" t="s">
        <v>1</v>
      </c>
      <c r="B1782" t="s">
        <v>17354</v>
      </c>
      <c r="C1782" s="1140">
        <v>45516.898298611108</v>
      </c>
      <c r="D1782" t="s">
        <v>17291</v>
      </c>
      <c r="E1782" s="1137">
        <v>3.1199999999999999E-2</v>
      </c>
    </row>
    <row r="1783" spans="1:5" x14ac:dyDescent="0.25">
      <c r="A1783" t="s">
        <v>1</v>
      </c>
      <c r="B1783" t="s">
        <v>17354</v>
      </c>
      <c r="C1783" s="1140">
        <v>45516.898298611108</v>
      </c>
      <c r="D1783" t="s">
        <v>17288</v>
      </c>
    </row>
    <row r="1784" spans="1:5" x14ac:dyDescent="0.25">
      <c r="A1784" t="s">
        <v>1</v>
      </c>
      <c r="B1784" t="s">
        <v>17354</v>
      </c>
      <c r="C1784" s="1140">
        <v>45516.898298611108</v>
      </c>
      <c r="D1784" t="s">
        <v>17289</v>
      </c>
      <c r="E1784" s="1137">
        <v>3.9100000000000003E-2</v>
      </c>
    </row>
    <row r="1785" spans="1:5" x14ac:dyDescent="0.25">
      <c r="A1785" t="s">
        <v>1</v>
      </c>
      <c r="B1785" t="s">
        <v>17354</v>
      </c>
      <c r="C1785" s="1140">
        <v>45516.898298611108</v>
      </c>
      <c r="D1785" t="s">
        <v>17290</v>
      </c>
    </row>
    <row r="1786" spans="1:5" x14ac:dyDescent="0.25">
      <c r="A1786" t="s">
        <v>1</v>
      </c>
      <c r="B1786" t="s">
        <v>17354</v>
      </c>
      <c r="C1786" s="1140">
        <v>45516.898298611108</v>
      </c>
      <c r="D1786" t="s">
        <v>17291</v>
      </c>
      <c r="E1786" s="1137">
        <v>5.4699999999999999E-2</v>
      </c>
    </row>
    <row r="1787" spans="1:5" x14ac:dyDescent="0.25">
      <c r="A1787" t="s">
        <v>1</v>
      </c>
      <c r="B1787" t="s">
        <v>17354</v>
      </c>
      <c r="C1787" s="1140">
        <v>45516.898298611108</v>
      </c>
      <c r="D1787" t="s">
        <v>17288</v>
      </c>
    </row>
    <row r="1788" spans="1:5" x14ac:dyDescent="0.25">
      <c r="A1788" t="s">
        <v>1</v>
      </c>
      <c r="B1788" t="s">
        <v>17354</v>
      </c>
      <c r="C1788" s="1140">
        <v>45516.898298611108</v>
      </c>
      <c r="D1788" t="s">
        <v>17289</v>
      </c>
      <c r="E1788" s="1137">
        <v>3.1199999999999999E-2</v>
      </c>
    </row>
    <row r="1789" spans="1:5" x14ac:dyDescent="0.25">
      <c r="A1789" t="s">
        <v>1</v>
      </c>
      <c r="B1789" t="s">
        <v>17354</v>
      </c>
      <c r="C1789" s="1140">
        <v>45516.898298611108</v>
      </c>
      <c r="D1789" t="s">
        <v>17290</v>
      </c>
    </row>
    <row r="1790" spans="1:5" x14ac:dyDescent="0.25">
      <c r="A1790" t="s">
        <v>1</v>
      </c>
      <c r="B1790" t="s">
        <v>17354</v>
      </c>
      <c r="C1790" s="1140">
        <v>45516.898298611108</v>
      </c>
      <c r="D1790" t="s">
        <v>17291</v>
      </c>
      <c r="E1790" s="1137">
        <v>3.9100000000000003E-2</v>
      </c>
    </row>
    <row r="1791" spans="1:5" x14ac:dyDescent="0.25">
      <c r="A1791" t="s">
        <v>1</v>
      </c>
      <c r="B1791" t="s">
        <v>17354</v>
      </c>
      <c r="C1791" s="1140">
        <v>45516.898310185185</v>
      </c>
      <c r="D1791" t="s">
        <v>17288</v>
      </c>
    </row>
    <row r="1792" spans="1:5" x14ac:dyDescent="0.25">
      <c r="A1792" t="s">
        <v>1</v>
      </c>
      <c r="B1792" t="s">
        <v>17354</v>
      </c>
      <c r="C1792" s="1140">
        <v>45516.898310185185</v>
      </c>
      <c r="D1792" t="s">
        <v>17289</v>
      </c>
      <c r="E1792" s="1137">
        <v>4.6899999999999997E-2</v>
      </c>
    </row>
    <row r="1793" spans="1:5" x14ac:dyDescent="0.25">
      <c r="A1793" t="s">
        <v>1</v>
      </c>
      <c r="B1793" t="s">
        <v>17354</v>
      </c>
      <c r="C1793" s="1140">
        <v>45516.898310185185</v>
      </c>
      <c r="D1793" t="s">
        <v>17290</v>
      </c>
    </row>
    <row r="1794" spans="1:5" x14ac:dyDescent="0.25">
      <c r="A1794" t="s">
        <v>1</v>
      </c>
      <c r="B1794" t="s">
        <v>17354</v>
      </c>
      <c r="C1794" s="1140">
        <v>45516.898310185185</v>
      </c>
      <c r="D1794" t="s">
        <v>17291</v>
      </c>
      <c r="E1794" s="1137">
        <v>3.1199999999999999E-2</v>
      </c>
    </row>
    <row r="1795" spans="1:5" x14ac:dyDescent="0.25">
      <c r="A1795" t="s">
        <v>1</v>
      </c>
      <c r="B1795" t="s">
        <v>17354</v>
      </c>
      <c r="C1795" s="1140">
        <v>45516.898310185185</v>
      </c>
      <c r="D1795" t="s">
        <v>17288</v>
      </c>
    </row>
    <row r="1796" spans="1:5" x14ac:dyDescent="0.25">
      <c r="A1796" t="s">
        <v>1</v>
      </c>
      <c r="B1796" t="s">
        <v>17354</v>
      </c>
      <c r="C1796" s="1140">
        <v>45516.898310185185</v>
      </c>
      <c r="D1796" t="s">
        <v>17289</v>
      </c>
      <c r="E1796" s="1137">
        <v>3.1199999999999999E-2</v>
      </c>
    </row>
    <row r="1797" spans="1:5" x14ac:dyDescent="0.25">
      <c r="A1797" t="s">
        <v>1</v>
      </c>
      <c r="B1797" t="s">
        <v>17354</v>
      </c>
      <c r="C1797" s="1140">
        <v>45516.898310185185</v>
      </c>
      <c r="D1797" t="s">
        <v>17290</v>
      </c>
    </row>
    <row r="1798" spans="1:5" x14ac:dyDescent="0.25">
      <c r="A1798" t="s">
        <v>1</v>
      </c>
      <c r="B1798" t="s">
        <v>17354</v>
      </c>
      <c r="C1798" s="1140">
        <v>45516.898310185185</v>
      </c>
      <c r="D1798" t="s">
        <v>17291</v>
      </c>
      <c r="E1798" s="1137">
        <v>3.1199999999999999E-2</v>
      </c>
    </row>
    <row r="1799" spans="1:5" x14ac:dyDescent="0.25">
      <c r="A1799" t="s">
        <v>1</v>
      </c>
      <c r="B1799" t="s">
        <v>17354</v>
      </c>
      <c r="C1799" s="1140">
        <v>45516.898310185185</v>
      </c>
      <c r="D1799" t="s">
        <v>17288</v>
      </c>
    </row>
    <row r="1800" spans="1:5" x14ac:dyDescent="0.25">
      <c r="A1800" t="s">
        <v>1</v>
      </c>
      <c r="B1800" t="s">
        <v>17354</v>
      </c>
      <c r="C1800" s="1140">
        <v>45516.898310185185</v>
      </c>
      <c r="D1800" t="s">
        <v>17289</v>
      </c>
      <c r="E1800" s="1137">
        <v>4.6899999999999997E-2</v>
      </c>
    </row>
    <row r="1801" spans="1:5" x14ac:dyDescent="0.25">
      <c r="A1801" t="s">
        <v>1</v>
      </c>
      <c r="B1801" t="s">
        <v>17354</v>
      </c>
      <c r="C1801" s="1140">
        <v>45516.898310185185</v>
      </c>
      <c r="D1801" t="s">
        <v>17290</v>
      </c>
    </row>
    <row r="1802" spans="1:5" x14ac:dyDescent="0.25">
      <c r="A1802" t="s">
        <v>1</v>
      </c>
      <c r="B1802" t="s">
        <v>17354</v>
      </c>
      <c r="C1802" s="1140">
        <v>45516.898310185185</v>
      </c>
      <c r="D1802" t="s">
        <v>17291</v>
      </c>
      <c r="E1802" s="1137">
        <v>4.6899999999999997E-2</v>
      </c>
    </row>
    <row r="1803" spans="1:5" x14ac:dyDescent="0.25">
      <c r="A1803" t="s">
        <v>1</v>
      </c>
      <c r="B1803" t="s">
        <v>17354</v>
      </c>
      <c r="C1803" s="1140">
        <v>45516.898310185185</v>
      </c>
      <c r="D1803" t="s">
        <v>17288</v>
      </c>
    </row>
    <row r="1804" spans="1:5" x14ac:dyDescent="0.25">
      <c r="A1804" t="s">
        <v>1</v>
      </c>
      <c r="B1804" t="s">
        <v>17354</v>
      </c>
      <c r="C1804" s="1140">
        <v>45516.898310185185</v>
      </c>
      <c r="D1804" t="s">
        <v>17289</v>
      </c>
      <c r="E1804" s="1137">
        <v>3.9100000000000003E-2</v>
      </c>
    </row>
    <row r="1805" spans="1:5" x14ac:dyDescent="0.25">
      <c r="A1805" t="s">
        <v>1</v>
      </c>
      <c r="B1805" t="s">
        <v>17354</v>
      </c>
      <c r="C1805" s="1140">
        <v>45516.898310185185</v>
      </c>
      <c r="D1805" t="s">
        <v>17290</v>
      </c>
    </row>
    <row r="1806" spans="1:5" x14ac:dyDescent="0.25">
      <c r="A1806" t="s">
        <v>1</v>
      </c>
      <c r="B1806" t="s">
        <v>17354</v>
      </c>
      <c r="C1806" s="1140">
        <v>45516.898310185185</v>
      </c>
      <c r="D1806" t="s">
        <v>17291</v>
      </c>
      <c r="E1806" s="1137">
        <v>3.1199999999999999E-2</v>
      </c>
    </row>
    <row r="1807" spans="1:5" x14ac:dyDescent="0.25">
      <c r="A1807" t="s">
        <v>1</v>
      </c>
      <c r="B1807" t="s">
        <v>17354</v>
      </c>
      <c r="C1807" s="1140">
        <v>45516.898344907408</v>
      </c>
      <c r="D1807" t="s">
        <v>9291</v>
      </c>
    </row>
    <row r="1808" spans="1:5" x14ac:dyDescent="0.25">
      <c r="A1808" t="s">
        <v>1</v>
      </c>
      <c r="B1808" t="s">
        <v>17354</v>
      </c>
      <c r="C1808" s="1140">
        <v>45516.898344907408</v>
      </c>
      <c r="D1808" t="s">
        <v>9292</v>
      </c>
      <c r="E1808" s="1137">
        <v>1.5599999999999999E-2</v>
      </c>
    </row>
    <row r="1809" spans="1:5" x14ac:dyDescent="0.25">
      <c r="A1809" t="s">
        <v>1</v>
      </c>
      <c r="B1809" t="s">
        <v>17354</v>
      </c>
      <c r="C1809" s="1140">
        <v>45516.898344907408</v>
      </c>
      <c r="D1809" t="s">
        <v>17276</v>
      </c>
    </row>
    <row r="1810" spans="1:5" x14ac:dyDescent="0.25">
      <c r="A1810" t="s">
        <v>1</v>
      </c>
      <c r="B1810" t="s">
        <v>17354</v>
      </c>
      <c r="C1810" s="1140">
        <v>45516.898344907408</v>
      </c>
      <c r="D1810" t="s">
        <v>17264</v>
      </c>
      <c r="E1810" s="1137">
        <v>3.1199999999999999E-2</v>
      </c>
    </row>
    <row r="1811" spans="1:5" x14ac:dyDescent="0.25">
      <c r="A1811" t="s">
        <v>1</v>
      </c>
      <c r="B1811" t="s">
        <v>17354</v>
      </c>
      <c r="C1811" s="1140">
        <v>45517.224340277775</v>
      </c>
      <c r="D1811" t="s">
        <v>17277</v>
      </c>
    </row>
    <row r="1812" spans="1:5" x14ac:dyDescent="0.25">
      <c r="A1812" t="s">
        <v>1</v>
      </c>
      <c r="B1812" t="s">
        <v>17354</v>
      </c>
      <c r="C1812" s="1140">
        <v>45517.224340277775</v>
      </c>
      <c r="D1812" t="s">
        <v>17278</v>
      </c>
    </row>
    <row r="1813" spans="1:5" x14ac:dyDescent="0.25">
      <c r="A1813" t="s">
        <v>1</v>
      </c>
      <c r="B1813" t="s">
        <v>17354</v>
      </c>
      <c r="C1813" s="1140">
        <v>45517.224340277775</v>
      </c>
      <c r="D1813" t="s">
        <v>17279</v>
      </c>
    </row>
    <row r="1814" spans="1:5" x14ac:dyDescent="0.25">
      <c r="A1814" t="s">
        <v>1</v>
      </c>
      <c r="B1814" t="s">
        <v>17354</v>
      </c>
      <c r="C1814" s="1140">
        <v>45517.224340277775</v>
      </c>
      <c r="D1814" t="s">
        <v>17280</v>
      </c>
      <c r="E1814" s="1137">
        <v>0</v>
      </c>
    </row>
    <row r="1815" spans="1:5" x14ac:dyDescent="0.25">
      <c r="A1815" t="s">
        <v>1</v>
      </c>
      <c r="B1815" t="s">
        <v>17354</v>
      </c>
      <c r="C1815" s="1140">
        <v>45517.224340277775</v>
      </c>
      <c r="D1815" t="s">
        <v>17281</v>
      </c>
    </row>
    <row r="1816" spans="1:5" x14ac:dyDescent="0.25">
      <c r="A1816" t="s">
        <v>1</v>
      </c>
      <c r="B1816" t="s">
        <v>17354</v>
      </c>
      <c r="C1816" s="1140">
        <v>45517.224351851852</v>
      </c>
      <c r="D1816" t="s">
        <v>17282</v>
      </c>
      <c r="E1816" s="1137">
        <v>1.0098</v>
      </c>
    </row>
    <row r="1817" spans="1:5" x14ac:dyDescent="0.25">
      <c r="A1817" t="s">
        <v>1</v>
      </c>
      <c r="B1817" t="s">
        <v>17354</v>
      </c>
      <c r="C1817" s="1140">
        <v>45517.224351851852</v>
      </c>
      <c r="D1817" t="s">
        <v>17309</v>
      </c>
    </row>
    <row r="1818" spans="1:5" x14ac:dyDescent="0.25">
      <c r="A1818" t="s">
        <v>1</v>
      </c>
      <c r="B1818" t="s">
        <v>17354</v>
      </c>
      <c r="C1818" s="1140">
        <v>45517.224351851852</v>
      </c>
      <c r="D1818" t="s">
        <v>17310</v>
      </c>
      <c r="E1818" s="1137">
        <v>0</v>
      </c>
    </row>
    <row r="1819" spans="1:5" x14ac:dyDescent="0.25">
      <c r="A1819" t="s">
        <v>1</v>
      </c>
      <c r="B1819" t="s">
        <v>17354</v>
      </c>
      <c r="C1819" s="1140">
        <v>45517.224351851852</v>
      </c>
      <c r="D1819" t="s">
        <v>17276</v>
      </c>
    </row>
    <row r="1820" spans="1:5" x14ac:dyDescent="0.25">
      <c r="A1820" t="s">
        <v>1</v>
      </c>
      <c r="B1820" t="s">
        <v>17354</v>
      </c>
      <c r="C1820" s="1140">
        <v>45517.224351851852</v>
      </c>
      <c r="D1820" t="s">
        <v>17264</v>
      </c>
      <c r="E1820" s="1137">
        <v>8.4000000000000005E-2</v>
      </c>
    </row>
    <row r="1821" spans="1:5" x14ac:dyDescent="0.25">
      <c r="A1821" t="s">
        <v>1</v>
      </c>
      <c r="B1821" t="s">
        <v>17354</v>
      </c>
      <c r="C1821" s="1140">
        <v>45517.224351851852</v>
      </c>
      <c r="D1821" t="s">
        <v>17311</v>
      </c>
    </row>
    <row r="1822" spans="1:5" x14ac:dyDescent="0.25">
      <c r="A1822" t="s">
        <v>1</v>
      </c>
      <c r="B1822" t="s">
        <v>17354</v>
      </c>
      <c r="C1822" s="1140">
        <v>45517.224351851852</v>
      </c>
      <c r="D1822" t="s">
        <v>17288</v>
      </c>
    </row>
    <row r="1823" spans="1:5" x14ac:dyDescent="0.25">
      <c r="A1823" t="s">
        <v>1</v>
      </c>
      <c r="B1823" t="s">
        <v>17354</v>
      </c>
      <c r="C1823" s="1140">
        <v>45517.224351851852</v>
      </c>
      <c r="D1823" t="s">
        <v>17289</v>
      </c>
      <c r="E1823" s="1137">
        <v>4.8800000000000003E-2</v>
      </c>
    </row>
    <row r="1824" spans="1:5" x14ac:dyDescent="0.25">
      <c r="A1824" t="s">
        <v>1</v>
      </c>
      <c r="B1824" t="s">
        <v>17354</v>
      </c>
      <c r="C1824" s="1140">
        <v>45517.224351851852</v>
      </c>
      <c r="D1824" t="s">
        <v>17290</v>
      </c>
    </row>
    <row r="1825" spans="1:5" x14ac:dyDescent="0.25">
      <c r="A1825" t="s">
        <v>1</v>
      </c>
      <c r="B1825" t="s">
        <v>17354</v>
      </c>
      <c r="C1825" s="1140">
        <v>45517.224351851852</v>
      </c>
      <c r="D1825" t="s">
        <v>17291</v>
      </c>
      <c r="E1825" s="1137">
        <v>4.4900000000000002E-2</v>
      </c>
    </row>
    <row r="1826" spans="1:5" x14ac:dyDescent="0.25">
      <c r="A1826" t="s">
        <v>1</v>
      </c>
      <c r="B1826" t="s">
        <v>17354</v>
      </c>
      <c r="C1826" s="1140">
        <v>45517.224351851852</v>
      </c>
      <c r="D1826" t="s">
        <v>17312</v>
      </c>
      <c r="E1826" s="1137">
        <v>0.22459999999999999</v>
      </c>
    </row>
    <row r="1827" spans="1:5" x14ac:dyDescent="0.25">
      <c r="A1827" t="s">
        <v>1</v>
      </c>
      <c r="B1827" t="s">
        <v>17354</v>
      </c>
      <c r="C1827" s="1140">
        <v>45517.224363425928</v>
      </c>
      <c r="D1827" t="s">
        <v>17285</v>
      </c>
      <c r="E1827" s="1137">
        <v>1.5234000000000001</v>
      </c>
    </row>
    <row r="1828" spans="1:5" x14ac:dyDescent="0.25">
      <c r="A1828" t="s">
        <v>1</v>
      </c>
      <c r="B1828" t="s">
        <v>17354</v>
      </c>
      <c r="C1828" s="1140">
        <v>45517.225763888891</v>
      </c>
      <c r="D1828" t="s">
        <v>9291</v>
      </c>
    </row>
    <row r="1829" spans="1:5" x14ac:dyDescent="0.25">
      <c r="A1829" t="s">
        <v>1</v>
      </c>
      <c r="B1829" t="s">
        <v>17354</v>
      </c>
      <c r="C1829" s="1140">
        <v>45517.225763888891</v>
      </c>
      <c r="D1829" t="s">
        <v>9292</v>
      </c>
      <c r="E1829" s="1137">
        <v>2.5399999999999999E-2</v>
      </c>
    </row>
    <row r="1830" spans="1:5" x14ac:dyDescent="0.25">
      <c r="A1830" t="s">
        <v>1</v>
      </c>
      <c r="B1830" t="s">
        <v>17354</v>
      </c>
      <c r="C1830" s="1140">
        <v>45517.225995370369</v>
      </c>
      <c r="D1830" t="s">
        <v>17426</v>
      </c>
    </row>
    <row r="1831" spans="1:5" x14ac:dyDescent="0.25">
      <c r="A1831" t="s">
        <v>1</v>
      </c>
      <c r="B1831" t="s">
        <v>17354</v>
      </c>
      <c r="C1831" s="1140">
        <v>45517.225995370369</v>
      </c>
      <c r="D1831" t="s">
        <v>17427</v>
      </c>
    </row>
    <row r="1832" spans="1:5" x14ac:dyDescent="0.25">
      <c r="A1832" t="s">
        <v>1</v>
      </c>
      <c r="B1832" t="s">
        <v>17354</v>
      </c>
      <c r="C1832" s="1140">
        <v>45517.225995370369</v>
      </c>
      <c r="D1832" t="s">
        <v>17428</v>
      </c>
    </row>
    <row r="1833" spans="1:5" x14ac:dyDescent="0.25">
      <c r="A1833" t="s">
        <v>1</v>
      </c>
      <c r="B1833" t="s">
        <v>17354</v>
      </c>
      <c r="C1833" s="1140">
        <v>45517.225995370369</v>
      </c>
      <c r="D1833" t="s">
        <v>17429</v>
      </c>
      <c r="E1833" s="1137">
        <v>3.1199999999999999E-2</v>
      </c>
    </row>
    <row r="1834" spans="1:5" x14ac:dyDescent="0.25">
      <c r="A1834" t="s">
        <v>1</v>
      </c>
      <c r="B1834" t="s">
        <v>17354</v>
      </c>
      <c r="C1834" s="1140">
        <v>45517.225995370369</v>
      </c>
      <c r="D1834" t="s">
        <v>17430</v>
      </c>
    </row>
    <row r="1835" spans="1:5" x14ac:dyDescent="0.25">
      <c r="A1835" t="s">
        <v>1</v>
      </c>
      <c r="B1835" t="s">
        <v>17354</v>
      </c>
      <c r="C1835" s="1140">
        <v>45517.225995370369</v>
      </c>
      <c r="D1835" t="s">
        <v>17431</v>
      </c>
      <c r="E1835" s="1137">
        <v>6.8400000000000002E-2</v>
      </c>
    </row>
    <row r="1836" spans="1:5" x14ac:dyDescent="0.25">
      <c r="A1836" t="s">
        <v>1</v>
      </c>
      <c r="B1836" t="s">
        <v>17354</v>
      </c>
      <c r="C1836" s="1140">
        <v>45517.225995370369</v>
      </c>
      <c r="D1836" t="s">
        <v>17432</v>
      </c>
      <c r="E1836" s="1137">
        <v>0.1055</v>
      </c>
    </row>
    <row r="1837" spans="1:5" x14ac:dyDescent="0.25">
      <c r="A1837" t="s">
        <v>1</v>
      </c>
      <c r="B1837" t="s">
        <v>17354</v>
      </c>
      <c r="C1837" s="1140">
        <v>45517.225995370369</v>
      </c>
      <c r="D1837" t="s">
        <v>17433</v>
      </c>
      <c r="E1837" s="1137">
        <v>0.1211</v>
      </c>
    </row>
    <row r="1838" spans="1:5" x14ac:dyDescent="0.25">
      <c r="A1838" t="s">
        <v>1</v>
      </c>
      <c r="B1838" t="s">
        <v>17354</v>
      </c>
      <c r="C1838" s="1140">
        <v>45517.226307870369</v>
      </c>
      <c r="D1838" t="s">
        <v>17427</v>
      </c>
    </row>
    <row r="1839" spans="1:5" x14ac:dyDescent="0.25">
      <c r="A1839" t="s">
        <v>1</v>
      </c>
      <c r="B1839" t="s">
        <v>17354</v>
      </c>
      <c r="C1839" s="1140">
        <v>45517.226307870369</v>
      </c>
      <c r="D1839" t="s">
        <v>17428</v>
      </c>
    </row>
    <row r="1840" spans="1:5" x14ac:dyDescent="0.25">
      <c r="A1840" t="s">
        <v>1</v>
      </c>
      <c r="B1840" t="s">
        <v>17354</v>
      </c>
      <c r="C1840" s="1140">
        <v>45517.226307870369</v>
      </c>
      <c r="D1840" t="s">
        <v>17429</v>
      </c>
      <c r="E1840" s="1137">
        <v>2.3400000000000001E-2</v>
      </c>
    </row>
    <row r="1841" spans="1:5" x14ac:dyDescent="0.25">
      <c r="A1841" t="s">
        <v>1</v>
      </c>
      <c r="B1841" t="s">
        <v>17354</v>
      </c>
      <c r="C1841" s="1140">
        <v>45517.226307870369</v>
      </c>
      <c r="D1841" t="s">
        <v>17430</v>
      </c>
    </row>
    <row r="1842" spans="1:5" x14ac:dyDescent="0.25">
      <c r="A1842" t="s">
        <v>1</v>
      </c>
      <c r="B1842" t="s">
        <v>17354</v>
      </c>
      <c r="C1842" s="1140">
        <v>45517.226307870369</v>
      </c>
      <c r="D1842" t="s">
        <v>17431</v>
      </c>
      <c r="E1842" s="1137">
        <v>0.1016</v>
      </c>
    </row>
    <row r="1843" spans="1:5" x14ac:dyDescent="0.25">
      <c r="A1843" t="s">
        <v>1</v>
      </c>
      <c r="B1843" t="s">
        <v>17354</v>
      </c>
      <c r="C1843" s="1140">
        <v>45517.226307870369</v>
      </c>
      <c r="D1843" t="s">
        <v>17432</v>
      </c>
      <c r="E1843" s="1137">
        <v>0.125</v>
      </c>
    </row>
    <row r="1844" spans="1:5" x14ac:dyDescent="0.25">
      <c r="A1844" t="s">
        <v>1</v>
      </c>
      <c r="B1844" t="s">
        <v>17354</v>
      </c>
      <c r="C1844" s="1140">
        <v>45517.227511574078</v>
      </c>
      <c r="D1844" t="s">
        <v>9291</v>
      </c>
    </row>
    <row r="1845" spans="1:5" x14ac:dyDescent="0.25">
      <c r="A1845" t="s">
        <v>1</v>
      </c>
      <c r="B1845" t="s">
        <v>17354</v>
      </c>
      <c r="C1845" s="1140">
        <v>45517.227523148147</v>
      </c>
      <c r="D1845" t="s">
        <v>9292</v>
      </c>
      <c r="E1845" s="1137">
        <v>3.1199999999999999E-2</v>
      </c>
    </row>
    <row r="1846" spans="1:5" x14ac:dyDescent="0.25">
      <c r="A1846" t="s">
        <v>1</v>
      </c>
      <c r="B1846" t="s">
        <v>17354</v>
      </c>
      <c r="C1846" s="1140">
        <v>45517.227569444447</v>
      </c>
      <c r="D1846" t="s">
        <v>17286</v>
      </c>
    </row>
    <row r="1847" spans="1:5" x14ac:dyDescent="0.25">
      <c r="A1847" t="s">
        <v>1</v>
      </c>
      <c r="B1847" t="s">
        <v>17354</v>
      </c>
      <c r="C1847" s="1140">
        <v>45517.227569444447</v>
      </c>
      <c r="D1847" t="s">
        <v>17287</v>
      </c>
      <c r="E1847" s="1137">
        <v>2E-3</v>
      </c>
    </row>
    <row r="1848" spans="1:5" x14ac:dyDescent="0.25">
      <c r="A1848" t="s">
        <v>1</v>
      </c>
      <c r="B1848" t="s">
        <v>17354</v>
      </c>
      <c r="C1848" s="1140">
        <v>45517.227881944447</v>
      </c>
      <c r="D1848" t="s">
        <v>9291</v>
      </c>
    </row>
    <row r="1849" spans="1:5" x14ac:dyDescent="0.25">
      <c r="A1849" t="s">
        <v>1</v>
      </c>
      <c r="B1849" t="s">
        <v>17354</v>
      </c>
      <c r="C1849" s="1140">
        <v>45517.227881944447</v>
      </c>
      <c r="D1849" t="s">
        <v>9292</v>
      </c>
      <c r="E1849" s="1137">
        <v>3.1199999999999999E-2</v>
      </c>
    </row>
    <row r="1850" spans="1:5" x14ac:dyDescent="0.25">
      <c r="A1850" t="s">
        <v>1</v>
      </c>
      <c r="B1850" t="s">
        <v>17354</v>
      </c>
      <c r="C1850" s="1140">
        <v>45517.227893518517</v>
      </c>
      <c r="D1850" t="s">
        <v>17288</v>
      </c>
    </row>
    <row r="1851" spans="1:5" x14ac:dyDescent="0.25">
      <c r="A1851" t="s">
        <v>1</v>
      </c>
      <c r="B1851" t="s">
        <v>17354</v>
      </c>
      <c r="C1851" s="1140">
        <v>45517.227893518517</v>
      </c>
      <c r="D1851" t="s">
        <v>17289</v>
      </c>
      <c r="E1851" s="1137">
        <v>2.93E-2</v>
      </c>
    </row>
    <row r="1852" spans="1:5" x14ac:dyDescent="0.25">
      <c r="A1852" t="s">
        <v>1</v>
      </c>
      <c r="B1852" t="s">
        <v>17354</v>
      </c>
      <c r="C1852" s="1140">
        <v>45517.227893518517</v>
      </c>
      <c r="D1852" t="s">
        <v>17290</v>
      </c>
    </row>
    <row r="1853" spans="1:5" x14ac:dyDescent="0.25">
      <c r="A1853" t="s">
        <v>1</v>
      </c>
      <c r="B1853" t="s">
        <v>17354</v>
      </c>
      <c r="C1853" s="1140">
        <v>45517.227893518517</v>
      </c>
      <c r="D1853" t="s">
        <v>17291</v>
      </c>
      <c r="E1853" s="1137">
        <v>4.8800000000000003E-2</v>
      </c>
    </row>
    <row r="1854" spans="1:5" x14ac:dyDescent="0.25">
      <c r="A1854" t="s">
        <v>1</v>
      </c>
      <c r="B1854" t="s">
        <v>17354</v>
      </c>
      <c r="C1854" s="1140">
        <v>45517.227905092594</v>
      </c>
      <c r="D1854" t="s">
        <v>17288</v>
      </c>
    </row>
    <row r="1855" spans="1:5" x14ac:dyDescent="0.25">
      <c r="A1855" t="s">
        <v>1</v>
      </c>
      <c r="B1855" t="s">
        <v>17354</v>
      </c>
      <c r="C1855" s="1140">
        <v>45517.227905092594</v>
      </c>
      <c r="D1855" t="s">
        <v>17289</v>
      </c>
      <c r="E1855" s="1137">
        <v>3.32E-2</v>
      </c>
    </row>
    <row r="1856" spans="1:5" x14ac:dyDescent="0.25">
      <c r="A1856" t="s">
        <v>1</v>
      </c>
      <c r="B1856" t="s">
        <v>17354</v>
      </c>
      <c r="C1856" s="1140">
        <v>45517.227905092594</v>
      </c>
      <c r="D1856" t="s">
        <v>17290</v>
      </c>
    </row>
    <row r="1857" spans="1:5" x14ac:dyDescent="0.25">
      <c r="A1857" t="s">
        <v>1</v>
      </c>
      <c r="B1857" t="s">
        <v>17354</v>
      </c>
      <c r="C1857" s="1140">
        <v>45517.227916666663</v>
      </c>
      <c r="D1857" t="s">
        <v>17291</v>
      </c>
      <c r="E1857" s="1137">
        <v>5.0799999999999998E-2</v>
      </c>
    </row>
    <row r="1858" spans="1:5" x14ac:dyDescent="0.25">
      <c r="A1858" t="s">
        <v>1</v>
      </c>
      <c r="B1858" t="s">
        <v>17354</v>
      </c>
      <c r="C1858" s="1140">
        <v>45517.228750000002</v>
      </c>
      <c r="D1858" t="s">
        <v>17288</v>
      </c>
    </row>
    <row r="1859" spans="1:5" x14ac:dyDescent="0.25">
      <c r="A1859" t="s">
        <v>1</v>
      </c>
      <c r="B1859" t="s">
        <v>17354</v>
      </c>
      <c r="C1859" s="1140">
        <v>45517.228750000002</v>
      </c>
      <c r="D1859" t="s">
        <v>17289</v>
      </c>
      <c r="E1859" s="1137">
        <v>4.6899999999999997E-2</v>
      </c>
    </row>
    <row r="1860" spans="1:5" x14ac:dyDescent="0.25">
      <c r="A1860" t="s">
        <v>1</v>
      </c>
      <c r="B1860" t="s">
        <v>17354</v>
      </c>
      <c r="C1860" s="1140">
        <v>45517.228750000002</v>
      </c>
      <c r="D1860" t="s">
        <v>17290</v>
      </c>
    </row>
    <row r="1861" spans="1:5" x14ac:dyDescent="0.25">
      <c r="A1861" t="s">
        <v>1</v>
      </c>
      <c r="B1861" t="s">
        <v>17354</v>
      </c>
      <c r="C1861" s="1140">
        <v>45517.228750000002</v>
      </c>
      <c r="D1861" t="s">
        <v>17291</v>
      </c>
      <c r="E1861" s="1137">
        <v>3.7100000000000001E-2</v>
      </c>
    </row>
    <row r="1862" spans="1:5" x14ac:dyDescent="0.25">
      <c r="A1862" t="s">
        <v>1</v>
      </c>
      <c r="B1862" t="s">
        <v>17354</v>
      </c>
      <c r="C1862" s="1140">
        <v>45517.228773148148</v>
      </c>
      <c r="D1862" t="s">
        <v>9291</v>
      </c>
    </row>
    <row r="1863" spans="1:5" x14ac:dyDescent="0.25">
      <c r="A1863" t="s">
        <v>1</v>
      </c>
      <c r="B1863" t="s">
        <v>17354</v>
      </c>
      <c r="C1863" s="1140">
        <v>45517.228773148148</v>
      </c>
      <c r="D1863" t="s">
        <v>9292</v>
      </c>
      <c r="E1863" s="1137">
        <v>2.5399999999999999E-2</v>
      </c>
    </row>
    <row r="1864" spans="1:5" x14ac:dyDescent="0.25">
      <c r="A1864" t="s">
        <v>1</v>
      </c>
      <c r="B1864" t="s">
        <v>17354</v>
      </c>
      <c r="C1864" s="1140">
        <v>45517.228784722225</v>
      </c>
      <c r="D1864" t="s">
        <v>17276</v>
      </c>
    </row>
    <row r="1865" spans="1:5" x14ac:dyDescent="0.25">
      <c r="A1865" t="s">
        <v>1</v>
      </c>
      <c r="B1865" t="s">
        <v>17354</v>
      </c>
      <c r="C1865" s="1140">
        <v>45517.228784722225</v>
      </c>
      <c r="D1865" t="s">
        <v>17264</v>
      </c>
      <c r="E1865" s="1137">
        <v>2.5399999999999999E-2</v>
      </c>
    </row>
    <row r="1866" spans="1:5" x14ac:dyDescent="0.25">
      <c r="A1866" t="s">
        <v>1</v>
      </c>
      <c r="B1866" t="s">
        <v>17354</v>
      </c>
      <c r="C1866" s="1140">
        <v>45517.230092592596</v>
      </c>
      <c r="D1866" t="s">
        <v>17277</v>
      </c>
    </row>
    <row r="1867" spans="1:5" x14ac:dyDescent="0.25">
      <c r="A1867" t="s">
        <v>1</v>
      </c>
      <c r="B1867" t="s">
        <v>17354</v>
      </c>
      <c r="C1867" s="1140">
        <v>45517.230092592596</v>
      </c>
      <c r="D1867" t="s">
        <v>17278</v>
      </c>
    </row>
    <row r="1868" spans="1:5" x14ac:dyDescent="0.25">
      <c r="A1868" t="s">
        <v>1</v>
      </c>
      <c r="B1868" t="s">
        <v>17354</v>
      </c>
      <c r="C1868" s="1140">
        <v>45517.230092592596</v>
      </c>
      <c r="D1868" t="s">
        <v>17279</v>
      </c>
    </row>
    <row r="1869" spans="1:5" x14ac:dyDescent="0.25">
      <c r="A1869" t="s">
        <v>1</v>
      </c>
      <c r="B1869" t="s">
        <v>17354</v>
      </c>
      <c r="C1869" s="1140">
        <v>45517.230092592596</v>
      </c>
      <c r="D1869" t="s">
        <v>17280</v>
      </c>
      <c r="E1869" s="1137">
        <v>3.8999999999999998E-3</v>
      </c>
    </row>
    <row r="1870" spans="1:5" x14ac:dyDescent="0.25">
      <c r="A1870" t="s">
        <v>1</v>
      </c>
      <c r="B1870" t="s">
        <v>17354</v>
      </c>
      <c r="C1870" s="1140">
        <v>45517.230092592596</v>
      </c>
      <c r="D1870" t="s">
        <v>17281</v>
      </c>
    </row>
    <row r="1871" spans="1:5" x14ac:dyDescent="0.25">
      <c r="A1871" t="s">
        <v>1</v>
      </c>
      <c r="B1871" t="s">
        <v>17354</v>
      </c>
      <c r="C1871" s="1140">
        <v>45517.230104166665</v>
      </c>
      <c r="D1871" t="s">
        <v>17282</v>
      </c>
      <c r="E1871" s="1137">
        <v>1.1484000000000001</v>
      </c>
    </row>
    <row r="1872" spans="1:5" x14ac:dyDescent="0.25">
      <c r="A1872" t="s">
        <v>1</v>
      </c>
      <c r="B1872" t="s">
        <v>17354</v>
      </c>
      <c r="C1872" s="1140">
        <v>45517.230104166665</v>
      </c>
      <c r="D1872" t="s">
        <v>17309</v>
      </c>
    </row>
    <row r="1873" spans="1:5" x14ac:dyDescent="0.25">
      <c r="A1873" t="s">
        <v>1</v>
      </c>
      <c r="B1873" t="s">
        <v>17354</v>
      </c>
      <c r="C1873" s="1140">
        <v>45517.230104166665</v>
      </c>
      <c r="D1873" t="s">
        <v>17310</v>
      </c>
      <c r="E1873" s="1137">
        <v>1.7600000000000001E-2</v>
      </c>
    </row>
    <row r="1874" spans="1:5" x14ac:dyDescent="0.25">
      <c r="A1874" t="s">
        <v>1</v>
      </c>
      <c r="B1874" t="s">
        <v>17354</v>
      </c>
      <c r="C1874" s="1140">
        <v>45517.230104166665</v>
      </c>
      <c r="D1874" t="s">
        <v>17276</v>
      </c>
    </row>
    <row r="1875" spans="1:5" x14ac:dyDescent="0.25">
      <c r="A1875" t="s">
        <v>1</v>
      </c>
      <c r="B1875" t="s">
        <v>17354</v>
      </c>
      <c r="C1875" s="1140">
        <v>45517.230104166665</v>
      </c>
      <c r="D1875" t="s">
        <v>17264</v>
      </c>
      <c r="E1875" s="1137">
        <v>3.7100000000000001E-2</v>
      </c>
    </row>
    <row r="1876" spans="1:5" x14ac:dyDescent="0.25">
      <c r="A1876" t="s">
        <v>1</v>
      </c>
      <c r="B1876" t="s">
        <v>17354</v>
      </c>
      <c r="C1876" s="1140">
        <v>45517.230104166665</v>
      </c>
      <c r="D1876" t="s">
        <v>17311</v>
      </c>
    </row>
    <row r="1877" spans="1:5" x14ac:dyDescent="0.25">
      <c r="A1877" t="s">
        <v>1</v>
      </c>
      <c r="B1877" t="s">
        <v>17354</v>
      </c>
      <c r="C1877" s="1140">
        <v>45517.230104166665</v>
      </c>
      <c r="D1877" t="s">
        <v>17288</v>
      </c>
    </row>
    <row r="1878" spans="1:5" x14ac:dyDescent="0.25">
      <c r="A1878" t="s">
        <v>1</v>
      </c>
      <c r="B1878" t="s">
        <v>17354</v>
      </c>
      <c r="C1878" s="1140">
        <v>45517.230104166665</v>
      </c>
      <c r="D1878" t="s">
        <v>17289</v>
      </c>
      <c r="E1878" s="1137">
        <v>7.8100000000000003E-2</v>
      </c>
    </row>
    <row r="1879" spans="1:5" x14ac:dyDescent="0.25">
      <c r="A1879" t="s">
        <v>1</v>
      </c>
      <c r="B1879" t="s">
        <v>17354</v>
      </c>
      <c r="C1879" s="1140">
        <v>45517.230104166665</v>
      </c>
      <c r="D1879" t="s">
        <v>17290</v>
      </c>
    </row>
    <row r="1880" spans="1:5" x14ac:dyDescent="0.25">
      <c r="A1880" t="s">
        <v>1</v>
      </c>
      <c r="B1880" t="s">
        <v>17354</v>
      </c>
      <c r="C1880" s="1140">
        <v>45517.230104166665</v>
      </c>
      <c r="D1880" t="s">
        <v>17291</v>
      </c>
      <c r="E1880" s="1137">
        <v>4.1000000000000002E-2</v>
      </c>
    </row>
    <row r="1881" spans="1:5" x14ac:dyDescent="0.25">
      <c r="A1881" t="s">
        <v>1</v>
      </c>
      <c r="B1881" t="s">
        <v>17354</v>
      </c>
      <c r="C1881" s="1140">
        <v>45517.230115740742</v>
      </c>
      <c r="D1881" t="s">
        <v>17312</v>
      </c>
      <c r="E1881" s="1137">
        <v>0.2949</v>
      </c>
    </row>
    <row r="1882" spans="1:5" x14ac:dyDescent="0.25">
      <c r="A1882" t="s">
        <v>1</v>
      </c>
      <c r="B1882" t="s">
        <v>17354</v>
      </c>
      <c r="C1882" s="1140">
        <v>45517.230115740742</v>
      </c>
      <c r="D1882" t="s">
        <v>17285</v>
      </c>
      <c r="E1882" s="1137">
        <v>1.6855</v>
      </c>
    </row>
    <row r="1883" spans="1:5" x14ac:dyDescent="0.25">
      <c r="A1883" t="s">
        <v>1</v>
      </c>
      <c r="B1883" t="s">
        <v>17354</v>
      </c>
      <c r="C1883" s="1140">
        <v>45517.230428240742</v>
      </c>
      <c r="D1883" t="s">
        <v>9291</v>
      </c>
    </row>
    <row r="1884" spans="1:5" x14ac:dyDescent="0.25">
      <c r="A1884" t="s">
        <v>1</v>
      </c>
      <c r="B1884" t="s">
        <v>17354</v>
      </c>
      <c r="C1884" s="1140">
        <v>45517.230428240742</v>
      </c>
      <c r="D1884" t="s">
        <v>9292</v>
      </c>
      <c r="E1884" s="1137">
        <v>1.5599999999999999E-2</v>
      </c>
    </row>
    <row r="1885" spans="1:5" x14ac:dyDescent="0.25">
      <c r="A1885" t="s">
        <v>1</v>
      </c>
      <c r="B1885" t="s">
        <v>17354</v>
      </c>
      <c r="C1885" s="1140">
        <v>45517.230428240742</v>
      </c>
      <c r="D1885" t="s">
        <v>17288</v>
      </c>
    </row>
    <row r="1886" spans="1:5" x14ac:dyDescent="0.25">
      <c r="A1886" t="s">
        <v>1</v>
      </c>
      <c r="B1886" t="s">
        <v>17354</v>
      </c>
      <c r="C1886" s="1140">
        <v>45517.230428240742</v>
      </c>
      <c r="D1886" t="s">
        <v>17289</v>
      </c>
      <c r="E1886" s="1137">
        <v>3.7100000000000001E-2</v>
      </c>
    </row>
    <row r="1887" spans="1:5" x14ac:dyDescent="0.25">
      <c r="A1887" t="s">
        <v>1</v>
      </c>
      <c r="B1887" t="s">
        <v>17354</v>
      </c>
      <c r="C1887" s="1140">
        <v>45517.230428240742</v>
      </c>
      <c r="D1887" t="s">
        <v>17290</v>
      </c>
    </row>
    <row r="1888" spans="1:5" x14ac:dyDescent="0.25">
      <c r="A1888" t="s">
        <v>1</v>
      </c>
      <c r="B1888" t="s">
        <v>17354</v>
      </c>
      <c r="C1888" s="1140">
        <v>45517.230428240742</v>
      </c>
      <c r="D1888" t="s">
        <v>17291</v>
      </c>
      <c r="E1888" s="1137">
        <v>4.6899999999999997E-2</v>
      </c>
    </row>
    <row r="1889" spans="1:5" x14ac:dyDescent="0.25">
      <c r="A1889" t="s">
        <v>1</v>
      </c>
      <c r="B1889" t="s">
        <v>17354</v>
      </c>
      <c r="C1889" s="1140">
        <v>45517.230439814812</v>
      </c>
      <c r="D1889" t="s">
        <v>17288</v>
      </c>
    </row>
    <row r="1890" spans="1:5" x14ac:dyDescent="0.25">
      <c r="A1890" t="s">
        <v>1</v>
      </c>
      <c r="B1890" t="s">
        <v>17354</v>
      </c>
      <c r="C1890" s="1140">
        <v>45517.230439814812</v>
      </c>
      <c r="D1890" t="s">
        <v>17289</v>
      </c>
      <c r="E1890" s="1137">
        <v>4.4900000000000002E-2</v>
      </c>
    </row>
    <row r="1891" spans="1:5" x14ac:dyDescent="0.25">
      <c r="A1891" t="s">
        <v>1</v>
      </c>
      <c r="B1891" t="s">
        <v>17354</v>
      </c>
      <c r="C1891" s="1140">
        <v>45517.230439814812</v>
      </c>
      <c r="D1891" t="s">
        <v>17290</v>
      </c>
    </row>
    <row r="1892" spans="1:5" x14ac:dyDescent="0.25">
      <c r="A1892" t="s">
        <v>1</v>
      </c>
      <c r="B1892" t="s">
        <v>17354</v>
      </c>
      <c r="C1892" s="1140">
        <v>45517.230439814812</v>
      </c>
      <c r="D1892" t="s">
        <v>17291</v>
      </c>
      <c r="E1892" s="1137">
        <v>3.1199999999999999E-2</v>
      </c>
    </row>
    <row r="1893" spans="1:5" x14ac:dyDescent="0.25">
      <c r="A1893" t="s">
        <v>1</v>
      </c>
      <c r="B1893" t="s">
        <v>17354</v>
      </c>
      <c r="C1893" s="1140">
        <v>45517.230439814812</v>
      </c>
      <c r="D1893" t="s">
        <v>17290</v>
      </c>
    </row>
    <row r="1894" spans="1:5" x14ac:dyDescent="0.25">
      <c r="A1894" t="s">
        <v>1</v>
      </c>
      <c r="B1894" t="s">
        <v>17354</v>
      </c>
      <c r="C1894" s="1140">
        <v>45517.230439814812</v>
      </c>
      <c r="D1894" t="s">
        <v>17291</v>
      </c>
      <c r="E1894" s="1137">
        <v>4.4900000000000002E-2</v>
      </c>
    </row>
    <row r="1895" spans="1:5" x14ac:dyDescent="0.25">
      <c r="A1895" t="s">
        <v>1</v>
      </c>
      <c r="B1895" t="s">
        <v>17354</v>
      </c>
      <c r="C1895" s="1140">
        <v>45517.230451388888</v>
      </c>
      <c r="D1895" t="s">
        <v>17288</v>
      </c>
    </row>
    <row r="1896" spans="1:5" x14ac:dyDescent="0.25">
      <c r="A1896" t="s">
        <v>1</v>
      </c>
      <c r="B1896" t="s">
        <v>17354</v>
      </c>
      <c r="C1896" s="1140">
        <v>45517.230451388888</v>
      </c>
      <c r="D1896" t="s">
        <v>17289</v>
      </c>
      <c r="E1896" s="1137">
        <v>2.7300000000000001E-2</v>
      </c>
    </row>
    <row r="1897" spans="1:5" x14ac:dyDescent="0.25">
      <c r="A1897" t="s">
        <v>1</v>
      </c>
      <c r="B1897" t="s">
        <v>17354</v>
      </c>
      <c r="C1897" s="1140">
        <v>45517.230462962965</v>
      </c>
      <c r="D1897" t="s">
        <v>17426</v>
      </c>
    </row>
    <row r="1898" spans="1:5" x14ac:dyDescent="0.25">
      <c r="A1898" t="s">
        <v>1</v>
      </c>
      <c r="B1898" t="s">
        <v>17354</v>
      </c>
      <c r="C1898" s="1140">
        <v>45517.230462962965</v>
      </c>
      <c r="D1898" t="s">
        <v>17427</v>
      </c>
    </row>
    <row r="1899" spans="1:5" x14ac:dyDescent="0.25">
      <c r="A1899" t="s">
        <v>1</v>
      </c>
      <c r="B1899" t="s">
        <v>17354</v>
      </c>
      <c r="C1899" s="1140">
        <v>45517.230462962965</v>
      </c>
      <c r="D1899" t="s">
        <v>17428</v>
      </c>
    </row>
    <row r="1900" spans="1:5" x14ac:dyDescent="0.25">
      <c r="A1900" t="s">
        <v>1</v>
      </c>
      <c r="B1900" t="s">
        <v>17354</v>
      </c>
      <c r="C1900" s="1140">
        <v>45517.230462962965</v>
      </c>
      <c r="D1900" t="s">
        <v>17429</v>
      </c>
      <c r="E1900" s="1137">
        <v>4.6899999999999997E-2</v>
      </c>
    </row>
    <row r="1901" spans="1:5" x14ac:dyDescent="0.25">
      <c r="A1901" t="s">
        <v>1</v>
      </c>
      <c r="B1901" t="s">
        <v>17354</v>
      </c>
      <c r="C1901" s="1140">
        <v>45517.230462962965</v>
      </c>
      <c r="D1901" t="s">
        <v>17430</v>
      </c>
    </row>
    <row r="1902" spans="1:5" x14ac:dyDescent="0.25">
      <c r="A1902" t="s">
        <v>1</v>
      </c>
      <c r="B1902" t="s">
        <v>17354</v>
      </c>
      <c r="C1902" s="1140">
        <v>45517.230462962965</v>
      </c>
      <c r="D1902" t="s">
        <v>17431</v>
      </c>
      <c r="E1902" s="1137">
        <v>5.6599999999999998E-2</v>
      </c>
    </row>
    <row r="1903" spans="1:5" x14ac:dyDescent="0.25">
      <c r="A1903" t="s">
        <v>1</v>
      </c>
      <c r="B1903" t="s">
        <v>17354</v>
      </c>
      <c r="C1903" s="1140">
        <v>45517.230462962965</v>
      </c>
      <c r="D1903" t="s">
        <v>17432</v>
      </c>
      <c r="E1903" s="1137">
        <v>0.13669999999999999</v>
      </c>
    </row>
    <row r="1904" spans="1:5" x14ac:dyDescent="0.25">
      <c r="A1904" t="s">
        <v>1</v>
      </c>
      <c r="B1904" t="s">
        <v>17354</v>
      </c>
      <c r="C1904" s="1140">
        <v>45517.230474537035</v>
      </c>
      <c r="D1904" t="s">
        <v>17433</v>
      </c>
      <c r="E1904" s="1137">
        <v>0.23050000000000001</v>
      </c>
    </row>
    <row r="1905" spans="1:5" x14ac:dyDescent="0.25">
      <c r="A1905" t="s">
        <v>1</v>
      </c>
      <c r="B1905" t="s">
        <v>17354</v>
      </c>
      <c r="C1905" s="1140">
        <v>45517.230509259258</v>
      </c>
      <c r="D1905" t="s">
        <v>17427</v>
      </c>
    </row>
    <row r="1906" spans="1:5" x14ac:dyDescent="0.25">
      <c r="A1906" t="s">
        <v>1</v>
      </c>
      <c r="B1906" t="s">
        <v>17354</v>
      </c>
      <c r="C1906" s="1140">
        <v>45517.230509259258</v>
      </c>
      <c r="D1906" t="s">
        <v>17428</v>
      </c>
    </row>
    <row r="1907" spans="1:5" x14ac:dyDescent="0.25">
      <c r="A1907" t="s">
        <v>1</v>
      </c>
      <c r="B1907" t="s">
        <v>17354</v>
      </c>
      <c r="C1907" s="1140">
        <v>45517.230509259258</v>
      </c>
      <c r="D1907" t="s">
        <v>17429</v>
      </c>
      <c r="E1907" s="1137">
        <v>5.0799999999999998E-2</v>
      </c>
    </row>
    <row r="1908" spans="1:5" x14ac:dyDescent="0.25">
      <c r="A1908" t="s">
        <v>1</v>
      </c>
      <c r="B1908" t="s">
        <v>17354</v>
      </c>
      <c r="C1908" s="1140">
        <v>45517.230509259258</v>
      </c>
      <c r="D1908" t="s">
        <v>17430</v>
      </c>
    </row>
    <row r="1909" spans="1:5" x14ac:dyDescent="0.25">
      <c r="A1909" t="s">
        <v>1</v>
      </c>
      <c r="B1909" t="s">
        <v>17354</v>
      </c>
      <c r="C1909" s="1140">
        <v>45517.230509259258</v>
      </c>
      <c r="D1909" t="s">
        <v>17431</v>
      </c>
      <c r="E1909" s="1137">
        <v>0.21479999999999999</v>
      </c>
    </row>
    <row r="1910" spans="1:5" x14ac:dyDescent="0.25">
      <c r="A1910" t="s">
        <v>1</v>
      </c>
      <c r="B1910" t="s">
        <v>17354</v>
      </c>
      <c r="C1910" s="1140">
        <v>45517.230509259258</v>
      </c>
      <c r="D1910" t="s">
        <v>17432</v>
      </c>
      <c r="E1910" s="1137">
        <v>0.28520000000000001</v>
      </c>
    </row>
    <row r="1911" spans="1:5" x14ac:dyDescent="0.25">
      <c r="A1911" t="s">
        <v>1</v>
      </c>
      <c r="B1911" t="s">
        <v>17354</v>
      </c>
      <c r="C1911" s="1140">
        <v>45517.230520833335</v>
      </c>
      <c r="D1911" t="s">
        <v>17427</v>
      </c>
    </row>
    <row r="1912" spans="1:5" x14ac:dyDescent="0.25">
      <c r="A1912" t="s">
        <v>1</v>
      </c>
      <c r="B1912" t="s">
        <v>17354</v>
      </c>
      <c r="C1912" s="1140">
        <v>45517.230520833335</v>
      </c>
      <c r="D1912" t="s">
        <v>17428</v>
      </c>
    </row>
    <row r="1913" spans="1:5" x14ac:dyDescent="0.25">
      <c r="A1913" t="s">
        <v>1</v>
      </c>
      <c r="B1913" t="s">
        <v>17354</v>
      </c>
      <c r="C1913" s="1140">
        <v>45517.230520833335</v>
      </c>
      <c r="D1913" t="s">
        <v>17429</v>
      </c>
      <c r="E1913" s="1137">
        <v>4.2999999999999997E-2</v>
      </c>
    </row>
    <row r="1914" spans="1:5" x14ac:dyDescent="0.25">
      <c r="A1914" t="s">
        <v>1</v>
      </c>
      <c r="B1914" t="s">
        <v>17354</v>
      </c>
      <c r="C1914" s="1140">
        <v>45517.230520833335</v>
      </c>
      <c r="D1914" t="s">
        <v>17430</v>
      </c>
    </row>
    <row r="1915" spans="1:5" x14ac:dyDescent="0.25">
      <c r="A1915" t="s">
        <v>1</v>
      </c>
      <c r="B1915" t="s">
        <v>17354</v>
      </c>
      <c r="C1915" s="1140">
        <v>45517.230520833335</v>
      </c>
      <c r="D1915" t="s">
        <v>17431</v>
      </c>
      <c r="E1915" s="1137">
        <v>0.1797</v>
      </c>
    </row>
    <row r="1916" spans="1:5" x14ac:dyDescent="0.25">
      <c r="A1916" t="s">
        <v>1</v>
      </c>
      <c r="B1916" t="s">
        <v>17354</v>
      </c>
      <c r="C1916" s="1140">
        <v>45517.230520833335</v>
      </c>
      <c r="D1916" t="s">
        <v>17432</v>
      </c>
      <c r="E1916" s="1137">
        <v>0.23830000000000001</v>
      </c>
    </row>
    <row r="1917" spans="1:5" x14ac:dyDescent="0.25">
      <c r="A1917" t="s">
        <v>1</v>
      </c>
      <c r="B1917" t="s">
        <v>17354</v>
      </c>
      <c r="C1917" s="1140">
        <v>45517.230775462966</v>
      </c>
      <c r="D1917" t="s">
        <v>9291</v>
      </c>
    </row>
    <row r="1918" spans="1:5" x14ac:dyDescent="0.25">
      <c r="A1918" t="s">
        <v>1</v>
      </c>
      <c r="B1918" t="s">
        <v>17354</v>
      </c>
      <c r="C1918" s="1140">
        <v>45517.230775462966</v>
      </c>
      <c r="D1918" t="s">
        <v>9292</v>
      </c>
      <c r="E1918" s="1137">
        <v>5.0799999999999998E-2</v>
      </c>
    </row>
    <row r="1919" spans="1:5" x14ac:dyDescent="0.25">
      <c r="A1919" t="s">
        <v>1</v>
      </c>
      <c r="B1919" t="s">
        <v>17354</v>
      </c>
      <c r="C1919" s="1140">
        <v>45517.244837962964</v>
      </c>
      <c r="D1919" t="s">
        <v>9291</v>
      </c>
    </row>
    <row r="1920" spans="1:5" x14ac:dyDescent="0.25">
      <c r="A1920" t="s">
        <v>1</v>
      </c>
      <c r="B1920" t="s">
        <v>17354</v>
      </c>
      <c r="C1920" s="1140">
        <v>45517.244837962964</v>
      </c>
      <c r="D1920" t="s">
        <v>9292</v>
      </c>
      <c r="E1920" s="1137">
        <v>7.4200000000000002E-2</v>
      </c>
    </row>
    <row r="1921" spans="1:5" x14ac:dyDescent="0.25">
      <c r="A1921" t="s">
        <v>1</v>
      </c>
      <c r="B1921" t="s">
        <v>17525</v>
      </c>
      <c r="C1921" s="1140">
        <v>45517.256238425929</v>
      </c>
      <c r="D1921" t="s">
        <v>17277</v>
      </c>
    </row>
    <row r="1922" spans="1:5" x14ac:dyDescent="0.25">
      <c r="A1922" t="s">
        <v>1</v>
      </c>
      <c r="B1922" t="s">
        <v>17525</v>
      </c>
      <c r="C1922" s="1140">
        <v>45517.256238425929</v>
      </c>
      <c r="D1922" t="s">
        <v>17278</v>
      </c>
    </row>
    <row r="1923" spans="1:5" x14ac:dyDescent="0.25">
      <c r="A1923" t="s">
        <v>1</v>
      </c>
      <c r="B1923" t="s">
        <v>17525</v>
      </c>
      <c r="C1923" s="1140">
        <v>45517.256238425929</v>
      </c>
      <c r="D1923" t="s">
        <v>17279</v>
      </c>
    </row>
    <row r="1924" spans="1:5" x14ac:dyDescent="0.25">
      <c r="A1924" t="s">
        <v>1</v>
      </c>
      <c r="B1924" t="s">
        <v>17525</v>
      </c>
      <c r="C1924" s="1140">
        <v>45517.256238425929</v>
      </c>
      <c r="D1924" t="s">
        <v>17280</v>
      </c>
      <c r="E1924" s="1137">
        <v>2.5399999999999999E-2</v>
      </c>
    </row>
    <row r="1925" spans="1:5" x14ac:dyDescent="0.25">
      <c r="A1925" t="s">
        <v>1</v>
      </c>
      <c r="B1925" t="s">
        <v>17525</v>
      </c>
      <c r="C1925" s="1140">
        <v>45517.256238425929</v>
      </c>
      <c r="D1925" t="s">
        <v>17281</v>
      </c>
    </row>
    <row r="1926" spans="1:5" x14ac:dyDescent="0.25">
      <c r="A1926" t="s">
        <v>1</v>
      </c>
      <c r="B1926" t="s">
        <v>17525</v>
      </c>
      <c r="C1926" s="1140">
        <v>45517.256249999999</v>
      </c>
      <c r="D1926" t="s">
        <v>17282</v>
      </c>
      <c r="E1926" s="1137">
        <v>1.2206999999999999</v>
      </c>
    </row>
    <row r="1927" spans="1:5" x14ac:dyDescent="0.25">
      <c r="A1927" t="s">
        <v>1</v>
      </c>
      <c r="B1927" t="s">
        <v>17525</v>
      </c>
      <c r="C1927" s="1140">
        <v>45517.256249999999</v>
      </c>
      <c r="D1927" t="s">
        <v>17309</v>
      </c>
    </row>
    <row r="1928" spans="1:5" x14ac:dyDescent="0.25">
      <c r="A1928" t="s">
        <v>1</v>
      </c>
      <c r="B1928" t="s">
        <v>17525</v>
      </c>
      <c r="C1928" s="1140">
        <v>45517.256249999999</v>
      </c>
      <c r="D1928" t="s">
        <v>17310</v>
      </c>
      <c r="E1928" s="1137">
        <v>2.93E-2</v>
      </c>
    </row>
    <row r="1929" spans="1:5" x14ac:dyDescent="0.25">
      <c r="A1929" t="s">
        <v>1</v>
      </c>
      <c r="B1929" t="s">
        <v>17525</v>
      </c>
      <c r="C1929" s="1140">
        <v>45517.256249999999</v>
      </c>
      <c r="D1929" t="s">
        <v>17276</v>
      </c>
    </row>
    <row r="1930" spans="1:5" x14ac:dyDescent="0.25">
      <c r="A1930" t="s">
        <v>1</v>
      </c>
      <c r="B1930" t="s">
        <v>17525</v>
      </c>
      <c r="C1930" s="1140">
        <v>45517.256249999999</v>
      </c>
      <c r="D1930" t="s">
        <v>17264</v>
      </c>
      <c r="E1930" s="1137">
        <v>0.1855</v>
      </c>
    </row>
    <row r="1931" spans="1:5" x14ac:dyDescent="0.25">
      <c r="A1931" t="s">
        <v>1</v>
      </c>
      <c r="B1931" t="s">
        <v>17525</v>
      </c>
      <c r="C1931" s="1140">
        <v>45517.256249999999</v>
      </c>
      <c r="D1931" t="s">
        <v>9291</v>
      </c>
    </row>
    <row r="1932" spans="1:5" x14ac:dyDescent="0.25">
      <c r="A1932" t="s">
        <v>1</v>
      </c>
      <c r="B1932" t="s">
        <v>17525</v>
      </c>
      <c r="C1932" s="1140">
        <v>45517.256249999999</v>
      </c>
      <c r="D1932" t="s">
        <v>9292</v>
      </c>
      <c r="E1932" s="1137">
        <v>4.2999999999999997E-2</v>
      </c>
    </row>
    <row r="1933" spans="1:5" x14ac:dyDescent="0.25">
      <c r="A1933" t="s">
        <v>1</v>
      </c>
      <c r="B1933" t="s">
        <v>17525</v>
      </c>
      <c r="C1933" s="1140">
        <v>45517.256249999999</v>
      </c>
      <c r="D1933" t="s">
        <v>17311</v>
      </c>
    </row>
    <row r="1934" spans="1:5" x14ac:dyDescent="0.25">
      <c r="A1934" t="s">
        <v>1</v>
      </c>
      <c r="B1934" t="s">
        <v>17525</v>
      </c>
      <c r="C1934" s="1140">
        <v>45517.256249999999</v>
      </c>
      <c r="D1934" t="s">
        <v>17288</v>
      </c>
    </row>
    <row r="1935" spans="1:5" x14ac:dyDescent="0.25">
      <c r="A1935" t="s">
        <v>1</v>
      </c>
      <c r="B1935" t="s">
        <v>17525</v>
      </c>
      <c r="C1935" s="1140">
        <v>45517.256249999999</v>
      </c>
      <c r="D1935" t="s">
        <v>17289</v>
      </c>
      <c r="E1935" s="1137">
        <v>7.6200000000000004E-2</v>
      </c>
    </row>
    <row r="1936" spans="1:5" x14ac:dyDescent="0.25">
      <c r="A1936" t="s">
        <v>1</v>
      </c>
      <c r="B1936" t="s">
        <v>17525</v>
      </c>
      <c r="C1936" s="1140">
        <v>45517.256249999999</v>
      </c>
      <c r="D1936" t="s">
        <v>17290</v>
      </c>
    </row>
    <row r="1937" spans="1:5" x14ac:dyDescent="0.25">
      <c r="A1937" t="s">
        <v>1</v>
      </c>
      <c r="B1937" t="s">
        <v>17525</v>
      </c>
      <c r="C1937" s="1140">
        <v>45517.256249999999</v>
      </c>
      <c r="D1937" t="s">
        <v>17291</v>
      </c>
      <c r="E1937" s="1137">
        <v>6.25E-2</v>
      </c>
    </row>
    <row r="1938" spans="1:5" x14ac:dyDescent="0.25">
      <c r="A1938" t="s">
        <v>1</v>
      </c>
      <c r="B1938" t="s">
        <v>17525</v>
      </c>
      <c r="C1938" s="1140">
        <v>45517.256261574075</v>
      </c>
      <c r="D1938" t="s">
        <v>17312</v>
      </c>
      <c r="E1938" s="1137">
        <v>0.35549999999999998</v>
      </c>
    </row>
    <row r="1939" spans="1:5" x14ac:dyDescent="0.25">
      <c r="A1939" t="s">
        <v>1</v>
      </c>
      <c r="B1939" t="s">
        <v>17525</v>
      </c>
      <c r="C1939" s="1140">
        <v>45517.256261574075</v>
      </c>
      <c r="D1939" t="s">
        <v>17285</v>
      </c>
      <c r="E1939" s="1137">
        <v>2.1718999999999999</v>
      </c>
    </row>
    <row r="1940" spans="1:5" x14ac:dyDescent="0.25">
      <c r="A1940" t="s">
        <v>1</v>
      </c>
      <c r="B1940" t="s">
        <v>17354</v>
      </c>
      <c r="C1940" s="1140">
        <v>45517.257939814815</v>
      </c>
      <c r="D1940" t="s">
        <v>17277</v>
      </c>
    </row>
    <row r="1941" spans="1:5" x14ac:dyDescent="0.25">
      <c r="A1941" t="s">
        <v>1</v>
      </c>
      <c r="B1941" t="s">
        <v>17354</v>
      </c>
      <c r="C1941" s="1140">
        <v>45517.257939814815</v>
      </c>
      <c r="D1941" t="s">
        <v>17278</v>
      </c>
    </row>
    <row r="1942" spans="1:5" x14ac:dyDescent="0.25">
      <c r="A1942" t="s">
        <v>1</v>
      </c>
      <c r="B1942" t="s">
        <v>17354</v>
      </c>
      <c r="C1942" s="1140">
        <v>45517.257939814815</v>
      </c>
      <c r="D1942" t="s">
        <v>17279</v>
      </c>
    </row>
    <row r="1943" spans="1:5" x14ac:dyDescent="0.25">
      <c r="A1943" t="s">
        <v>1</v>
      </c>
      <c r="B1943" t="s">
        <v>17354</v>
      </c>
      <c r="C1943" s="1140">
        <v>45517.257939814815</v>
      </c>
      <c r="D1943" t="s">
        <v>17280</v>
      </c>
      <c r="E1943" s="1137">
        <v>0</v>
      </c>
    </row>
    <row r="1944" spans="1:5" x14ac:dyDescent="0.25">
      <c r="A1944" t="s">
        <v>1</v>
      </c>
      <c r="B1944" t="s">
        <v>17354</v>
      </c>
      <c r="C1944" s="1140">
        <v>45517.257939814815</v>
      </c>
      <c r="D1944" t="s">
        <v>17281</v>
      </c>
    </row>
    <row r="1945" spans="1:5" x14ac:dyDescent="0.25">
      <c r="A1945" t="s">
        <v>1</v>
      </c>
      <c r="B1945" t="s">
        <v>17354</v>
      </c>
      <c r="C1945" s="1140">
        <v>45517.257951388892</v>
      </c>
      <c r="D1945" t="s">
        <v>17282</v>
      </c>
      <c r="E1945" s="1137">
        <v>1.0390999999999999</v>
      </c>
    </row>
    <row r="1946" spans="1:5" x14ac:dyDescent="0.25">
      <c r="A1946" t="s">
        <v>1</v>
      </c>
      <c r="B1946" t="s">
        <v>17354</v>
      </c>
      <c r="C1946" s="1140">
        <v>45517.257951388892</v>
      </c>
      <c r="D1946" t="s">
        <v>17309</v>
      </c>
    </row>
    <row r="1947" spans="1:5" x14ac:dyDescent="0.25">
      <c r="A1947" t="s">
        <v>1</v>
      </c>
      <c r="B1947" t="s">
        <v>17354</v>
      </c>
      <c r="C1947" s="1140">
        <v>45517.257951388892</v>
      </c>
      <c r="D1947" t="s">
        <v>17310</v>
      </c>
      <c r="E1947" s="1137">
        <v>0</v>
      </c>
    </row>
    <row r="1948" spans="1:5" x14ac:dyDescent="0.25">
      <c r="A1948" t="s">
        <v>1</v>
      </c>
      <c r="B1948" t="s">
        <v>17354</v>
      </c>
      <c r="C1948" s="1140">
        <v>45517.257951388892</v>
      </c>
      <c r="D1948" t="s">
        <v>17276</v>
      </c>
    </row>
    <row r="1949" spans="1:5" x14ac:dyDescent="0.25">
      <c r="A1949" t="s">
        <v>1</v>
      </c>
      <c r="B1949" t="s">
        <v>17354</v>
      </c>
      <c r="C1949" s="1140">
        <v>45517.257951388892</v>
      </c>
      <c r="D1949" t="s">
        <v>17264</v>
      </c>
      <c r="E1949" s="1137">
        <v>3.1199999999999999E-2</v>
      </c>
    </row>
    <row r="1950" spans="1:5" x14ac:dyDescent="0.25">
      <c r="A1950" t="s">
        <v>1</v>
      </c>
      <c r="B1950" t="s">
        <v>17354</v>
      </c>
      <c r="C1950" s="1140">
        <v>45517.257951388892</v>
      </c>
      <c r="D1950" t="s">
        <v>17311</v>
      </c>
    </row>
    <row r="1951" spans="1:5" x14ac:dyDescent="0.25">
      <c r="A1951" t="s">
        <v>1</v>
      </c>
      <c r="B1951" t="s">
        <v>17354</v>
      </c>
      <c r="C1951" s="1140">
        <v>45517.257951388892</v>
      </c>
      <c r="D1951" t="s">
        <v>17288</v>
      </c>
    </row>
    <row r="1952" spans="1:5" x14ac:dyDescent="0.25">
      <c r="A1952" t="s">
        <v>1</v>
      </c>
      <c r="B1952" t="s">
        <v>17354</v>
      </c>
      <c r="C1952" s="1140">
        <v>45517.257951388892</v>
      </c>
      <c r="D1952" t="s">
        <v>17289</v>
      </c>
      <c r="E1952" s="1137">
        <v>5.2699999999999997E-2</v>
      </c>
    </row>
    <row r="1953" spans="1:5" x14ac:dyDescent="0.25">
      <c r="A1953" t="s">
        <v>1</v>
      </c>
      <c r="B1953" t="s">
        <v>17354</v>
      </c>
      <c r="C1953" s="1140">
        <v>45517.257951388892</v>
      </c>
      <c r="D1953" t="s">
        <v>17290</v>
      </c>
    </row>
    <row r="1954" spans="1:5" x14ac:dyDescent="0.25">
      <c r="A1954" t="s">
        <v>1</v>
      </c>
      <c r="B1954" t="s">
        <v>17354</v>
      </c>
      <c r="C1954" s="1140">
        <v>45517.257951388892</v>
      </c>
      <c r="D1954" t="s">
        <v>17291</v>
      </c>
      <c r="E1954" s="1137">
        <v>3.7100000000000001E-2</v>
      </c>
    </row>
    <row r="1955" spans="1:5" x14ac:dyDescent="0.25">
      <c r="A1955" t="s">
        <v>1</v>
      </c>
      <c r="B1955" t="s">
        <v>17354</v>
      </c>
      <c r="C1955" s="1140">
        <v>45517.257951388892</v>
      </c>
      <c r="D1955" t="s">
        <v>17312</v>
      </c>
      <c r="E1955" s="1137">
        <v>0.23630000000000001</v>
      </c>
    </row>
    <row r="1956" spans="1:5" x14ac:dyDescent="0.25">
      <c r="A1956" t="s">
        <v>1</v>
      </c>
      <c r="B1956" t="s">
        <v>17354</v>
      </c>
      <c r="C1956" s="1140">
        <v>45517.257951388892</v>
      </c>
      <c r="D1956" t="s">
        <v>17285</v>
      </c>
      <c r="E1956" s="1137">
        <v>1.4473</v>
      </c>
    </row>
    <row r="1957" spans="1:5" x14ac:dyDescent="0.25">
      <c r="A1957" t="s">
        <v>1</v>
      </c>
      <c r="B1957" t="s">
        <v>17354</v>
      </c>
      <c r="C1957" s="1140">
        <v>45517.271122685182</v>
      </c>
      <c r="D1957" t="s">
        <v>9291</v>
      </c>
    </row>
    <row r="1958" spans="1:5" x14ac:dyDescent="0.25">
      <c r="A1958" t="s">
        <v>1</v>
      </c>
      <c r="B1958" t="s">
        <v>17354</v>
      </c>
      <c r="C1958" s="1140">
        <v>45517.271122685182</v>
      </c>
      <c r="D1958" t="s">
        <v>9292</v>
      </c>
      <c r="E1958">
        <v>6.25E-2</v>
      </c>
    </row>
    <row r="1959" spans="1:5" x14ac:dyDescent="0.25">
      <c r="A1959" t="s">
        <v>1</v>
      </c>
      <c r="B1959" t="s">
        <v>17354</v>
      </c>
      <c r="C1959" s="1140">
        <v>45517.272986111115</v>
      </c>
      <c r="D1959" t="s">
        <v>9291</v>
      </c>
    </row>
    <row r="1960" spans="1:5" x14ac:dyDescent="0.25">
      <c r="A1960" t="s">
        <v>1</v>
      </c>
      <c r="B1960" t="s">
        <v>17354</v>
      </c>
      <c r="C1960" s="1140">
        <v>45517.272986111115</v>
      </c>
      <c r="D1960" t="s">
        <v>9292</v>
      </c>
      <c r="E1960">
        <v>8.5900000000000004E-2</v>
      </c>
    </row>
    <row r="1961" spans="1:5" x14ac:dyDescent="0.25">
      <c r="A1961" t="s">
        <v>1</v>
      </c>
      <c r="B1961" t="s">
        <v>17354</v>
      </c>
      <c r="C1961" s="1140">
        <v>45517.281006944446</v>
      </c>
      <c r="D1961" t="s">
        <v>9291</v>
      </c>
    </row>
    <row r="1962" spans="1:5" x14ac:dyDescent="0.25">
      <c r="A1962" t="s">
        <v>1</v>
      </c>
      <c r="B1962" t="s">
        <v>17354</v>
      </c>
      <c r="C1962" s="1140">
        <v>45517.281006944446</v>
      </c>
      <c r="D1962" t="s">
        <v>9292</v>
      </c>
      <c r="E1962">
        <v>5.8599999999999999E-2</v>
      </c>
    </row>
    <row r="1963" spans="1:5" x14ac:dyDescent="0.25">
      <c r="A1963" t="s">
        <v>1</v>
      </c>
      <c r="B1963" t="s">
        <v>17354</v>
      </c>
      <c r="C1963" s="1140">
        <v>45517.284259259257</v>
      </c>
      <c r="D1963" t="s">
        <v>9291</v>
      </c>
    </row>
    <row r="1964" spans="1:5" x14ac:dyDescent="0.25">
      <c r="A1964" t="s">
        <v>1</v>
      </c>
      <c r="B1964" t="s">
        <v>17354</v>
      </c>
      <c r="C1964" s="1140">
        <v>45517.284259259257</v>
      </c>
      <c r="D1964" t="s">
        <v>9292</v>
      </c>
      <c r="E1964">
        <v>7.8100000000000003E-2</v>
      </c>
    </row>
    <row r="1965" spans="1:5" x14ac:dyDescent="0.25">
      <c r="A1965" t="s">
        <v>1</v>
      </c>
      <c r="B1965" t="s">
        <v>17354</v>
      </c>
      <c r="C1965" s="1140">
        <v>45517.301423611112</v>
      </c>
      <c r="D1965" t="s">
        <v>9291</v>
      </c>
    </row>
    <row r="1966" spans="1:5" x14ac:dyDescent="0.25">
      <c r="A1966" t="s">
        <v>1</v>
      </c>
      <c r="B1966" t="s">
        <v>17354</v>
      </c>
      <c r="C1966" s="1140">
        <v>45517.301423611112</v>
      </c>
      <c r="D1966" t="s">
        <v>9292</v>
      </c>
      <c r="E1966">
        <v>5.2699999999999997E-2</v>
      </c>
    </row>
    <row r="1967" spans="1:5" x14ac:dyDescent="0.25">
      <c r="A1967" t="s">
        <v>1</v>
      </c>
      <c r="B1967" t="s">
        <v>17354</v>
      </c>
      <c r="C1967" s="1140">
        <v>45517.302048611113</v>
      </c>
      <c r="D1967" t="s">
        <v>9291</v>
      </c>
    </row>
    <row r="1968" spans="1:5" x14ac:dyDescent="0.25">
      <c r="A1968" t="s">
        <v>1</v>
      </c>
      <c r="B1968" t="s">
        <v>17354</v>
      </c>
      <c r="C1968" s="1140">
        <v>45517.302048611113</v>
      </c>
      <c r="D1968" t="s">
        <v>9292</v>
      </c>
      <c r="E1968">
        <v>6.4500000000000002E-2</v>
      </c>
    </row>
    <row r="1969" spans="1:5" x14ac:dyDescent="0.25">
      <c r="A1969" t="s">
        <v>1</v>
      </c>
      <c r="B1969" t="s">
        <v>17354</v>
      </c>
      <c r="C1969" s="1140">
        <v>45517.302662037036</v>
      </c>
      <c r="D1969" t="s">
        <v>9291</v>
      </c>
    </row>
    <row r="1970" spans="1:5" x14ac:dyDescent="0.25">
      <c r="A1970" t="s">
        <v>1</v>
      </c>
      <c r="B1970" t="s">
        <v>17354</v>
      </c>
      <c r="C1970" s="1140">
        <v>45517.302662037036</v>
      </c>
      <c r="D1970" t="s">
        <v>9292</v>
      </c>
      <c r="E1970">
        <v>9.9599999999999994E-2</v>
      </c>
    </row>
    <row r="1971" spans="1:5" x14ac:dyDescent="0.25">
      <c r="A1971" t="s">
        <v>1</v>
      </c>
      <c r="B1971" t="s">
        <v>17354</v>
      </c>
      <c r="C1971" s="1140">
        <v>45517.304652777777</v>
      </c>
      <c r="D1971" t="s">
        <v>9291</v>
      </c>
    </row>
    <row r="1972" spans="1:5" x14ac:dyDescent="0.25">
      <c r="A1972" t="s">
        <v>1</v>
      </c>
      <c r="B1972" t="s">
        <v>17354</v>
      </c>
      <c r="C1972" s="1140">
        <v>45517.304652777777</v>
      </c>
      <c r="D1972" t="s">
        <v>9292</v>
      </c>
      <c r="E1972">
        <v>7.2300000000000003E-2</v>
      </c>
    </row>
    <row r="1973" spans="1:5" x14ac:dyDescent="0.25">
      <c r="A1973" t="s">
        <v>1</v>
      </c>
      <c r="B1973" t="s">
        <v>17354</v>
      </c>
      <c r="C1973" s="1140">
        <v>45517.311712962961</v>
      </c>
      <c r="D1973" t="s">
        <v>9291</v>
      </c>
    </row>
    <row r="1974" spans="1:5" x14ac:dyDescent="0.25">
      <c r="A1974" t="s">
        <v>1</v>
      </c>
      <c r="B1974" t="s">
        <v>17354</v>
      </c>
      <c r="C1974" s="1140">
        <v>45517.311712962961</v>
      </c>
      <c r="D1974" t="s">
        <v>9292</v>
      </c>
      <c r="E1974">
        <v>6.25E-2</v>
      </c>
    </row>
    <row r="1975" spans="1:5" x14ac:dyDescent="0.25">
      <c r="A1975" t="s">
        <v>1</v>
      </c>
      <c r="B1975" t="s">
        <v>17354</v>
      </c>
      <c r="C1975" s="1140">
        <v>45517.313240740739</v>
      </c>
      <c r="D1975" t="s">
        <v>9291</v>
      </c>
    </row>
    <row r="1976" spans="1:5" x14ac:dyDescent="0.25">
      <c r="A1976" t="s">
        <v>1</v>
      </c>
      <c r="B1976" t="s">
        <v>17354</v>
      </c>
      <c r="C1976" s="1140">
        <v>45517.313240740739</v>
      </c>
      <c r="D1976" t="s">
        <v>9292</v>
      </c>
      <c r="E1976">
        <v>5.6599999999999998E-2</v>
      </c>
    </row>
    <row r="1977" spans="1:5" x14ac:dyDescent="0.25">
      <c r="A1977" t="s">
        <v>1</v>
      </c>
      <c r="B1977" t="s">
        <v>17354</v>
      </c>
      <c r="C1977" s="1140">
        <v>45517.314317129632</v>
      </c>
      <c r="D1977" t="s">
        <v>9291</v>
      </c>
    </row>
    <row r="1978" spans="1:5" x14ac:dyDescent="0.25">
      <c r="A1978" t="s">
        <v>1</v>
      </c>
      <c r="B1978" t="s">
        <v>17354</v>
      </c>
      <c r="C1978" s="1140">
        <v>45517.314317129632</v>
      </c>
      <c r="D1978" t="s">
        <v>9292</v>
      </c>
      <c r="E1978">
        <v>5.2699999999999997E-2</v>
      </c>
    </row>
    <row r="1979" spans="1:5" x14ac:dyDescent="0.25">
      <c r="A1979" t="s">
        <v>1</v>
      </c>
      <c r="B1979" t="s">
        <v>17354</v>
      </c>
      <c r="C1979" s="1140">
        <v>45517.314687500002</v>
      </c>
      <c r="D1979" t="s">
        <v>9291</v>
      </c>
    </row>
    <row r="1980" spans="1:5" x14ac:dyDescent="0.25">
      <c r="A1980" t="s">
        <v>1</v>
      </c>
      <c r="B1980" t="s">
        <v>17354</v>
      </c>
      <c r="C1980" s="1140">
        <v>45517.314687500002</v>
      </c>
      <c r="D1980" t="s">
        <v>9292</v>
      </c>
      <c r="E1980">
        <v>4.8800000000000003E-2</v>
      </c>
    </row>
    <row r="1981" spans="1:5" x14ac:dyDescent="0.25">
      <c r="A1981" t="s">
        <v>1</v>
      </c>
      <c r="B1981" t="s">
        <v>17354</v>
      </c>
      <c r="C1981" s="1140">
        <v>45517.353587962964</v>
      </c>
      <c r="D1981" t="s">
        <v>9291</v>
      </c>
    </row>
    <row r="1982" spans="1:5" x14ac:dyDescent="0.25">
      <c r="A1982" t="s">
        <v>1</v>
      </c>
      <c r="B1982" t="s">
        <v>17354</v>
      </c>
      <c r="C1982" s="1140">
        <v>45517.353587962964</v>
      </c>
      <c r="D1982" t="s">
        <v>9292</v>
      </c>
      <c r="E1982">
        <v>4.6899999999999997E-2</v>
      </c>
    </row>
    <row r="1983" spans="1:5" x14ac:dyDescent="0.25">
      <c r="A1983" t="s">
        <v>1</v>
      </c>
      <c r="B1983" t="s">
        <v>17354</v>
      </c>
      <c r="C1983" s="1140">
        <v>45517.354085648149</v>
      </c>
      <c r="D1983" t="s">
        <v>9291</v>
      </c>
    </row>
    <row r="1984" spans="1:5" x14ac:dyDescent="0.25">
      <c r="A1984" t="s">
        <v>1</v>
      </c>
      <c r="B1984" t="s">
        <v>17354</v>
      </c>
      <c r="C1984" s="1140">
        <v>45517.354085648149</v>
      </c>
      <c r="D1984" t="s">
        <v>9292</v>
      </c>
      <c r="E1984">
        <v>4.6899999999999997E-2</v>
      </c>
    </row>
    <row r="1985" spans="1:5" x14ac:dyDescent="0.25">
      <c r="A1985" t="s">
        <v>1</v>
      </c>
      <c r="B1985" t="s">
        <v>17354</v>
      </c>
      <c r="C1985" s="1140">
        <v>45517.35533564815</v>
      </c>
      <c r="D1985" t="s">
        <v>9291</v>
      </c>
    </row>
    <row r="1986" spans="1:5" x14ac:dyDescent="0.25">
      <c r="A1986" t="s">
        <v>1</v>
      </c>
      <c r="B1986" t="s">
        <v>17354</v>
      </c>
      <c r="C1986" s="1140">
        <v>45517.35533564815</v>
      </c>
      <c r="D1986" t="s">
        <v>9292</v>
      </c>
      <c r="E1986">
        <v>4.4900000000000002E-2</v>
      </c>
    </row>
    <row r="1987" spans="1:5" x14ac:dyDescent="0.25">
      <c r="A1987" t="s">
        <v>1</v>
      </c>
      <c r="B1987" t="s">
        <v>17354</v>
      </c>
      <c r="C1987" s="1140">
        <v>45517.358946759261</v>
      </c>
      <c r="D1987" t="s">
        <v>9291</v>
      </c>
    </row>
    <row r="1988" spans="1:5" x14ac:dyDescent="0.25">
      <c r="A1988" t="s">
        <v>1</v>
      </c>
      <c r="B1988" t="s">
        <v>17354</v>
      </c>
      <c r="C1988" s="1140">
        <v>45517.358946759261</v>
      </c>
      <c r="D1988" t="s">
        <v>9292</v>
      </c>
      <c r="E1988">
        <v>4.6899999999999997E-2</v>
      </c>
    </row>
    <row r="1989" spans="1:5" x14ac:dyDescent="0.25">
      <c r="A1989" t="s">
        <v>1</v>
      </c>
      <c r="B1989" t="s">
        <v>17354</v>
      </c>
      <c r="C1989" s="1140">
        <v>45517.35974537037</v>
      </c>
      <c r="D1989" t="s">
        <v>9291</v>
      </c>
    </row>
    <row r="1990" spans="1:5" x14ac:dyDescent="0.25">
      <c r="A1990" t="s">
        <v>1</v>
      </c>
      <c r="B1990" t="s">
        <v>17354</v>
      </c>
      <c r="C1990" s="1140">
        <v>45517.35974537037</v>
      </c>
      <c r="D1990" t="s">
        <v>9292</v>
      </c>
      <c r="E1990">
        <v>4.6899999999999997E-2</v>
      </c>
    </row>
    <row r="1991" spans="1:5" x14ac:dyDescent="0.25">
      <c r="A1991" t="s">
        <v>1</v>
      </c>
      <c r="B1991" t="s">
        <v>17354</v>
      </c>
      <c r="C1991" s="1140">
        <v>45517.361203703702</v>
      </c>
      <c r="D1991" t="s">
        <v>9291</v>
      </c>
    </row>
    <row r="1992" spans="1:5" x14ac:dyDescent="0.25">
      <c r="A1992" t="s">
        <v>1</v>
      </c>
      <c r="B1992" t="s">
        <v>17354</v>
      </c>
      <c r="C1992" s="1140">
        <v>45517.361203703702</v>
      </c>
      <c r="D1992" t="s">
        <v>9292</v>
      </c>
      <c r="E1992">
        <v>5.2699999999999997E-2</v>
      </c>
    </row>
    <row r="1993" spans="1:5" x14ac:dyDescent="0.25">
      <c r="A1993" t="s">
        <v>1</v>
      </c>
      <c r="B1993" t="s">
        <v>17354</v>
      </c>
      <c r="C1993" s="1140">
        <v>45517.361678240741</v>
      </c>
      <c r="D1993" t="s">
        <v>9291</v>
      </c>
    </row>
    <row r="1994" spans="1:5" x14ac:dyDescent="0.25">
      <c r="A1994" t="s">
        <v>1</v>
      </c>
      <c r="B1994" t="s">
        <v>17354</v>
      </c>
      <c r="C1994" s="1140">
        <v>45517.361678240741</v>
      </c>
      <c r="D1994" t="s">
        <v>9292</v>
      </c>
      <c r="E1994">
        <v>4.6899999999999997E-2</v>
      </c>
    </row>
    <row r="1995" spans="1:5" x14ac:dyDescent="0.25">
      <c r="A1995" t="s">
        <v>1</v>
      </c>
      <c r="B1995" t="s">
        <v>17354</v>
      </c>
      <c r="C1995" s="1140">
        <v>45517.362210648149</v>
      </c>
      <c r="D1995" t="s">
        <v>9291</v>
      </c>
    </row>
    <row r="1996" spans="1:5" x14ac:dyDescent="0.25">
      <c r="A1996" t="s">
        <v>1</v>
      </c>
      <c r="B1996" t="s">
        <v>17354</v>
      </c>
      <c r="C1996" s="1140">
        <v>45517.362210648149</v>
      </c>
      <c r="D1996" t="s">
        <v>9292</v>
      </c>
      <c r="E1996">
        <v>5.2699999999999997E-2</v>
      </c>
    </row>
    <row r="1997" spans="1:5" x14ac:dyDescent="0.25">
      <c r="A1997" t="s">
        <v>1</v>
      </c>
      <c r="B1997" t="s">
        <v>17354</v>
      </c>
      <c r="C1997" s="1140">
        <v>45517.435370370367</v>
      </c>
      <c r="D1997" t="s">
        <v>9291</v>
      </c>
    </row>
    <row r="1998" spans="1:5" x14ac:dyDescent="0.25">
      <c r="A1998" t="s">
        <v>1</v>
      </c>
      <c r="B1998" t="s">
        <v>17354</v>
      </c>
      <c r="C1998" s="1140">
        <v>45517.435370370367</v>
      </c>
      <c r="D1998" t="s">
        <v>9292</v>
      </c>
      <c r="E1998">
        <v>4.6899999999999997E-2</v>
      </c>
    </row>
    <row r="1999" spans="1:5" x14ac:dyDescent="0.25">
      <c r="A1999" t="s">
        <v>1</v>
      </c>
      <c r="B1999" t="s">
        <v>17354</v>
      </c>
      <c r="C1999" s="1140">
        <v>45517.439351851855</v>
      </c>
      <c r="D1999" t="s">
        <v>9291</v>
      </c>
    </row>
    <row r="2000" spans="1:5" x14ac:dyDescent="0.25">
      <c r="A2000" t="s">
        <v>1</v>
      </c>
      <c r="B2000" t="s">
        <v>17354</v>
      </c>
      <c r="C2000" s="1140">
        <v>45517.439351851855</v>
      </c>
      <c r="D2000" t="s">
        <v>9292</v>
      </c>
      <c r="E2000">
        <v>5.0799999999999998E-2</v>
      </c>
    </row>
    <row r="2001" spans="1:5" x14ac:dyDescent="0.25">
      <c r="A2001" t="s">
        <v>1</v>
      </c>
      <c r="B2001" t="s">
        <v>17354</v>
      </c>
      <c r="C2001" s="1140">
        <v>45517.441828703704</v>
      </c>
      <c r="D2001" t="s">
        <v>9291</v>
      </c>
    </row>
    <row r="2002" spans="1:5" x14ac:dyDescent="0.25">
      <c r="A2002" t="s">
        <v>1</v>
      </c>
      <c r="B2002" t="s">
        <v>17354</v>
      </c>
      <c r="C2002" s="1140">
        <v>45517.441828703704</v>
      </c>
      <c r="D2002" t="s">
        <v>9292</v>
      </c>
      <c r="E2002">
        <v>5.4699999999999999E-2</v>
      </c>
    </row>
    <row r="2003" spans="1:5" x14ac:dyDescent="0.25">
      <c r="A2003" t="s">
        <v>1</v>
      </c>
      <c r="B2003" t="s">
        <v>17354</v>
      </c>
      <c r="C2003" s="1140">
        <v>45517.445879629631</v>
      </c>
      <c r="D2003" t="s">
        <v>9291</v>
      </c>
    </row>
    <row r="2004" spans="1:5" x14ac:dyDescent="0.25">
      <c r="A2004" t="s">
        <v>1</v>
      </c>
      <c r="B2004" t="s">
        <v>17354</v>
      </c>
      <c r="C2004" s="1140">
        <v>45517.445879629631</v>
      </c>
      <c r="D2004" t="s">
        <v>9292</v>
      </c>
      <c r="E2004">
        <v>9.3799999999999994E-2</v>
      </c>
    </row>
    <row r="2005" spans="1:5" x14ac:dyDescent="0.25">
      <c r="A2005" t="s">
        <v>1</v>
      </c>
      <c r="B2005" t="s">
        <v>17354</v>
      </c>
      <c r="C2005" s="1140">
        <v>45517.446145833332</v>
      </c>
      <c r="D2005" t="s">
        <v>9291</v>
      </c>
    </row>
    <row r="2006" spans="1:5" x14ac:dyDescent="0.25">
      <c r="A2006" t="s">
        <v>1</v>
      </c>
      <c r="B2006" t="s">
        <v>17354</v>
      </c>
      <c r="C2006" s="1140">
        <v>45517.446145833332</v>
      </c>
      <c r="D2006" t="s">
        <v>9292</v>
      </c>
      <c r="E2006">
        <v>5.4699999999999999E-2</v>
      </c>
    </row>
    <row r="2007" spans="1:5" x14ac:dyDescent="0.25">
      <c r="A2007" t="s">
        <v>1</v>
      </c>
      <c r="B2007" t="s">
        <v>17354</v>
      </c>
      <c r="C2007" s="1140">
        <v>45517.448923611111</v>
      </c>
      <c r="D2007" t="s">
        <v>9291</v>
      </c>
    </row>
    <row r="2008" spans="1:5" x14ac:dyDescent="0.25">
      <c r="A2008" t="s">
        <v>1</v>
      </c>
      <c r="B2008" t="s">
        <v>17354</v>
      </c>
      <c r="C2008" s="1140">
        <v>45517.448923611111</v>
      </c>
      <c r="D2008" t="s">
        <v>9292</v>
      </c>
      <c r="E2008">
        <v>7.0300000000000001E-2</v>
      </c>
    </row>
    <row r="2009" spans="1:5" x14ac:dyDescent="0.25">
      <c r="A2009" t="s">
        <v>1</v>
      </c>
      <c r="B2009" t="s">
        <v>17354</v>
      </c>
      <c r="C2009" s="1140">
        <v>45517.45171296296</v>
      </c>
      <c r="D2009" t="s">
        <v>9291</v>
      </c>
    </row>
    <row r="2010" spans="1:5" x14ac:dyDescent="0.25">
      <c r="A2010" t="s">
        <v>1</v>
      </c>
      <c r="B2010" t="s">
        <v>17354</v>
      </c>
      <c r="C2010" s="1140">
        <v>45517.45171296296</v>
      </c>
      <c r="D2010" t="s">
        <v>9292</v>
      </c>
      <c r="E2010">
        <v>5.8599999999999999E-2</v>
      </c>
    </row>
    <row r="2011" spans="1:5" x14ac:dyDescent="0.25">
      <c r="A2011" t="s">
        <v>1</v>
      </c>
      <c r="B2011" t="s">
        <v>17354</v>
      </c>
      <c r="C2011" s="1140">
        <v>45517.454687500001</v>
      </c>
      <c r="D2011" t="s">
        <v>9291</v>
      </c>
    </row>
    <row r="2012" spans="1:5" x14ac:dyDescent="0.25">
      <c r="A2012" t="s">
        <v>1</v>
      </c>
      <c r="B2012" t="s">
        <v>17354</v>
      </c>
      <c r="C2012" s="1140">
        <v>45517.454687500001</v>
      </c>
      <c r="D2012" t="s">
        <v>9292</v>
      </c>
      <c r="E2012">
        <v>6.25E-2</v>
      </c>
    </row>
    <row r="2013" spans="1:5" x14ac:dyDescent="0.25">
      <c r="A2013" t="s">
        <v>1</v>
      </c>
      <c r="B2013" t="s">
        <v>17354</v>
      </c>
      <c r="C2013" s="1140">
        <v>45517.465821759259</v>
      </c>
      <c r="D2013" t="s">
        <v>9291</v>
      </c>
    </row>
    <row r="2014" spans="1:5" x14ac:dyDescent="0.25">
      <c r="A2014" t="s">
        <v>1</v>
      </c>
      <c r="B2014" t="s">
        <v>17354</v>
      </c>
      <c r="C2014" s="1140">
        <v>45517.465821759259</v>
      </c>
      <c r="D2014" t="s">
        <v>9292</v>
      </c>
      <c r="E2014">
        <v>6.25E-2</v>
      </c>
    </row>
    <row r="2015" spans="1:5" x14ac:dyDescent="0.25">
      <c r="A2015" t="s">
        <v>1</v>
      </c>
      <c r="B2015" t="s">
        <v>17525</v>
      </c>
      <c r="C2015" s="1140">
        <v>45517.466111111113</v>
      </c>
      <c r="D2015" t="s">
        <v>17277</v>
      </c>
    </row>
    <row r="2016" spans="1:5" x14ac:dyDescent="0.25">
      <c r="A2016" t="s">
        <v>1</v>
      </c>
      <c r="B2016" t="s">
        <v>17525</v>
      </c>
      <c r="C2016" s="1140">
        <v>45517.466111111113</v>
      </c>
      <c r="D2016" t="s">
        <v>17278</v>
      </c>
    </row>
    <row r="2017" spans="1:5" x14ac:dyDescent="0.25">
      <c r="A2017" t="s">
        <v>1</v>
      </c>
      <c r="B2017" t="s">
        <v>17525</v>
      </c>
      <c r="C2017" s="1140">
        <v>45517.466111111113</v>
      </c>
      <c r="D2017" t="s">
        <v>17279</v>
      </c>
    </row>
    <row r="2018" spans="1:5" x14ac:dyDescent="0.25">
      <c r="A2018" t="s">
        <v>1</v>
      </c>
      <c r="B2018" t="s">
        <v>17525</v>
      </c>
      <c r="C2018" s="1140">
        <v>45517.466111111113</v>
      </c>
      <c r="D2018" t="s">
        <v>17280</v>
      </c>
      <c r="E2018" s="1137">
        <v>0</v>
      </c>
    </row>
    <row r="2019" spans="1:5" x14ac:dyDescent="0.25">
      <c r="A2019" t="s">
        <v>1</v>
      </c>
      <c r="B2019" t="s">
        <v>17525</v>
      </c>
      <c r="C2019" s="1140">
        <v>45517.466111111113</v>
      </c>
      <c r="D2019" t="s">
        <v>17281</v>
      </c>
    </row>
    <row r="2020" spans="1:5" x14ac:dyDescent="0.25">
      <c r="A2020" t="s">
        <v>1</v>
      </c>
      <c r="B2020" t="s">
        <v>17525</v>
      </c>
      <c r="C2020" s="1140">
        <v>45517.466122685182</v>
      </c>
      <c r="D2020" t="s">
        <v>17282</v>
      </c>
      <c r="E2020" s="1137">
        <v>1.2539</v>
      </c>
    </row>
    <row r="2021" spans="1:5" x14ac:dyDescent="0.25">
      <c r="A2021" t="s">
        <v>1</v>
      </c>
      <c r="B2021" t="s">
        <v>17525</v>
      </c>
      <c r="C2021" s="1140">
        <v>45517.466122685182</v>
      </c>
      <c r="D2021" t="s">
        <v>17309</v>
      </c>
    </row>
    <row r="2022" spans="1:5" x14ac:dyDescent="0.25">
      <c r="A2022" t="s">
        <v>1</v>
      </c>
      <c r="B2022" t="s">
        <v>17525</v>
      </c>
      <c r="C2022" s="1140">
        <v>45517.466122685182</v>
      </c>
      <c r="D2022" t="s">
        <v>17310</v>
      </c>
      <c r="E2022" s="1137">
        <v>3.8999999999999998E-3</v>
      </c>
    </row>
    <row r="2023" spans="1:5" x14ac:dyDescent="0.25">
      <c r="A2023" t="s">
        <v>1</v>
      </c>
      <c r="B2023" t="s">
        <v>17525</v>
      </c>
      <c r="C2023" s="1140">
        <v>45517.466122685182</v>
      </c>
      <c r="D2023" t="s">
        <v>17276</v>
      </c>
    </row>
    <row r="2024" spans="1:5" x14ac:dyDescent="0.25">
      <c r="A2024" t="s">
        <v>1</v>
      </c>
      <c r="B2024" t="s">
        <v>17525</v>
      </c>
      <c r="C2024" s="1140">
        <v>45517.466122685182</v>
      </c>
      <c r="D2024" t="s">
        <v>17264</v>
      </c>
      <c r="E2024" s="1137">
        <v>0.23050000000000001</v>
      </c>
    </row>
    <row r="2025" spans="1:5" x14ac:dyDescent="0.25">
      <c r="A2025" t="s">
        <v>1</v>
      </c>
      <c r="B2025" t="s">
        <v>17525</v>
      </c>
      <c r="C2025" s="1140">
        <v>45517.466122685182</v>
      </c>
      <c r="D2025" t="s">
        <v>17311</v>
      </c>
    </row>
    <row r="2026" spans="1:5" x14ac:dyDescent="0.25">
      <c r="A2026" t="s">
        <v>1</v>
      </c>
      <c r="B2026" t="s">
        <v>17525</v>
      </c>
      <c r="C2026" s="1140">
        <v>45517.466122685182</v>
      </c>
      <c r="D2026" t="s">
        <v>17288</v>
      </c>
    </row>
    <row r="2027" spans="1:5" x14ac:dyDescent="0.25">
      <c r="A2027" t="s">
        <v>1</v>
      </c>
      <c r="B2027" t="s">
        <v>17525</v>
      </c>
      <c r="C2027" s="1140">
        <v>45517.466122685182</v>
      </c>
      <c r="D2027" t="s">
        <v>17289</v>
      </c>
      <c r="E2027" s="1137">
        <v>4.2999999999999997E-2</v>
      </c>
    </row>
    <row r="2028" spans="1:5" x14ac:dyDescent="0.25">
      <c r="A2028" t="s">
        <v>1</v>
      </c>
      <c r="B2028" t="s">
        <v>17525</v>
      </c>
      <c r="C2028" s="1140">
        <v>45517.466122685182</v>
      </c>
      <c r="D2028" t="s">
        <v>17290</v>
      </c>
    </row>
    <row r="2029" spans="1:5" x14ac:dyDescent="0.25">
      <c r="A2029" t="s">
        <v>1</v>
      </c>
      <c r="B2029" t="s">
        <v>17525</v>
      </c>
      <c r="C2029" s="1140">
        <v>45517.466122685182</v>
      </c>
      <c r="D2029" t="s">
        <v>17291</v>
      </c>
      <c r="E2029" s="1137">
        <v>5.8599999999999999E-2</v>
      </c>
    </row>
    <row r="2030" spans="1:5" x14ac:dyDescent="0.25">
      <c r="A2030" t="s">
        <v>1</v>
      </c>
      <c r="B2030" t="s">
        <v>17525</v>
      </c>
      <c r="C2030" s="1140">
        <v>45517.466134259259</v>
      </c>
      <c r="D2030" t="s">
        <v>17312</v>
      </c>
      <c r="E2030" s="1137">
        <v>0.26169999999999999</v>
      </c>
    </row>
    <row r="2031" spans="1:5" x14ac:dyDescent="0.25">
      <c r="A2031" t="s">
        <v>1</v>
      </c>
      <c r="B2031" t="s">
        <v>17525</v>
      </c>
      <c r="C2031" s="1140">
        <v>45517.466134259259</v>
      </c>
      <c r="D2031" t="s">
        <v>17285</v>
      </c>
      <c r="E2031" s="1137">
        <v>1.8711</v>
      </c>
    </row>
    <row r="2032" spans="1:5" x14ac:dyDescent="0.25">
      <c r="A2032" t="s">
        <v>1</v>
      </c>
      <c r="B2032" t="s">
        <v>17525</v>
      </c>
      <c r="C2032" s="1140">
        <v>45517.473969907405</v>
      </c>
      <c r="D2032" t="s">
        <v>9291</v>
      </c>
    </row>
    <row r="2033" spans="1:5" x14ac:dyDescent="0.25">
      <c r="A2033" t="s">
        <v>1</v>
      </c>
      <c r="B2033" t="s">
        <v>17525</v>
      </c>
      <c r="C2033" s="1140">
        <v>45517.473969907405</v>
      </c>
      <c r="D2033" t="s">
        <v>9292</v>
      </c>
      <c r="E2033">
        <v>7.0300000000000001E-2</v>
      </c>
    </row>
    <row r="2034" spans="1:5" x14ac:dyDescent="0.25">
      <c r="A2034" t="s">
        <v>1</v>
      </c>
      <c r="B2034" t="s">
        <v>17535</v>
      </c>
      <c r="C2034" s="1140">
        <v>45517.540162037039</v>
      </c>
      <c r="D2034" t="s">
        <v>17288</v>
      </c>
    </row>
    <row r="2035" spans="1:5" x14ac:dyDescent="0.25">
      <c r="A2035" t="s">
        <v>1</v>
      </c>
      <c r="B2035" t="s">
        <v>17535</v>
      </c>
      <c r="C2035" s="1140">
        <v>45517.540162037039</v>
      </c>
      <c r="D2035" t="s">
        <v>17289</v>
      </c>
      <c r="E2035" s="1137">
        <v>5.8599999999999999E-2</v>
      </c>
    </row>
    <row r="2036" spans="1:5" x14ac:dyDescent="0.25">
      <c r="A2036" t="s">
        <v>1</v>
      </c>
      <c r="B2036" t="s">
        <v>17535</v>
      </c>
      <c r="C2036" s="1140">
        <v>45517.540162037039</v>
      </c>
      <c r="D2036" t="s">
        <v>17290</v>
      </c>
    </row>
    <row r="2037" spans="1:5" x14ac:dyDescent="0.25">
      <c r="A2037" t="s">
        <v>1</v>
      </c>
      <c r="B2037" t="s">
        <v>17535</v>
      </c>
      <c r="C2037" s="1140">
        <v>45517.540162037039</v>
      </c>
      <c r="D2037" t="s">
        <v>17291</v>
      </c>
      <c r="E2037" s="1137">
        <v>4.6899999999999997E-2</v>
      </c>
    </row>
    <row r="2038" spans="1:5" x14ac:dyDescent="0.25">
      <c r="A2038" t="s">
        <v>1</v>
      </c>
      <c r="B2038" t="s">
        <v>17535</v>
      </c>
      <c r="C2038" s="1140">
        <v>45517.540162037039</v>
      </c>
      <c r="D2038" t="s">
        <v>17288</v>
      </c>
    </row>
    <row r="2039" spans="1:5" x14ac:dyDescent="0.25">
      <c r="A2039" t="s">
        <v>1</v>
      </c>
      <c r="B2039" t="s">
        <v>17535</v>
      </c>
      <c r="C2039" s="1140">
        <v>45517.540162037039</v>
      </c>
      <c r="D2039" t="s">
        <v>17289</v>
      </c>
      <c r="E2039" s="1137">
        <v>5.4699999999999999E-2</v>
      </c>
    </row>
    <row r="2040" spans="1:5" x14ac:dyDescent="0.25">
      <c r="A2040" t="s">
        <v>1</v>
      </c>
      <c r="B2040" t="s">
        <v>17535</v>
      </c>
      <c r="C2040" s="1140">
        <v>45517.540162037039</v>
      </c>
      <c r="D2040" t="s">
        <v>17290</v>
      </c>
    </row>
    <row r="2041" spans="1:5" x14ac:dyDescent="0.25">
      <c r="A2041" t="s">
        <v>1</v>
      </c>
      <c r="B2041" t="s">
        <v>17535</v>
      </c>
      <c r="C2041" s="1140">
        <v>45517.540162037039</v>
      </c>
      <c r="D2041" t="s">
        <v>17291</v>
      </c>
      <c r="E2041" s="1137">
        <v>5.4699999999999999E-2</v>
      </c>
    </row>
    <row r="2042" spans="1:5" x14ac:dyDescent="0.25">
      <c r="A2042" t="s">
        <v>1</v>
      </c>
      <c r="B2042" t="s">
        <v>17535</v>
      </c>
      <c r="C2042" s="1140">
        <v>45517.540173611109</v>
      </c>
      <c r="D2042" t="s">
        <v>17288</v>
      </c>
    </row>
    <row r="2043" spans="1:5" x14ac:dyDescent="0.25">
      <c r="A2043" t="s">
        <v>1</v>
      </c>
      <c r="B2043" t="s">
        <v>17535</v>
      </c>
      <c r="C2043" s="1140">
        <v>45517.540173611109</v>
      </c>
      <c r="D2043" t="s">
        <v>17289</v>
      </c>
      <c r="E2043" s="1137">
        <v>5.8599999999999999E-2</v>
      </c>
    </row>
    <row r="2044" spans="1:5" x14ac:dyDescent="0.25">
      <c r="A2044" t="s">
        <v>1</v>
      </c>
      <c r="B2044" t="s">
        <v>17535</v>
      </c>
      <c r="C2044" s="1140">
        <v>45517.540173611109</v>
      </c>
      <c r="D2044" t="s">
        <v>17290</v>
      </c>
    </row>
    <row r="2045" spans="1:5" x14ac:dyDescent="0.25">
      <c r="A2045" t="s">
        <v>1</v>
      </c>
      <c r="B2045" t="s">
        <v>17535</v>
      </c>
      <c r="C2045" s="1140">
        <v>45517.540173611109</v>
      </c>
      <c r="D2045" t="s">
        <v>17291</v>
      </c>
      <c r="E2045" s="1137">
        <v>5.0799999999999998E-2</v>
      </c>
    </row>
    <row r="2046" spans="1:5" x14ac:dyDescent="0.25">
      <c r="A2046" t="s">
        <v>1</v>
      </c>
      <c r="B2046" t="s">
        <v>17535</v>
      </c>
      <c r="C2046" s="1140">
        <v>45517.540173611109</v>
      </c>
      <c r="D2046" t="s">
        <v>17288</v>
      </c>
    </row>
    <row r="2047" spans="1:5" x14ac:dyDescent="0.25">
      <c r="A2047" t="s">
        <v>1</v>
      </c>
      <c r="B2047" t="s">
        <v>17535</v>
      </c>
      <c r="C2047" s="1140">
        <v>45517.540173611109</v>
      </c>
      <c r="D2047" t="s">
        <v>17289</v>
      </c>
      <c r="E2047" s="1137">
        <v>4.2999999999999997E-2</v>
      </c>
    </row>
    <row r="2048" spans="1:5" x14ac:dyDescent="0.25">
      <c r="A2048" t="s">
        <v>1</v>
      </c>
      <c r="B2048" t="s">
        <v>17535</v>
      </c>
      <c r="C2048" s="1140">
        <v>45517.540173611109</v>
      </c>
      <c r="D2048" t="s">
        <v>17290</v>
      </c>
    </row>
    <row r="2049" spans="1:5" x14ac:dyDescent="0.25">
      <c r="A2049" t="s">
        <v>1</v>
      </c>
      <c r="B2049" t="s">
        <v>17535</v>
      </c>
      <c r="C2049" s="1140">
        <v>45517.540173611109</v>
      </c>
      <c r="D2049" t="s">
        <v>17291</v>
      </c>
      <c r="E2049" s="1137">
        <v>3.1199999999999999E-2</v>
      </c>
    </row>
    <row r="2050" spans="1:5" x14ac:dyDescent="0.25">
      <c r="A2050" t="s">
        <v>1</v>
      </c>
      <c r="B2050" t="s">
        <v>17535</v>
      </c>
      <c r="C2050" s="1140">
        <v>45517.540173611109</v>
      </c>
      <c r="D2050" t="s">
        <v>17288</v>
      </c>
    </row>
    <row r="2051" spans="1:5" x14ac:dyDescent="0.25">
      <c r="A2051" t="s">
        <v>1</v>
      </c>
      <c r="B2051" t="s">
        <v>17535</v>
      </c>
      <c r="C2051" s="1140">
        <v>45517.540173611109</v>
      </c>
      <c r="D2051" t="s">
        <v>17289</v>
      </c>
      <c r="E2051" s="1137">
        <v>4.6899999999999997E-2</v>
      </c>
    </row>
    <row r="2052" spans="1:5" x14ac:dyDescent="0.25">
      <c r="A2052" t="s">
        <v>1</v>
      </c>
      <c r="B2052" t="s">
        <v>17535</v>
      </c>
      <c r="C2052" s="1140">
        <v>45517.540173611109</v>
      </c>
      <c r="D2052" t="s">
        <v>17290</v>
      </c>
    </row>
    <row r="2053" spans="1:5" x14ac:dyDescent="0.25">
      <c r="A2053" t="s">
        <v>1</v>
      </c>
      <c r="B2053" t="s">
        <v>17535</v>
      </c>
      <c r="C2053" s="1140">
        <v>45517.540173611109</v>
      </c>
      <c r="D2053" t="s">
        <v>17291</v>
      </c>
      <c r="E2053" s="1137">
        <v>2.7300000000000001E-2</v>
      </c>
    </row>
    <row r="2054" spans="1:5" x14ac:dyDescent="0.25">
      <c r="A2054" t="s">
        <v>1</v>
      </c>
      <c r="B2054" t="s">
        <v>17535</v>
      </c>
      <c r="C2054" s="1140">
        <v>45517.540185185186</v>
      </c>
      <c r="D2054" t="s">
        <v>17288</v>
      </c>
    </row>
    <row r="2055" spans="1:5" x14ac:dyDescent="0.25">
      <c r="A2055" t="s">
        <v>1</v>
      </c>
      <c r="B2055" t="s">
        <v>17535</v>
      </c>
      <c r="C2055" s="1140">
        <v>45517.540185185186</v>
      </c>
      <c r="D2055" t="s">
        <v>17289</v>
      </c>
      <c r="E2055" s="1137">
        <v>3.5200000000000002E-2</v>
      </c>
    </row>
    <row r="2056" spans="1:5" x14ac:dyDescent="0.25">
      <c r="A2056" t="s">
        <v>1</v>
      </c>
      <c r="B2056" t="s">
        <v>17535</v>
      </c>
      <c r="C2056" s="1140">
        <v>45517.540185185186</v>
      </c>
      <c r="D2056" t="s">
        <v>17290</v>
      </c>
    </row>
    <row r="2057" spans="1:5" x14ac:dyDescent="0.25">
      <c r="A2057" t="s">
        <v>1</v>
      </c>
      <c r="B2057" t="s">
        <v>17535</v>
      </c>
      <c r="C2057" s="1140">
        <v>45517.540185185186</v>
      </c>
      <c r="D2057" t="s">
        <v>17291</v>
      </c>
      <c r="E2057" s="1137">
        <v>5.0799999999999998E-2</v>
      </c>
    </row>
    <row r="2058" spans="1:5" x14ac:dyDescent="0.25">
      <c r="A2058" t="s">
        <v>1</v>
      </c>
      <c r="B2058" t="s">
        <v>17535</v>
      </c>
      <c r="C2058" s="1140">
        <v>45517.540185185186</v>
      </c>
      <c r="D2058" t="s">
        <v>17288</v>
      </c>
    </row>
    <row r="2059" spans="1:5" x14ac:dyDescent="0.25">
      <c r="A2059" t="s">
        <v>1</v>
      </c>
      <c r="B2059" t="s">
        <v>17535</v>
      </c>
      <c r="C2059" s="1140">
        <v>45517.540185185186</v>
      </c>
      <c r="D2059" t="s">
        <v>17289</v>
      </c>
      <c r="E2059" s="1137">
        <v>3.9100000000000003E-2</v>
      </c>
    </row>
    <row r="2060" spans="1:5" x14ac:dyDescent="0.25">
      <c r="A2060" t="s">
        <v>1</v>
      </c>
      <c r="B2060" t="s">
        <v>17535</v>
      </c>
      <c r="C2060" s="1140">
        <v>45517.540185185186</v>
      </c>
      <c r="D2060" t="s">
        <v>17290</v>
      </c>
    </row>
    <row r="2061" spans="1:5" x14ac:dyDescent="0.25">
      <c r="A2061" t="s">
        <v>1</v>
      </c>
      <c r="B2061" t="s">
        <v>17535</v>
      </c>
      <c r="C2061" s="1140">
        <v>45517.540185185186</v>
      </c>
      <c r="D2061" t="s">
        <v>17291</v>
      </c>
      <c r="E2061" s="1137">
        <v>5.0799999999999998E-2</v>
      </c>
    </row>
    <row r="2062" spans="1:5" x14ac:dyDescent="0.25">
      <c r="A2062" t="s">
        <v>1</v>
      </c>
      <c r="B2062" t="s">
        <v>17535</v>
      </c>
      <c r="C2062" s="1140">
        <v>45517.540185185186</v>
      </c>
      <c r="D2062" t="s">
        <v>17288</v>
      </c>
    </row>
    <row r="2063" spans="1:5" x14ac:dyDescent="0.25">
      <c r="A2063" t="s">
        <v>1</v>
      </c>
      <c r="B2063" t="s">
        <v>17535</v>
      </c>
      <c r="C2063" s="1140">
        <v>45517.540185185186</v>
      </c>
      <c r="D2063" t="s">
        <v>17289</v>
      </c>
      <c r="E2063" s="1137">
        <v>3.9100000000000003E-2</v>
      </c>
    </row>
    <row r="2064" spans="1:5" x14ac:dyDescent="0.25">
      <c r="A2064" t="s">
        <v>1</v>
      </c>
      <c r="B2064" t="s">
        <v>17535</v>
      </c>
      <c r="C2064" s="1140">
        <v>45517.540185185186</v>
      </c>
      <c r="D2064" t="s">
        <v>17290</v>
      </c>
    </row>
    <row r="2065" spans="1:5" x14ac:dyDescent="0.25">
      <c r="A2065" t="s">
        <v>1</v>
      </c>
      <c r="B2065" t="s">
        <v>17535</v>
      </c>
      <c r="C2065" s="1140">
        <v>45517.540185185186</v>
      </c>
      <c r="D2065" t="s">
        <v>17291</v>
      </c>
      <c r="E2065" s="1137">
        <v>3.1199999999999999E-2</v>
      </c>
    </row>
    <row r="2066" spans="1:5" x14ac:dyDescent="0.25">
      <c r="A2066" t="s">
        <v>1</v>
      </c>
      <c r="B2066" t="s">
        <v>17535</v>
      </c>
      <c r="C2066" s="1140">
        <v>45517.540185185186</v>
      </c>
      <c r="D2066" t="s">
        <v>17288</v>
      </c>
    </row>
    <row r="2067" spans="1:5" x14ac:dyDescent="0.25">
      <c r="A2067" t="s">
        <v>1</v>
      </c>
      <c r="B2067" t="s">
        <v>17535</v>
      </c>
      <c r="C2067" s="1140">
        <v>45517.540185185186</v>
      </c>
      <c r="D2067" t="s">
        <v>17289</v>
      </c>
      <c r="E2067" s="1137">
        <v>3.5200000000000002E-2</v>
      </c>
    </row>
    <row r="2068" spans="1:5" x14ac:dyDescent="0.25">
      <c r="A2068" t="s">
        <v>1</v>
      </c>
      <c r="B2068" t="s">
        <v>17535</v>
      </c>
      <c r="C2068" s="1140">
        <v>45517.540185185186</v>
      </c>
      <c r="D2068" t="s">
        <v>17290</v>
      </c>
    </row>
    <row r="2069" spans="1:5" x14ac:dyDescent="0.25">
      <c r="A2069" t="s">
        <v>1</v>
      </c>
      <c r="B2069" t="s">
        <v>17535</v>
      </c>
      <c r="C2069" s="1140">
        <v>45517.540185185186</v>
      </c>
      <c r="D2069" t="s">
        <v>17291</v>
      </c>
      <c r="E2069" s="1137">
        <v>4.6899999999999997E-2</v>
      </c>
    </row>
    <row r="2070" spans="1:5" x14ac:dyDescent="0.25">
      <c r="A2070" t="s">
        <v>1</v>
      </c>
      <c r="B2070" t="s">
        <v>17535</v>
      </c>
      <c r="C2070" s="1140">
        <v>45517.540196759262</v>
      </c>
      <c r="D2070" t="s">
        <v>17288</v>
      </c>
    </row>
    <row r="2071" spans="1:5" x14ac:dyDescent="0.25">
      <c r="A2071" t="s">
        <v>1</v>
      </c>
      <c r="B2071" t="s">
        <v>17535</v>
      </c>
      <c r="C2071" s="1140">
        <v>45517.540196759262</v>
      </c>
      <c r="D2071" t="s">
        <v>17289</v>
      </c>
      <c r="E2071" s="1137">
        <v>4.2999999999999997E-2</v>
      </c>
    </row>
    <row r="2072" spans="1:5" x14ac:dyDescent="0.25">
      <c r="A2072" t="s">
        <v>1</v>
      </c>
      <c r="B2072" t="s">
        <v>17535</v>
      </c>
      <c r="C2072" s="1140">
        <v>45517.540196759262</v>
      </c>
      <c r="D2072" t="s">
        <v>17290</v>
      </c>
    </row>
    <row r="2073" spans="1:5" x14ac:dyDescent="0.25">
      <c r="A2073" t="s">
        <v>1</v>
      </c>
      <c r="B2073" t="s">
        <v>17535</v>
      </c>
      <c r="C2073" s="1140">
        <v>45517.540196759262</v>
      </c>
      <c r="D2073" t="s">
        <v>17291</v>
      </c>
      <c r="E2073" s="1137">
        <v>3.5200000000000002E-2</v>
      </c>
    </row>
    <row r="2074" spans="1:5" x14ac:dyDescent="0.25">
      <c r="A2074" t="s">
        <v>1</v>
      </c>
      <c r="B2074" t="s">
        <v>17535</v>
      </c>
      <c r="C2074" s="1140">
        <v>45517.540196759262</v>
      </c>
      <c r="D2074" t="s">
        <v>17288</v>
      </c>
    </row>
    <row r="2075" spans="1:5" x14ac:dyDescent="0.25">
      <c r="A2075" t="s">
        <v>1</v>
      </c>
      <c r="B2075" t="s">
        <v>17535</v>
      </c>
      <c r="C2075" s="1140">
        <v>45517.540196759262</v>
      </c>
      <c r="D2075" t="s">
        <v>17289</v>
      </c>
      <c r="E2075" s="1137">
        <v>4.6899999999999997E-2</v>
      </c>
    </row>
    <row r="2076" spans="1:5" x14ac:dyDescent="0.25">
      <c r="A2076" t="s">
        <v>1</v>
      </c>
      <c r="B2076" t="s">
        <v>17535</v>
      </c>
      <c r="C2076" s="1140">
        <v>45517.540196759262</v>
      </c>
      <c r="D2076" t="s">
        <v>17290</v>
      </c>
    </row>
    <row r="2077" spans="1:5" x14ac:dyDescent="0.25">
      <c r="A2077" t="s">
        <v>1</v>
      </c>
      <c r="B2077" t="s">
        <v>17535</v>
      </c>
      <c r="C2077" s="1140">
        <v>45517.540196759262</v>
      </c>
      <c r="D2077" t="s">
        <v>17291</v>
      </c>
      <c r="E2077" s="1137">
        <v>3.1199999999999999E-2</v>
      </c>
    </row>
    <row r="2078" spans="1:5" x14ac:dyDescent="0.25">
      <c r="A2078" t="s">
        <v>1</v>
      </c>
      <c r="B2078" t="s">
        <v>17535</v>
      </c>
      <c r="C2078" s="1140">
        <v>45517.540196759262</v>
      </c>
      <c r="D2078" t="s">
        <v>17288</v>
      </c>
    </row>
    <row r="2079" spans="1:5" x14ac:dyDescent="0.25">
      <c r="A2079" t="s">
        <v>1</v>
      </c>
      <c r="B2079" t="s">
        <v>17535</v>
      </c>
      <c r="C2079" s="1140">
        <v>45517.540196759262</v>
      </c>
      <c r="D2079" t="s">
        <v>17289</v>
      </c>
      <c r="E2079" s="1137">
        <v>3.1199999999999999E-2</v>
      </c>
    </row>
    <row r="2080" spans="1:5" x14ac:dyDescent="0.25">
      <c r="A2080" t="s">
        <v>1</v>
      </c>
      <c r="B2080" t="s">
        <v>17535</v>
      </c>
      <c r="C2080" s="1140">
        <v>45517.540196759262</v>
      </c>
      <c r="D2080" t="s">
        <v>17290</v>
      </c>
    </row>
    <row r="2081" spans="1:5" x14ac:dyDescent="0.25">
      <c r="A2081" t="s">
        <v>1</v>
      </c>
      <c r="B2081" t="s">
        <v>17535</v>
      </c>
      <c r="C2081" s="1140">
        <v>45517.540196759262</v>
      </c>
      <c r="D2081" t="s">
        <v>17291</v>
      </c>
      <c r="E2081" s="1137">
        <v>3.9100000000000003E-2</v>
      </c>
    </row>
    <row r="2082" spans="1:5" x14ac:dyDescent="0.25">
      <c r="A2082" t="s">
        <v>1</v>
      </c>
      <c r="B2082" t="s">
        <v>17535</v>
      </c>
      <c r="C2082" s="1140">
        <v>45517.540196759262</v>
      </c>
      <c r="D2082" t="s">
        <v>17288</v>
      </c>
    </row>
    <row r="2083" spans="1:5" x14ac:dyDescent="0.25">
      <c r="A2083" t="s">
        <v>1</v>
      </c>
      <c r="B2083" t="s">
        <v>17535</v>
      </c>
      <c r="C2083" s="1140">
        <v>45517.540196759262</v>
      </c>
      <c r="D2083" t="s">
        <v>17289</v>
      </c>
      <c r="E2083" s="1137">
        <v>3.5200000000000002E-2</v>
      </c>
    </row>
    <row r="2084" spans="1:5" x14ac:dyDescent="0.25">
      <c r="A2084" t="s">
        <v>1</v>
      </c>
      <c r="B2084" t="s">
        <v>17535</v>
      </c>
      <c r="C2084" s="1140">
        <v>45517.540196759262</v>
      </c>
      <c r="D2084" t="s">
        <v>17290</v>
      </c>
    </row>
    <row r="2085" spans="1:5" x14ac:dyDescent="0.25">
      <c r="A2085" t="s">
        <v>1</v>
      </c>
      <c r="B2085" t="s">
        <v>17535</v>
      </c>
      <c r="C2085" s="1140">
        <v>45517.540196759262</v>
      </c>
      <c r="D2085" t="s">
        <v>17291</v>
      </c>
      <c r="E2085" s="1137">
        <v>4.6899999999999997E-2</v>
      </c>
    </row>
    <row r="2086" spans="1:5" x14ac:dyDescent="0.25">
      <c r="A2086" t="s">
        <v>1</v>
      </c>
      <c r="B2086" t="s">
        <v>17535</v>
      </c>
      <c r="C2086" s="1140">
        <v>45517.540208333332</v>
      </c>
      <c r="D2086" t="s">
        <v>17288</v>
      </c>
    </row>
    <row r="2087" spans="1:5" x14ac:dyDescent="0.25">
      <c r="A2087" t="s">
        <v>1</v>
      </c>
      <c r="B2087" t="s">
        <v>17535</v>
      </c>
      <c r="C2087" s="1140">
        <v>45517.540208333332</v>
      </c>
      <c r="D2087" t="s">
        <v>17289</v>
      </c>
      <c r="E2087" s="1137">
        <v>3.1199999999999999E-2</v>
      </c>
    </row>
    <row r="2088" spans="1:5" x14ac:dyDescent="0.25">
      <c r="A2088" t="s">
        <v>1</v>
      </c>
      <c r="B2088" t="s">
        <v>17535</v>
      </c>
      <c r="C2088" s="1140">
        <v>45517.540208333332</v>
      </c>
      <c r="D2088" t="s">
        <v>17290</v>
      </c>
    </row>
    <row r="2089" spans="1:5" x14ac:dyDescent="0.25">
      <c r="A2089" t="s">
        <v>1</v>
      </c>
      <c r="B2089" t="s">
        <v>17535</v>
      </c>
      <c r="C2089" s="1140">
        <v>45517.540208333332</v>
      </c>
      <c r="D2089" t="s">
        <v>17291</v>
      </c>
      <c r="E2089" s="1137">
        <v>3.5200000000000002E-2</v>
      </c>
    </row>
    <row r="2090" spans="1:5" x14ac:dyDescent="0.25">
      <c r="A2090" t="s">
        <v>1</v>
      </c>
      <c r="B2090" t="s">
        <v>17535</v>
      </c>
      <c r="C2090" s="1140">
        <v>45517.540208333332</v>
      </c>
      <c r="D2090" t="s">
        <v>17288</v>
      </c>
    </row>
    <row r="2091" spans="1:5" x14ac:dyDescent="0.25">
      <c r="A2091" t="s">
        <v>1</v>
      </c>
      <c r="B2091" t="s">
        <v>17535</v>
      </c>
      <c r="C2091" s="1140">
        <v>45517.540208333332</v>
      </c>
      <c r="D2091" t="s">
        <v>17289</v>
      </c>
      <c r="E2091" s="1137">
        <v>4.2999999999999997E-2</v>
      </c>
    </row>
    <row r="2092" spans="1:5" x14ac:dyDescent="0.25">
      <c r="A2092" t="s">
        <v>1</v>
      </c>
      <c r="B2092" t="s">
        <v>17535</v>
      </c>
      <c r="C2092" s="1140">
        <v>45517.540208333332</v>
      </c>
      <c r="D2092" t="s">
        <v>17290</v>
      </c>
    </row>
    <row r="2093" spans="1:5" x14ac:dyDescent="0.25">
      <c r="A2093" t="s">
        <v>1</v>
      </c>
      <c r="B2093" t="s">
        <v>17535</v>
      </c>
      <c r="C2093" s="1140">
        <v>45517.540208333332</v>
      </c>
      <c r="D2093" t="s">
        <v>17291</v>
      </c>
      <c r="E2093" s="1137">
        <v>3.1199999999999999E-2</v>
      </c>
    </row>
    <row r="2094" spans="1:5" x14ac:dyDescent="0.25">
      <c r="A2094" t="s">
        <v>1</v>
      </c>
      <c r="B2094" t="s">
        <v>17535</v>
      </c>
      <c r="C2094" s="1140">
        <v>45517.540208333332</v>
      </c>
      <c r="D2094" t="s">
        <v>17288</v>
      </c>
    </row>
    <row r="2095" spans="1:5" x14ac:dyDescent="0.25">
      <c r="A2095" t="s">
        <v>1</v>
      </c>
      <c r="B2095" t="s">
        <v>17535</v>
      </c>
      <c r="C2095" s="1140">
        <v>45517.540208333332</v>
      </c>
      <c r="D2095" t="s">
        <v>17289</v>
      </c>
      <c r="E2095" s="1137">
        <v>5.4699999999999999E-2</v>
      </c>
    </row>
    <row r="2096" spans="1:5" x14ac:dyDescent="0.25">
      <c r="A2096" t="s">
        <v>1</v>
      </c>
      <c r="B2096" t="s">
        <v>17535</v>
      </c>
      <c r="C2096" s="1140">
        <v>45517.540208333332</v>
      </c>
      <c r="D2096" t="s">
        <v>17290</v>
      </c>
    </row>
    <row r="2097" spans="1:5" x14ac:dyDescent="0.25">
      <c r="A2097" t="s">
        <v>1</v>
      </c>
      <c r="B2097" t="s">
        <v>17535</v>
      </c>
      <c r="C2097" s="1140">
        <v>45517.540208333332</v>
      </c>
      <c r="D2097" t="s">
        <v>17291</v>
      </c>
      <c r="E2097" s="1137">
        <v>3.1199999999999999E-2</v>
      </c>
    </row>
    <row r="2098" spans="1:5" x14ac:dyDescent="0.25">
      <c r="A2098" t="s">
        <v>1</v>
      </c>
      <c r="B2098" t="s">
        <v>17535</v>
      </c>
      <c r="C2098" s="1140">
        <v>45517.540219907409</v>
      </c>
      <c r="D2098" t="s">
        <v>17290</v>
      </c>
    </row>
    <row r="2099" spans="1:5" x14ac:dyDescent="0.25">
      <c r="A2099" t="s">
        <v>1</v>
      </c>
      <c r="B2099" t="s">
        <v>17535</v>
      </c>
      <c r="C2099" s="1140">
        <v>45517.540219907409</v>
      </c>
      <c r="D2099" t="s">
        <v>17291</v>
      </c>
      <c r="E2099" s="1137">
        <v>4.2999999999999997E-2</v>
      </c>
    </row>
    <row r="2100" spans="1:5" x14ac:dyDescent="0.25">
      <c r="A2100" t="s">
        <v>1</v>
      </c>
      <c r="B2100" t="s">
        <v>17535</v>
      </c>
      <c r="C2100" s="1140">
        <v>45517.540219907409</v>
      </c>
      <c r="D2100" t="s">
        <v>17288</v>
      </c>
    </row>
    <row r="2101" spans="1:5" x14ac:dyDescent="0.25">
      <c r="A2101" t="s">
        <v>1</v>
      </c>
      <c r="B2101" t="s">
        <v>17535</v>
      </c>
      <c r="C2101" s="1140">
        <v>45517.540231481478</v>
      </c>
      <c r="D2101" t="s">
        <v>17289</v>
      </c>
      <c r="E2101" s="1137">
        <v>3.1199999999999999E-2</v>
      </c>
    </row>
    <row r="2102" spans="1:5" x14ac:dyDescent="0.25">
      <c r="A2102" t="s">
        <v>1</v>
      </c>
      <c r="B2102" t="s">
        <v>17535</v>
      </c>
      <c r="C2102" s="1140">
        <v>45517.540231481478</v>
      </c>
      <c r="D2102" t="s">
        <v>17292</v>
      </c>
    </row>
    <row r="2103" spans="1:5" x14ac:dyDescent="0.25">
      <c r="A2103" t="s">
        <v>1</v>
      </c>
      <c r="B2103" t="s">
        <v>17535</v>
      </c>
      <c r="C2103" s="1140">
        <v>45517.540243055555</v>
      </c>
      <c r="D2103" t="s">
        <v>17297</v>
      </c>
      <c r="E2103" s="1137">
        <v>0.39839999999999998</v>
      </c>
    </row>
    <row r="2104" spans="1:5" x14ac:dyDescent="0.25">
      <c r="A2104" t="s">
        <v>1</v>
      </c>
      <c r="B2104" t="s">
        <v>17535</v>
      </c>
      <c r="C2104" s="1140">
        <v>45517.540254629632</v>
      </c>
      <c r="D2104" t="s">
        <v>17298</v>
      </c>
    </row>
    <row r="2105" spans="1:5" x14ac:dyDescent="0.25">
      <c r="A2105" t="s">
        <v>1</v>
      </c>
      <c r="B2105" t="s">
        <v>17535</v>
      </c>
      <c r="C2105" s="1140">
        <v>45517.540254629632</v>
      </c>
      <c r="D2105" t="s">
        <v>17299</v>
      </c>
      <c r="E2105" s="1137">
        <v>0</v>
      </c>
    </row>
    <row r="2106" spans="1:5" x14ac:dyDescent="0.25">
      <c r="A2106" t="s">
        <v>1</v>
      </c>
      <c r="B2106" t="s">
        <v>17535</v>
      </c>
      <c r="C2106" s="1140">
        <v>45517.540266203701</v>
      </c>
      <c r="D2106" t="s">
        <v>17300</v>
      </c>
    </row>
    <row r="2107" spans="1:5" x14ac:dyDescent="0.25">
      <c r="A2107" t="s">
        <v>1</v>
      </c>
      <c r="B2107" t="s">
        <v>17535</v>
      </c>
      <c r="C2107" s="1140">
        <v>45517.540266203701</v>
      </c>
      <c r="D2107" t="s">
        <v>17301</v>
      </c>
      <c r="E2107" s="1137">
        <v>1.17E-2</v>
      </c>
    </row>
    <row r="2108" spans="1:5" x14ac:dyDescent="0.25">
      <c r="A2108" t="s">
        <v>1</v>
      </c>
      <c r="B2108" t="s">
        <v>17535</v>
      </c>
      <c r="C2108" s="1140">
        <v>45517.540266203701</v>
      </c>
      <c r="D2108" t="s">
        <v>17302</v>
      </c>
    </row>
    <row r="2109" spans="1:5" x14ac:dyDescent="0.25">
      <c r="A2109" t="s">
        <v>1</v>
      </c>
      <c r="B2109" t="s">
        <v>17535</v>
      </c>
      <c r="C2109" s="1140">
        <v>45517.540266203701</v>
      </c>
      <c r="D2109" t="s">
        <v>17303</v>
      </c>
    </row>
    <row r="2110" spans="1:5" x14ac:dyDescent="0.25">
      <c r="A2110" t="s">
        <v>1</v>
      </c>
      <c r="B2110" t="s">
        <v>17535</v>
      </c>
      <c r="C2110" s="1140">
        <v>45517.540266203701</v>
      </c>
      <c r="D2110" t="s">
        <v>17304</v>
      </c>
      <c r="E2110" s="1137">
        <v>1.95E-2</v>
      </c>
    </row>
    <row r="2111" spans="1:5" x14ac:dyDescent="0.25">
      <c r="A2111" t="s">
        <v>1</v>
      </c>
      <c r="B2111" t="s">
        <v>17535</v>
      </c>
      <c r="C2111" s="1140">
        <v>45517.540266203701</v>
      </c>
      <c r="D2111" t="s">
        <v>17305</v>
      </c>
    </row>
    <row r="2112" spans="1:5" x14ac:dyDescent="0.25">
      <c r="A2112" t="s">
        <v>1</v>
      </c>
      <c r="B2112" t="s">
        <v>17535</v>
      </c>
      <c r="C2112" s="1140">
        <v>45517.540266203701</v>
      </c>
      <c r="D2112" t="s">
        <v>17307</v>
      </c>
      <c r="E2112" s="1137">
        <v>1.95E-2</v>
      </c>
    </row>
    <row r="2113" spans="1:5" x14ac:dyDescent="0.25">
      <c r="A2113" t="s">
        <v>1</v>
      </c>
      <c r="B2113" t="s">
        <v>17535</v>
      </c>
      <c r="C2113" s="1140">
        <v>45517.540300925924</v>
      </c>
      <c r="D2113" t="s">
        <v>17314</v>
      </c>
    </row>
    <row r="2114" spans="1:5" x14ac:dyDescent="0.25">
      <c r="A2114" t="s">
        <v>1</v>
      </c>
      <c r="B2114" t="s">
        <v>17535</v>
      </c>
      <c r="C2114" s="1140">
        <v>45517.540300925924</v>
      </c>
      <c r="D2114" t="s">
        <v>17315</v>
      </c>
      <c r="E2114" s="1137">
        <v>0</v>
      </c>
    </row>
    <row r="2115" spans="1:5" x14ac:dyDescent="0.25">
      <c r="A2115" t="s">
        <v>1</v>
      </c>
      <c r="B2115" t="s">
        <v>17535</v>
      </c>
      <c r="C2115" s="1140">
        <v>45517.540300925924</v>
      </c>
      <c r="D2115" t="s">
        <v>17314</v>
      </c>
    </row>
    <row r="2116" spans="1:5" x14ac:dyDescent="0.25">
      <c r="A2116" t="s">
        <v>1</v>
      </c>
      <c r="B2116" t="s">
        <v>17535</v>
      </c>
      <c r="C2116" s="1140">
        <v>45517.540300925924</v>
      </c>
      <c r="D2116" t="s">
        <v>17315</v>
      </c>
      <c r="E2116" s="1137">
        <v>3.8999999999999998E-3</v>
      </c>
    </row>
    <row r="2117" spans="1:5" x14ac:dyDescent="0.25">
      <c r="A2117" t="s">
        <v>1</v>
      </c>
      <c r="B2117" t="s">
        <v>17535</v>
      </c>
      <c r="C2117" s="1140">
        <v>45517.540393518517</v>
      </c>
      <c r="D2117" t="s">
        <v>17536</v>
      </c>
    </row>
    <row r="2118" spans="1:5" x14ac:dyDescent="0.25">
      <c r="A2118" t="s">
        <v>1</v>
      </c>
      <c r="B2118" t="s">
        <v>17535</v>
      </c>
      <c r="C2118" s="1140">
        <v>45517.540393518517</v>
      </c>
      <c r="D2118" t="s">
        <v>17537</v>
      </c>
      <c r="E2118" s="1137">
        <v>0</v>
      </c>
    </row>
    <row r="2119" spans="1:5" x14ac:dyDescent="0.25">
      <c r="A2119" t="s">
        <v>1</v>
      </c>
      <c r="B2119" t="s">
        <v>17535</v>
      </c>
      <c r="C2119" s="1140">
        <v>45517.540416666663</v>
      </c>
      <c r="D2119" t="s">
        <v>17538</v>
      </c>
    </row>
    <row r="2120" spans="1:5" x14ac:dyDescent="0.25">
      <c r="A2120" t="s">
        <v>1</v>
      </c>
      <c r="B2120" t="s">
        <v>17535</v>
      </c>
      <c r="C2120" s="1140">
        <v>45517.540416666663</v>
      </c>
      <c r="D2120" t="s">
        <v>17539</v>
      </c>
      <c r="E2120" s="1137">
        <v>3.8999999999999998E-3</v>
      </c>
    </row>
    <row r="2121" spans="1:5" x14ac:dyDescent="0.25">
      <c r="A2121" t="s">
        <v>1</v>
      </c>
      <c r="B2121" t="s">
        <v>17535</v>
      </c>
      <c r="C2121" s="1140">
        <v>45517.540439814817</v>
      </c>
      <c r="D2121" t="s">
        <v>17540</v>
      </c>
    </row>
    <row r="2122" spans="1:5" x14ac:dyDescent="0.25">
      <c r="A2122" t="s">
        <v>1</v>
      </c>
      <c r="B2122" t="s">
        <v>17535</v>
      </c>
      <c r="C2122" s="1140">
        <v>45517.540439814817</v>
      </c>
      <c r="D2122" t="s">
        <v>17541</v>
      </c>
    </row>
    <row r="2123" spans="1:5" x14ac:dyDescent="0.25">
      <c r="A2123" t="s">
        <v>1</v>
      </c>
      <c r="B2123" t="s">
        <v>17535</v>
      </c>
      <c r="C2123" s="1140">
        <v>45517.540439814817</v>
      </c>
      <c r="D2123" t="s">
        <v>17542</v>
      </c>
      <c r="E2123" s="1137">
        <v>0.19919999999999999</v>
      </c>
    </row>
    <row r="2124" spans="1:5" x14ac:dyDescent="0.25">
      <c r="A2124" t="s">
        <v>1</v>
      </c>
      <c r="B2124" t="s">
        <v>17535</v>
      </c>
      <c r="C2124" s="1140">
        <v>45517.540439814817</v>
      </c>
      <c r="D2124" t="s">
        <v>17543</v>
      </c>
    </row>
    <row r="2125" spans="1:5" x14ac:dyDescent="0.25">
      <c r="A2125" t="s">
        <v>1</v>
      </c>
      <c r="B2125" t="s">
        <v>17535</v>
      </c>
      <c r="C2125" s="1140">
        <v>45517.540439814817</v>
      </c>
      <c r="D2125" t="s">
        <v>17544</v>
      </c>
      <c r="E2125" s="1137">
        <v>1.95E-2</v>
      </c>
    </row>
    <row r="2126" spans="1:5" x14ac:dyDescent="0.25">
      <c r="A2126" t="s">
        <v>1</v>
      </c>
      <c r="B2126" t="s">
        <v>17535</v>
      </c>
      <c r="C2126" s="1140">
        <v>45517.540439814817</v>
      </c>
      <c r="D2126" t="s">
        <v>17303</v>
      </c>
    </row>
    <row r="2127" spans="1:5" x14ac:dyDescent="0.25">
      <c r="A2127" t="s">
        <v>1</v>
      </c>
      <c r="B2127" t="s">
        <v>17535</v>
      </c>
      <c r="C2127" s="1140">
        <v>45517.540439814817</v>
      </c>
      <c r="D2127" t="s">
        <v>17304</v>
      </c>
      <c r="E2127" s="1137">
        <v>2.7300000000000001E-2</v>
      </c>
    </row>
    <row r="2128" spans="1:5" x14ac:dyDescent="0.25">
      <c r="A2128" t="s">
        <v>1</v>
      </c>
      <c r="B2128" t="s">
        <v>17535</v>
      </c>
      <c r="C2128" s="1140">
        <v>45517.540439814817</v>
      </c>
      <c r="D2128" t="s">
        <v>17305</v>
      </c>
    </row>
    <row r="2129" spans="1:5" x14ac:dyDescent="0.25">
      <c r="A2129" t="s">
        <v>1</v>
      </c>
      <c r="B2129" t="s">
        <v>17535</v>
      </c>
      <c r="C2129" s="1140">
        <v>45517.540439814817</v>
      </c>
      <c r="D2129" t="s">
        <v>17306</v>
      </c>
      <c r="E2129" s="1137">
        <v>0.14449999999999999</v>
      </c>
    </row>
    <row r="2130" spans="1:5" x14ac:dyDescent="0.25">
      <c r="A2130" t="s">
        <v>1</v>
      </c>
      <c r="B2130" t="s">
        <v>17535</v>
      </c>
      <c r="C2130" s="1140">
        <v>45517.540439814817</v>
      </c>
      <c r="D2130" t="s">
        <v>17427</v>
      </c>
    </row>
    <row r="2131" spans="1:5" x14ac:dyDescent="0.25">
      <c r="A2131" t="s">
        <v>1</v>
      </c>
      <c r="B2131" t="s">
        <v>17535</v>
      </c>
      <c r="C2131" s="1140">
        <v>45517.540439814817</v>
      </c>
      <c r="D2131" t="s">
        <v>17428</v>
      </c>
    </row>
    <row r="2132" spans="1:5" x14ac:dyDescent="0.25">
      <c r="A2132" t="s">
        <v>1</v>
      </c>
      <c r="B2132" t="s">
        <v>17535</v>
      </c>
      <c r="C2132" s="1140">
        <v>45517.540439814817</v>
      </c>
      <c r="D2132" t="s">
        <v>17429</v>
      </c>
      <c r="E2132" s="1137">
        <v>4.2999999999999997E-2</v>
      </c>
    </row>
    <row r="2133" spans="1:5" x14ac:dyDescent="0.25">
      <c r="A2133" t="s">
        <v>1</v>
      </c>
      <c r="B2133" t="s">
        <v>17535</v>
      </c>
      <c r="C2133" s="1140">
        <v>45517.540439814817</v>
      </c>
      <c r="D2133" t="s">
        <v>17430</v>
      </c>
    </row>
    <row r="2134" spans="1:5" x14ac:dyDescent="0.25">
      <c r="A2134" t="s">
        <v>1</v>
      </c>
      <c r="B2134" t="s">
        <v>17535</v>
      </c>
      <c r="C2134" s="1140">
        <v>45517.540439814817</v>
      </c>
      <c r="D2134" t="s">
        <v>17431</v>
      </c>
      <c r="E2134" s="1137">
        <v>9.3799999999999994E-2</v>
      </c>
    </row>
    <row r="2135" spans="1:5" x14ac:dyDescent="0.25">
      <c r="A2135" t="s">
        <v>1</v>
      </c>
      <c r="B2135" t="s">
        <v>17535</v>
      </c>
      <c r="C2135" s="1140">
        <v>45517.540439814817</v>
      </c>
      <c r="D2135" t="s">
        <v>17432</v>
      </c>
      <c r="E2135" s="1137">
        <v>0.1406</v>
      </c>
    </row>
    <row r="2136" spans="1:5" x14ac:dyDescent="0.25">
      <c r="A2136" t="s">
        <v>1</v>
      </c>
      <c r="B2136" t="s">
        <v>17535</v>
      </c>
      <c r="C2136" s="1140">
        <v>45517.540439814817</v>
      </c>
      <c r="D2136" t="s">
        <v>17545</v>
      </c>
      <c r="E2136" s="1137">
        <v>0.54690000000000005</v>
      </c>
    </row>
    <row r="2137" spans="1:5" x14ac:dyDescent="0.25">
      <c r="A2137" t="s">
        <v>1</v>
      </c>
      <c r="B2137" t="s">
        <v>17535</v>
      </c>
      <c r="C2137" s="1140">
        <v>45517.540497685186</v>
      </c>
      <c r="D2137" t="s">
        <v>17314</v>
      </c>
    </row>
    <row r="2138" spans="1:5" x14ac:dyDescent="0.25">
      <c r="A2138" t="s">
        <v>1</v>
      </c>
      <c r="B2138" t="s">
        <v>17535</v>
      </c>
      <c r="C2138" s="1140">
        <v>45517.540497685186</v>
      </c>
      <c r="D2138" t="s">
        <v>17315</v>
      </c>
      <c r="E2138" s="1137">
        <v>0</v>
      </c>
    </row>
    <row r="2139" spans="1:5" x14ac:dyDescent="0.25">
      <c r="A2139" t="s">
        <v>1</v>
      </c>
      <c r="B2139" t="s">
        <v>17535</v>
      </c>
      <c r="C2139" s="1140">
        <v>45517.540497685186</v>
      </c>
      <c r="D2139" t="s">
        <v>17316</v>
      </c>
    </row>
    <row r="2140" spans="1:5" x14ac:dyDescent="0.25">
      <c r="A2140" t="s">
        <v>1</v>
      </c>
      <c r="B2140" t="s">
        <v>17535</v>
      </c>
      <c r="C2140" s="1140">
        <v>45517.540497685186</v>
      </c>
      <c r="D2140" t="s">
        <v>17317</v>
      </c>
      <c r="E2140" s="1137">
        <v>1.5599999999999999E-2</v>
      </c>
    </row>
    <row r="2141" spans="1:5" x14ac:dyDescent="0.25">
      <c r="A2141" t="s">
        <v>1</v>
      </c>
      <c r="B2141" t="s">
        <v>17535</v>
      </c>
      <c r="C2141" s="1140">
        <v>45517.540497685186</v>
      </c>
      <c r="D2141" t="s">
        <v>17314</v>
      </c>
    </row>
    <row r="2142" spans="1:5" x14ac:dyDescent="0.25">
      <c r="A2142" t="s">
        <v>1</v>
      </c>
      <c r="B2142" t="s">
        <v>17535</v>
      </c>
      <c r="C2142" s="1140">
        <v>45517.540497685186</v>
      </c>
      <c r="D2142" t="s">
        <v>17315</v>
      </c>
      <c r="E2142" s="1137">
        <v>3.8999999999999998E-3</v>
      </c>
    </row>
    <row r="2143" spans="1:5" x14ac:dyDescent="0.25">
      <c r="A2143" t="s">
        <v>1</v>
      </c>
      <c r="B2143" t="s">
        <v>17535</v>
      </c>
      <c r="C2143" s="1140">
        <v>45517.540613425925</v>
      </c>
      <c r="D2143" t="s">
        <v>17536</v>
      </c>
    </row>
    <row r="2144" spans="1:5" x14ac:dyDescent="0.25">
      <c r="A2144" t="s">
        <v>1</v>
      </c>
      <c r="B2144" t="s">
        <v>17535</v>
      </c>
      <c r="C2144" s="1140">
        <v>45517.540613425925</v>
      </c>
      <c r="D2144" t="s">
        <v>17537</v>
      </c>
      <c r="E2144" s="1137">
        <v>0</v>
      </c>
    </row>
    <row r="2145" spans="1:5" x14ac:dyDescent="0.25">
      <c r="A2145" t="s">
        <v>1</v>
      </c>
      <c r="B2145" t="s">
        <v>17535</v>
      </c>
      <c r="C2145" s="1140">
        <v>45517.540625000001</v>
      </c>
      <c r="D2145" t="s">
        <v>17538</v>
      </c>
    </row>
    <row r="2146" spans="1:5" x14ac:dyDescent="0.25">
      <c r="A2146" t="s">
        <v>1</v>
      </c>
      <c r="B2146" t="s">
        <v>17535</v>
      </c>
      <c r="C2146" s="1140">
        <v>45517.540625000001</v>
      </c>
      <c r="D2146" t="s">
        <v>17539</v>
      </c>
      <c r="E2146" s="1137">
        <v>1.95E-2</v>
      </c>
    </row>
    <row r="2147" spans="1:5" x14ac:dyDescent="0.25">
      <c r="A2147" t="s">
        <v>1</v>
      </c>
      <c r="B2147" t="s">
        <v>17535</v>
      </c>
      <c r="C2147" s="1140">
        <v>45517.540636574071</v>
      </c>
      <c r="D2147" t="s">
        <v>17540</v>
      </c>
    </row>
    <row r="2148" spans="1:5" x14ac:dyDescent="0.25">
      <c r="A2148" t="s">
        <v>1</v>
      </c>
      <c r="B2148" t="s">
        <v>17535</v>
      </c>
      <c r="C2148" s="1140">
        <v>45517.540636574071</v>
      </c>
      <c r="D2148" t="s">
        <v>17541</v>
      </c>
    </row>
    <row r="2149" spans="1:5" x14ac:dyDescent="0.25">
      <c r="A2149" t="s">
        <v>1</v>
      </c>
      <c r="B2149" t="s">
        <v>17535</v>
      </c>
      <c r="C2149" s="1140">
        <v>45517.541145833333</v>
      </c>
      <c r="D2149" t="s">
        <v>17292</v>
      </c>
    </row>
    <row r="2150" spans="1:5" x14ac:dyDescent="0.25">
      <c r="A2150" t="s">
        <v>1</v>
      </c>
      <c r="B2150" t="s">
        <v>17535</v>
      </c>
      <c r="C2150" s="1140">
        <v>45517.541145833333</v>
      </c>
      <c r="D2150" t="s">
        <v>17297</v>
      </c>
      <c r="E2150" s="1137">
        <v>0.34379999999999999</v>
      </c>
    </row>
    <row r="2151" spans="1:5" x14ac:dyDescent="0.25">
      <c r="A2151" t="s">
        <v>1</v>
      </c>
      <c r="B2151" t="s">
        <v>17535</v>
      </c>
      <c r="C2151" s="1140">
        <v>45517.541168981479</v>
      </c>
      <c r="D2151" t="s">
        <v>17298</v>
      </c>
    </row>
    <row r="2152" spans="1:5" x14ac:dyDescent="0.25">
      <c r="A2152" t="s">
        <v>1</v>
      </c>
      <c r="B2152" t="s">
        <v>17535</v>
      </c>
      <c r="C2152" s="1140">
        <v>45517.541168981479</v>
      </c>
      <c r="D2152" t="s">
        <v>17303</v>
      </c>
    </row>
    <row r="2153" spans="1:5" x14ac:dyDescent="0.25">
      <c r="A2153" t="s">
        <v>1</v>
      </c>
      <c r="B2153" t="s">
        <v>17535</v>
      </c>
      <c r="C2153" s="1140">
        <v>45517.541168981479</v>
      </c>
      <c r="D2153" t="s">
        <v>17304</v>
      </c>
      <c r="E2153" s="1137">
        <v>2.7300000000000001E-2</v>
      </c>
    </row>
    <row r="2154" spans="1:5" x14ac:dyDescent="0.25">
      <c r="A2154" t="s">
        <v>1</v>
      </c>
      <c r="B2154" t="s">
        <v>17535</v>
      </c>
      <c r="C2154" s="1140">
        <v>45517.541168981479</v>
      </c>
      <c r="D2154" t="s">
        <v>17305</v>
      </c>
    </row>
    <row r="2155" spans="1:5" x14ac:dyDescent="0.25">
      <c r="A2155" t="s">
        <v>1</v>
      </c>
      <c r="B2155" t="s">
        <v>17535</v>
      </c>
      <c r="C2155" s="1140">
        <v>45517.541168981479</v>
      </c>
      <c r="D2155" t="s">
        <v>17306</v>
      </c>
      <c r="E2155" s="1137">
        <v>8.2000000000000003E-2</v>
      </c>
    </row>
    <row r="2156" spans="1:5" x14ac:dyDescent="0.25">
      <c r="A2156" t="s">
        <v>1</v>
      </c>
      <c r="B2156" t="s">
        <v>17535</v>
      </c>
      <c r="C2156" s="1140">
        <v>45517.541168981479</v>
      </c>
      <c r="D2156" t="s">
        <v>17299</v>
      </c>
      <c r="E2156" s="1137">
        <v>0.1094</v>
      </c>
    </row>
    <row r="2157" spans="1:5" x14ac:dyDescent="0.25">
      <c r="A2157" t="s">
        <v>1</v>
      </c>
      <c r="B2157" t="s">
        <v>17535</v>
      </c>
      <c r="C2157" s="1140">
        <v>45517.541238425925</v>
      </c>
      <c r="D2157" t="s">
        <v>17314</v>
      </c>
    </row>
    <row r="2158" spans="1:5" x14ac:dyDescent="0.25">
      <c r="A2158" t="s">
        <v>1</v>
      </c>
      <c r="B2158" t="s">
        <v>17535</v>
      </c>
      <c r="C2158" s="1140">
        <v>45517.541238425925</v>
      </c>
      <c r="D2158" t="s">
        <v>17315</v>
      </c>
      <c r="E2158" s="1137">
        <v>0</v>
      </c>
    </row>
    <row r="2159" spans="1:5" x14ac:dyDescent="0.25">
      <c r="A2159" t="s">
        <v>1</v>
      </c>
      <c r="B2159" t="s">
        <v>17535</v>
      </c>
      <c r="C2159" s="1140">
        <v>45517.541238425925</v>
      </c>
      <c r="D2159" t="s">
        <v>17355</v>
      </c>
    </row>
    <row r="2160" spans="1:5" x14ac:dyDescent="0.25">
      <c r="A2160" t="s">
        <v>1</v>
      </c>
      <c r="B2160" t="s">
        <v>17535</v>
      </c>
      <c r="C2160" s="1140">
        <v>45517.541238425925</v>
      </c>
      <c r="D2160" t="s">
        <v>17356</v>
      </c>
      <c r="E2160" s="1137">
        <v>1.5599999999999999E-2</v>
      </c>
    </row>
    <row r="2161" spans="1:5" x14ac:dyDescent="0.25">
      <c r="A2161" t="s">
        <v>1</v>
      </c>
      <c r="B2161" t="s">
        <v>17535</v>
      </c>
      <c r="C2161" s="1140">
        <v>45517.541273148148</v>
      </c>
      <c r="D2161" t="s">
        <v>17314</v>
      </c>
    </row>
    <row r="2162" spans="1:5" x14ac:dyDescent="0.25">
      <c r="A2162" t="s">
        <v>1</v>
      </c>
      <c r="B2162" t="s">
        <v>17535</v>
      </c>
      <c r="C2162" s="1140">
        <v>45517.541273148148</v>
      </c>
      <c r="D2162" t="s">
        <v>17315</v>
      </c>
      <c r="E2162" s="1137">
        <v>0</v>
      </c>
    </row>
    <row r="2163" spans="1:5" x14ac:dyDescent="0.25">
      <c r="A2163" t="s">
        <v>1</v>
      </c>
      <c r="B2163" t="s">
        <v>17535</v>
      </c>
      <c r="C2163" s="1140">
        <v>45517.541307870371</v>
      </c>
      <c r="D2163" t="s">
        <v>17536</v>
      </c>
    </row>
    <row r="2164" spans="1:5" x14ac:dyDescent="0.25">
      <c r="A2164" t="s">
        <v>1</v>
      </c>
      <c r="B2164" t="s">
        <v>17535</v>
      </c>
      <c r="C2164" s="1140">
        <v>45517.541307870371</v>
      </c>
      <c r="D2164" t="s">
        <v>17537</v>
      </c>
      <c r="E2164" s="1137">
        <v>0</v>
      </c>
    </row>
    <row r="2165" spans="1:5" x14ac:dyDescent="0.25">
      <c r="A2165" t="s">
        <v>1</v>
      </c>
      <c r="B2165" t="s">
        <v>17535</v>
      </c>
      <c r="C2165" s="1140">
        <v>45517.541331018518</v>
      </c>
      <c r="D2165" t="s">
        <v>17546</v>
      </c>
    </row>
    <row r="2166" spans="1:5" x14ac:dyDescent="0.25">
      <c r="A2166" t="s">
        <v>1</v>
      </c>
      <c r="B2166" t="s">
        <v>17535</v>
      </c>
      <c r="C2166" s="1140">
        <v>45517.541331018518</v>
      </c>
      <c r="D2166" t="s">
        <v>17541</v>
      </c>
    </row>
    <row r="2167" spans="1:5" x14ac:dyDescent="0.25">
      <c r="A2167" t="s">
        <v>1</v>
      </c>
      <c r="B2167" t="s">
        <v>17535</v>
      </c>
      <c r="C2167" s="1140">
        <v>45517.541331018518</v>
      </c>
      <c r="D2167" t="s">
        <v>17542</v>
      </c>
      <c r="E2167" s="1137">
        <v>0.16800000000000001</v>
      </c>
    </row>
    <row r="2168" spans="1:5" x14ac:dyDescent="0.25">
      <c r="A2168" t="s">
        <v>1</v>
      </c>
      <c r="B2168" t="s">
        <v>17535</v>
      </c>
      <c r="C2168" s="1140">
        <v>45517.541331018518</v>
      </c>
      <c r="D2168" t="s">
        <v>17543</v>
      </c>
    </row>
    <row r="2169" spans="1:5" x14ac:dyDescent="0.25">
      <c r="A2169" t="s">
        <v>1</v>
      </c>
      <c r="B2169" t="s">
        <v>17535</v>
      </c>
      <c r="C2169" s="1140">
        <v>45517.541331018518</v>
      </c>
      <c r="D2169" t="s">
        <v>17355</v>
      </c>
    </row>
    <row r="2170" spans="1:5" x14ac:dyDescent="0.25">
      <c r="A2170" t="s">
        <v>1</v>
      </c>
      <c r="B2170" t="s">
        <v>17535</v>
      </c>
      <c r="C2170" s="1140">
        <v>45517.541331018518</v>
      </c>
      <c r="D2170" t="s">
        <v>17356</v>
      </c>
      <c r="E2170" s="1137">
        <v>7.7999999999999996E-3</v>
      </c>
    </row>
    <row r="2171" spans="1:5" x14ac:dyDescent="0.25">
      <c r="A2171" t="s">
        <v>1</v>
      </c>
      <c r="B2171" t="s">
        <v>17535</v>
      </c>
      <c r="C2171" s="1140">
        <v>45517.541331018518</v>
      </c>
      <c r="D2171" t="s">
        <v>17544</v>
      </c>
      <c r="E2171" s="1137">
        <v>1.17E-2</v>
      </c>
    </row>
    <row r="2172" spans="1:5" x14ac:dyDescent="0.25">
      <c r="A2172" t="s">
        <v>1</v>
      </c>
      <c r="B2172" t="s">
        <v>17535</v>
      </c>
      <c r="C2172" s="1140">
        <v>45517.541331018518</v>
      </c>
      <c r="D2172" t="s">
        <v>17303</v>
      </c>
    </row>
    <row r="2173" spans="1:5" x14ac:dyDescent="0.25">
      <c r="A2173" t="s">
        <v>1</v>
      </c>
      <c r="B2173" t="s">
        <v>17535</v>
      </c>
      <c r="C2173" s="1140">
        <v>45517.541331018518</v>
      </c>
      <c r="D2173" t="s">
        <v>17304</v>
      </c>
      <c r="E2173" s="1137">
        <v>1.95E-2</v>
      </c>
    </row>
    <row r="2174" spans="1:5" x14ac:dyDescent="0.25">
      <c r="A2174" t="s">
        <v>1</v>
      </c>
      <c r="B2174" t="s">
        <v>17535</v>
      </c>
      <c r="C2174" s="1140">
        <v>45517.541331018518</v>
      </c>
      <c r="D2174" t="s">
        <v>17305</v>
      </c>
    </row>
    <row r="2175" spans="1:5" x14ac:dyDescent="0.25">
      <c r="A2175" t="s">
        <v>1</v>
      </c>
      <c r="B2175" t="s">
        <v>17535</v>
      </c>
      <c r="C2175" s="1140">
        <v>45517.541331018518</v>
      </c>
      <c r="D2175" t="s">
        <v>17306</v>
      </c>
      <c r="E2175" s="1137">
        <v>0.13669999999999999</v>
      </c>
    </row>
    <row r="2176" spans="1:5" x14ac:dyDescent="0.25">
      <c r="A2176" t="s">
        <v>1</v>
      </c>
      <c r="B2176" t="s">
        <v>17535</v>
      </c>
      <c r="C2176" s="1140">
        <v>45517.541331018518</v>
      </c>
      <c r="D2176" t="s">
        <v>17547</v>
      </c>
      <c r="E2176" s="1137">
        <v>0.33589999999999998</v>
      </c>
    </row>
    <row r="2177" spans="1:5" x14ac:dyDescent="0.25">
      <c r="A2177" t="s">
        <v>1</v>
      </c>
      <c r="B2177" t="s">
        <v>17535</v>
      </c>
      <c r="C2177" s="1140">
        <v>45517.541574074072</v>
      </c>
      <c r="D2177" t="s">
        <v>17308</v>
      </c>
    </row>
    <row r="2178" spans="1:5" x14ac:dyDescent="0.25">
      <c r="A2178" t="s">
        <v>1</v>
      </c>
      <c r="B2178" t="s">
        <v>17535</v>
      </c>
      <c r="C2178" s="1140">
        <v>45517.541597222225</v>
      </c>
      <c r="D2178" t="s">
        <v>17313</v>
      </c>
      <c r="E2178" s="1137">
        <v>1.1953</v>
      </c>
    </row>
    <row r="2179" spans="1:5" x14ac:dyDescent="0.25">
      <c r="A2179" t="s">
        <v>1</v>
      </c>
      <c r="B2179" t="s">
        <v>17535</v>
      </c>
      <c r="C2179" s="1140">
        <v>45517.542858796296</v>
      </c>
      <c r="D2179" t="s">
        <v>17292</v>
      </c>
    </row>
    <row r="2180" spans="1:5" x14ac:dyDescent="0.25">
      <c r="A2180" t="s">
        <v>1</v>
      </c>
      <c r="B2180" t="s">
        <v>17535</v>
      </c>
      <c r="C2180" s="1140">
        <v>45517.542870370373</v>
      </c>
      <c r="D2180" t="s">
        <v>17297</v>
      </c>
      <c r="E2180" s="1137">
        <v>0.37890000000000001</v>
      </c>
    </row>
    <row r="2181" spans="1:5" x14ac:dyDescent="0.25">
      <c r="A2181" t="s">
        <v>1</v>
      </c>
      <c r="B2181" t="s">
        <v>17535</v>
      </c>
      <c r="C2181" s="1140">
        <v>45517.542986111112</v>
      </c>
      <c r="D2181" t="s">
        <v>17298</v>
      </c>
    </row>
    <row r="2182" spans="1:5" x14ac:dyDescent="0.25">
      <c r="A2182" t="s">
        <v>1</v>
      </c>
      <c r="B2182" t="s">
        <v>17535</v>
      </c>
      <c r="C2182" s="1140">
        <v>45517.542986111112</v>
      </c>
      <c r="D2182" t="s">
        <v>17299</v>
      </c>
      <c r="E2182" s="1137">
        <v>0</v>
      </c>
    </row>
    <row r="2183" spans="1:5" x14ac:dyDescent="0.25">
      <c r="A2183" t="s">
        <v>1</v>
      </c>
      <c r="B2183" t="s">
        <v>17535</v>
      </c>
      <c r="C2183" s="1140">
        <v>45517.542997685188</v>
      </c>
      <c r="D2183" t="s">
        <v>17300</v>
      </c>
    </row>
    <row r="2184" spans="1:5" x14ac:dyDescent="0.25">
      <c r="A2184" t="s">
        <v>1</v>
      </c>
      <c r="B2184" t="s">
        <v>17535</v>
      </c>
      <c r="C2184" s="1140">
        <v>45517.542997685188</v>
      </c>
      <c r="D2184" t="s">
        <v>17301</v>
      </c>
      <c r="E2184" s="1137">
        <v>0</v>
      </c>
    </row>
    <row r="2185" spans="1:5" x14ac:dyDescent="0.25">
      <c r="A2185" t="s">
        <v>1</v>
      </c>
      <c r="B2185" t="s">
        <v>17535</v>
      </c>
      <c r="C2185" s="1140">
        <v>45517.542997685188</v>
      </c>
      <c r="D2185" t="s">
        <v>17302</v>
      </c>
    </row>
    <row r="2186" spans="1:5" x14ac:dyDescent="0.25">
      <c r="A2186" t="s">
        <v>1</v>
      </c>
      <c r="B2186" t="s">
        <v>17535</v>
      </c>
      <c r="C2186" s="1140">
        <v>45517.542997685188</v>
      </c>
      <c r="D2186" t="s">
        <v>17303</v>
      </c>
    </row>
    <row r="2187" spans="1:5" x14ac:dyDescent="0.25">
      <c r="A2187" t="s">
        <v>1</v>
      </c>
      <c r="B2187" t="s">
        <v>17535</v>
      </c>
      <c r="C2187" s="1140">
        <v>45517.542997685188</v>
      </c>
      <c r="D2187" t="s">
        <v>17304</v>
      </c>
      <c r="E2187" s="1137">
        <v>1.95E-2</v>
      </c>
    </row>
    <row r="2188" spans="1:5" x14ac:dyDescent="0.25">
      <c r="A2188" t="s">
        <v>1</v>
      </c>
      <c r="B2188" t="s">
        <v>17535</v>
      </c>
      <c r="C2188" s="1140">
        <v>45517.542997685188</v>
      </c>
      <c r="D2188" t="s">
        <v>17305</v>
      </c>
    </row>
    <row r="2189" spans="1:5" x14ac:dyDescent="0.25">
      <c r="A2189" t="s">
        <v>1</v>
      </c>
      <c r="B2189" t="s">
        <v>17535</v>
      </c>
      <c r="C2189" s="1140">
        <v>45517.542997685188</v>
      </c>
      <c r="D2189" t="s">
        <v>17306</v>
      </c>
      <c r="E2189" s="1137">
        <v>4.2999999999999997E-2</v>
      </c>
    </row>
    <row r="2190" spans="1:5" x14ac:dyDescent="0.25">
      <c r="A2190" t="s">
        <v>1</v>
      </c>
      <c r="B2190" t="s">
        <v>17535</v>
      </c>
      <c r="C2190" s="1140">
        <v>45517.542997685188</v>
      </c>
      <c r="D2190" t="s">
        <v>17307</v>
      </c>
      <c r="E2190" s="1137">
        <v>6.25E-2</v>
      </c>
    </row>
    <row r="2191" spans="1:5" x14ac:dyDescent="0.25">
      <c r="A2191" t="s">
        <v>1</v>
      </c>
      <c r="B2191" t="s">
        <v>17535</v>
      </c>
      <c r="C2191" s="1140">
        <v>45517.543495370373</v>
      </c>
      <c r="D2191" t="s">
        <v>17308</v>
      </c>
    </row>
    <row r="2192" spans="1:5" x14ac:dyDescent="0.25">
      <c r="A2192" t="s">
        <v>1</v>
      </c>
      <c r="B2192" t="s">
        <v>17535</v>
      </c>
      <c r="C2192" s="1140">
        <v>45517.543506944443</v>
      </c>
      <c r="D2192" t="s">
        <v>17313</v>
      </c>
      <c r="E2192" s="1137">
        <v>1.2773000000000001</v>
      </c>
    </row>
    <row r="2193" spans="1:5" x14ac:dyDescent="0.25">
      <c r="A2193" t="s">
        <v>1</v>
      </c>
      <c r="B2193" t="s">
        <v>17535</v>
      </c>
      <c r="C2193" s="1140">
        <v>45517.544988425929</v>
      </c>
      <c r="D2193" t="s">
        <v>17292</v>
      </c>
    </row>
    <row r="2194" spans="1:5" x14ac:dyDescent="0.25">
      <c r="A2194" t="s">
        <v>1</v>
      </c>
      <c r="B2194" t="s">
        <v>17535</v>
      </c>
      <c r="C2194" s="1140">
        <v>45517.544988425929</v>
      </c>
      <c r="D2194" t="s">
        <v>17297</v>
      </c>
      <c r="E2194" s="1137">
        <v>0.38279999999999997</v>
      </c>
    </row>
    <row r="2195" spans="1:5" x14ac:dyDescent="0.25">
      <c r="A2195" t="s">
        <v>1</v>
      </c>
      <c r="B2195" t="s">
        <v>17535</v>
      </c>
      <c r="C2195" s="1140">
        <v>45517.545023148145</v>
      </c>
      <c r="D2195" t="s">
        <v>17298</v>
      </c>
    </row>
    <row r="2196" spans="1:5" x14ac:dyDescent="0.25">
      <c r="A2196" t="s">
        <v>1</v>
      </c>
      <c r="B2196" t="s">
        <v>17535</v>
      </c>
      <c r="C2196" s="1140">
        <v>45517.545023148145</v>
      </c>
      <c r="D2196" t="s">
        <v>17299</v>
      </c>
      <c r="E2196" s="1137">
        <v>0</v>
      </c>
    </row>
    <row r="2197" spans="1:5" x14ac:dyDescent="0.25">
      <c r="A2197" t="s">
        <v>1</v>
      </c>
      <c r="B2197" t="s">
        <v>17535</v>
      </c>
      <c r="C2197" s="1140">
        <v>45517.545034722221</v>
      </c>
      <c r="D2197" t="s">
        <v>17300</v>
      </c>
    </row>
    <row r="2198" spans="1:5" x14ac:dyDescent="0.25">
      <c r="A2198" t="s">
        <v>1</v>
      </c>
      <c r="B2198" t="s">
        <v>17535</v>
      </c>
      <c r="C2198" s="1140">
        <v>45517.545034722221</v>
      </c>
      <c r="D2198" t="s">
        <v>17301</v>
      </c>
      <c r="E2198" s="1137">
        <v>1.95E-2</v>
      </c>
    </row>
    <row r="2199" spans="1:5" x14ac:dyDescent="0.25">
      <c r="A2199" t="s">
        <v>1</v>
      </c>
      <c r="B2199" t="s">
        <v>17535</v>
      </c>
      <c r="C2199" s="1140">
        <v>45517.545034722221</v>
      </c>
      <c r="D2199" t="s">
        <v>17302</v>
      </c>
    </row>
    <row r="2200" spans="1:5" x14ac:dyDescent="0.25">
      <c r="A2200" t="s">
        <v>1</v>
      </c>
      <c r="B2200" t="s">
        <v>17535</v>
      </c>
      <c r="C2200" s="1140">
        <v>45517.545034722221</v>
      </c>
      <c r="D2200" t="s">
        <v>17303</v>
      </c>
    </row>
    <row r="2201" spans="1:5" x14ac:dyDescent="0.25">
      <c r="A2201" t="s">
        <v>1</v>
      </c>
      <c r="B2201" t="s">
        <v>17535</v>
      </c>
      <c r="C2201" s="1140">
        <v>45517.545034722221</v>
      </c>
      <c r="D2201" t="s">
        <v>17304</v>
      </c>
      <c r="E2201" s="1137">
        <v>1.5599999999999999E-2</v>
      </c>
    </row>
    <row r="2202" spans="1:5" x14ac:dyDescent="0.25">
      <c r="A2202" t="s">
        <v>1</v>
      </c>
      <c r="B2202" t="s">
        <v>17535</v>
      </c>
      <c r="C2202" s="1140">
        <v>45517.545034722221</v>
      </c>
      <c r="D2202" t="s">
        <v>17305</v>
      </c>
    </row>
    <row r="2203" spans="1:5" x14ac:dyDescent="0.25">
      <c r="A2203" t="s">
        <v>1</v>
      </c>
      <c r="B2203" t="s">
        <v>17535</v>
      </c>
      <c r="C2203" s="1140">
        <v>45517.545034722221</v>
      </c>
      <c r="D2203" t="s">
        <v>17306</v>
      </c>
      <c r="E2203" s="1137">
        <v>4.2999999999999997E-2</v>
      </c>
    </row>
    <row r="2204" spans="1:5" x14ac:dyDescent="0.25">
      <c r="A2204" t="s">
        <v>1</v>
      </c>
      <c r="B2204" t="s">
        <v>17535</v>
      </c>
      <c r="C2204" s="1140">
        <v>45517.545034722221</v>
      </c>
      <c r="D2204" t="s">
        <v>17307</v>
      </c>
      <c r="E2204" s="1137">
        <v>5.8599999999999999E-2</v>
      </c>
    </row>
    <row r="2205" spans="1:5" x14ac:dyDescent="0.25">
      <c r="A2205" t="s">
        <v>1</v>
      </c>
      <c r="B2205" t="s">
        <v>17535</v>
      </c>
      <c r="C2205" s="1140">
        <v>45517.545312499999</v>
      </c>
      <c r="D2205" t="s">
        <v>17308</v>
      </c>
    </row>
    <row r="2206" spans="1:5" x14ac:dyDescent="0.25">
      <c r="A2206" t="s">
        <v>1</v>
      </c>
      <c r="B2206" t="s">
        <v>17535</v>
      </c>
      <c r="C2206" s="1140">
        <v>45517.545324074075</v>
      </c>
      <c r="D2206" t="s">
        <v>17313</v>
      </c>
      <c r="E2206" s="1137">
        <v>1.1601999999999999</v>
      </c>
    </row>
    <row r="2207" spans="1:5" x14ac:dyDescent="0.25">
      <c r="A2207" t="s">
        <v>1</v>
      </c>
      <c r="B2207" t="s">
        <v>17535</v>
      </c>
      <c r="C2207" s="1140">
        <v>45517.5465625</v>
      </c>
      <c r="D2207" t="s">
        <v>17292</v>
      </c>
    </row>
    <row r="2208" spans="1:5" x14ac:dyDescent="0.25">
      <c r="A2208" t="s">
        <v>1</v>
      </c>
      <c r="B2208" t="s">
        <v>17535</v>
      </c>
      <c r="C2208" s="1140">
        <v>45517.5465625</v>
      </c>
      <c r="D2208" t="s">
        <v>17297</v>
      </c>
      <c r="E2208" s="1137">
        <v>0.39839999999999998</v>
      </c>
    </row>
    <row r="2209" spans="1:5" x14ac:dyDescent="0.25">
      <c r="A2209" t="s">
        <v>1</v>
      </c>
      <c r="B2209" t="s">
        <v>17535</v>
      </c>
      <c r="C2209" s="1140">
        <v>45517.546585648146</v>
      </c>
      <c r="D2209" t="s">
        <v>17298</v>
      </c>
    </row>
    <row r="2210" spans="1:5" x14ac:dyDescent="0.25">
      <c r="A2210" t="s">
        <v>1</v>
      </c>
      <c r="B2210" t="s">
        <v>17535</v>
      </c>
      <c r="C2210" s="1140">
        <v>45517.546585648146</v>
      </c>
      <c r="D2210" t="s">
        <v>17299</v>
      </c>
      <c r="E2210" s="1137">
        <v>0</v>
      </c>
    </row>
    <row r="2211" spans="1:5" x14ac:dyDescent="0.25">
      <c r="A2211" t="s">
        <v>1</v>
      </c>
      <c r="B2211" t="s">
        <v>17535</v>
      </c>
      <c r="C2211" s="1140">
        <v>45517.546597222223</v>
      </c>
      <c r="D2211" t="s">
        <v>17300</v>
      </c>
    </row>
    <row r="2212" spans="1:5" x14ac:dyDescent="0.25">
      <c r="A2212" t="s">
        <v>1</v>
      </c>
      <c r="B2212" t="s">
        <v>17535</v>
      </c>
      <c r="C2212" s="1140">
        <v>45517.546597222223</v>
      </c>
      <c r="D2212" t="s">
        <v>17301</v>
      </c>
      <c r="E2212" s="1137">
        <v>1.95E-2</v>
      </c>
    </row>
    <row r="2213" spans="1:5" x14ac:dyDescent="0.25">
      <c r="A2213" t="s">
        <v>1</v>
      </c>
      <c r="B2213" t="s">
        <v>17535</v>
      </c>
      <c r="C2213" s="1140">
        <v>45517.546597222223</v>
      </c>
      <c r="D2213" t="s">
        <v>17302</v>
      </c>
    </row>
    <row r="2214" spans="1:5" x14ac:dyDescent="0.25">
      <c r="A2214" t="s">
        <v>1</v>
      </c>
      <c r="B2214" t="s">
        <v>17535</v>
      </c>
      <c r="C2214" s="1140">
        <v>45517.546597222223</v>
      </c>
      <c r="D2214" t="s">
        <v>17303</v>
      </c>
    </row>
    <row r="2215" spans="1:5" x14ac:dyDescent="0.25">
      <c r="A2215" t="s">
        <v>1</v>
      </c>
      <c r="B2215" t="s">
        <v>17535</v>
      </c>
      <c r="C2215" s="1140">
        <v>45517.546597222223</v>
      </c>
      <c r="D2215" t="s">
        <v>17304</v>
      </c>
      <c r="E2215" s="1137">
        <v>1.17E-2</v>
      </c>
    </row>
    <row r="2216" spans="1:5" x14ac:dyDescent="0.25">
      <c r="A2216" t="s">
        <v>1</v>
      </c>
      <c r="B2216" t="s">
        <v>17535</v>
      </c>
      <c r="C2216" s="1140">
        <v>45517.546597222223</v>
      </c>
      <c r="D2216" t="s">
        <v>17305</v>
      </c>
    </row>
    <row r="2217" spans="1:5" x14ac:dyDescent="0.25">
      <c r="A2217" t="s">
        <v>1</v>
      </c>
      <c r="B2217" t="s">
        <v>17535</v>
      </c>
      <c r="C2217" s="1140">
        <v>45517.546597222223</v>
      </c>
      <c r="D2217" t="s">
        <v>17306</v>
      </c>
      <c r="E2217" s="1137">
        <v>3.5200000000000002E-2</v>
      </c>
    </row>
    <row r="2218" spans="1:5" x14ac:dyDescent="0.25">
      <c r="A2218" t="s">
        <v>1</v>
      </c>
      <c r="B2218" t="s">
        <v>17535</v>
      </c>
      <c r="C2218" s="1140">
        <v>45517.546597222223</v>
      </c>
      <c r="D2218" t="s">
        <v>17307</v>
      </c>
      <c r="E2218" s="1137">
        <v>4.6899999999999997E-2</v>
      </c>
    </row>
    <row r="2219" spans="1:5" x14ac:dyDescent="0.25">
      <c r="A2219" t="s">
        <v>1</v>
      </c>
      <c r="B2219" t="s">
        <v>17535</v>
      </c>
      <c r="C2219" s="1140">
        <v>45517.5468287037</v>
      </c>
      <c r="D2219" t="s">
        <v>17308</v>
      </c>
    </row>
    <row r="2220" spans="1:5" x14ac:dyDescent="0.25">
      <c r="A2220" t="s">
        <v>1</v>
      </c>
      <c r="B2220" t="s">
        <v>17535</v>
      </c>
      <c r="C2220" s="1140">
        <v>45517.546840277777</v>
      </c>
      <c r="D2220" t="s">
        <v>17313</v>
      </c>
      <c r="E2220" s="1137">
        <v>1.1211</v>
      </c>
    </row>
    <row r="2221" spans="1:5" x14ac:dyDescent="0.25">
      <c r="A2221" t="s">
        <v>1</v>
      </c>
      <c r="B2221" t="s">
        <v>17535</v>
      </c>
      <c r="C2221" s="1140">
        <v>45517.547210648147</v>
      </c>
      <c r="D2221" t="s">
        <v>17286</v>
      </c>
    </row>
    <row r="2222" spans="1:5" x14ac:dyDescent="0.25">
      <c r="A2222" t="s">
        <v>1</v>
      </c>
      <c r="B2222" t="s">
        <v>17535</v>
      </c>
      <c r="C2222" s="1140">
        <v>45517.547210648147</v>
      </c>
      <c r="D2222" t="s">
        <v>17287</v>
      </c>
      <c r="E2222" s="1137">
        <v>3.8999999999999998E-3</v>
      </c>
    </row>
    <row r="2223" spans="1:5" x14ac:dyDescent="0.25">
      <c r="A2223" t="s">
        <v>1</v>
      </c>
      <c r="B2223" t="s">
        <v>17535</v>
      </c>
      <c r="C2223" s="1140">
        <v>45517.548715277779</v>
      </c>
      <c r="D2223" t="s">
        <v>17292</v>
      </c>
    </row>
    <row r="2224" spans="1:5" x14ac:dyDescent="0.25">
      <c r="A2224" t="s">
        <v>1</v>
      </c>
      <c r="B2224" t="s">
        <v>17535</v>
      </c>
      <c r="C2224" s="1140">
        <v>45517.548715277779</v>
      </c>
      <c r="D2224" t="s">
        <v>17297</v>
      </c>
      <c r="E2224" s="1137">
        <v>0.40229999999999999</v>
      </c>
    </row>
    <row r="2225" spans="1:5" x14ac:dyDescent="0.25">
      <c r="A2225" t="s">
        <v>1</v>
      </c>
      <c r="B2225" t="s">
        <v>17535</v>
      </c>
      <c r="C2225" s="1140">
        <v>45517.548738425925</v>
      </c>
      <c r="D2225" t="s">
        <v>17298</v>
      </c>
    </row>
    <row r="2226" spans="1:5" x14ac:dyDescent="0.25">
      <c r="A2226" t="s">
        <v>1</v>
      </c>
      <c r="B2226" t="s">
        <v>17535</v>
      </c>
      <c r="C2226" s="1140">
        <v>45517.548738425925</v>
      </c>
      <c r="D2226" t="s">
        <v>17299</v>
      </c>
      <c r="E2226" s="1137">
        <v>0</v>
      </c>
    </row>
    <row r="2227" spans="1:5" x14ac:dyDescent="0.25">
      <c r="A2227" t="s">
        <v>1</v>
      </c>
      <c r="B2227" t="s">
        <v>17535</v>
      </c>
      <c r="C2227" s="1140">
        <v>45517.548773148148</v>
      </c>
      <c r="D2227" t="s">
        <v>17300</v>
      </c>
    </row>
    <row r="2228" spans="1:5" x14ac:dyDescent="0.25">
      <c r="A2228" t="s">
        <v>1</v>
      </c>
      <c r="B2228" t="s">
        <v>17535</v>
      </c>
      <c r="C2228" s="1140">
        <v>45517.548773148148</v>
      </c>
      <c r="D2228" t="s">
        <v>17301</v>
      </c>
      <c r="E2228" s="1137">
        <v>1.17E-2</v>
      </c>
    </row>
    <row r="2229" spans="1:5" x14ac:dyDescent="0.25">
      <c r="A2229" t="s">
        <v>1</v>
      </c>
      <c r="B2229" t="s">
        <v>17535</v>
      </c>
      <c r="C2229" s="1140">
        <v>45517.548773148148</v>
      </c>
      <c r="D2229" t="s">
        <v>17302</v>
      </c>
    </row>
    <row r="2230" spans="1:5" x14ac:dyDescent="0.25">
      <c r="A2230" t="s">
        <v>1</v>
      </c>
      <c r="B2230" t="s">
        <v>17535</v>
      </c>
      <c r="C2230" s="1140">
        <v>45517.548773148148</v>
      </c>
      <c r="D2230" t="s">
        <v>17303</v>
      </c>
    </row>
    <row r="2231" spans="1:5" x14ac:dyDescent="0.25">
      <c r="A2231" t="s">
        <v>1</v>
      </c>
      <c r="B2231" t="s">
        <v>17535</v>
      </c>
      <c r="C2231" s="1140">
        <v>45517.548773148148</v>
      </c>
      <c r="D2231" t="s">
        <v>17304</v>
      </c>
      <c r="E2231" s="1137">
        <v>1.5599999999999999E-2</v>
      </c>
    </row>
    <row r="2232" spans="1:5" x14ac:dyDescent="0.25">
      <c r="A2232" t="s">
        <v>1</v>
      </c>
      <c r="B2232" t="s">
        <v>17535</v>
      </c>
      <c r="C2232" s="1140">
        <v>45517.548773148148</v>
      </c>
      <c r="D2232" t="s">
        <v>17305</v>
      </c>
    </row>
    <row r="2233" spans="1:5" x14ac:dyDescent="0.25">
      <c r="A2233" t="s">
        <v>1</v>
      </c>
      <c r="B2233" t="s">
        <v>17535</v>
      </c>
      <c r="C2233" s="1140">
        <v>45517.549930555557</v>
      </c>
      <c r="D2233" t="s">
        <v>17306</v>
      </c>
      <c r="E2233" s="1137">
        <v>100.3242</v>
      </c>
    </row>
    <row r="2234" spans="1:5" x14ac:dyDescent="0.25">
      <c r="A2234" t="s">
        <v>1</v>
      </c>
      <c r="B2234" t="s">
        <v>17535</v>
      </c>
      <c r="C2234" s="1140">
        <v>45517.549930555557</v>
      </c>
      <c r="D2234" t="s">
        <v>17307</v>
      </c>
      <c r="E2234" s="1137">
        <v>100.3398</v>
      </c>
    </row>
    <row r="2235" spans="1:5" x14ac:dyDescent="0.25">
      <c r="A2235" t="s">
        <v>1</v>
      </c>
      <c r="B2235" t="s">
        <v>17535</v>
      </c>
      <c r="C2235" s="1140">
        <v>45517.55128472222</v>
      </c>
      <c r="D2235" t="s">
        <v>17292</v>
      </c>
    </row>
    <row r="2236" spans="1:5" x14ac:dyDescent="0.25">
      <c r="A2236" t="s">
        <v>1</v>
      </c>
      <c r="B2236" t="s">
        <v>17535</v>
      </c>
      <c r="C2236" s="1140">
        <v>45517.551296296297</v>
      </c>
      <c r="D2236" t="s">
        <v>17297</v>
      </c>
      <c r="E2236" s="1137">
        <v>0.38279999999999997</v>
      </c>
    </row>
    <row r="2237" spans="1:5" x14ac:dyDescent="0.25">
      <c r="A2237" t="s">
        <v>1</v>
      </c>
      <c r="B2237" t="s">
        <v>17535</v>
      </c>
      <c r="C2237" s="1140">
        <v>45517.551319444443</v>
      </c>
      <c r="D2237" t="s">
        <v>17298</v>
      </c>
    </row>
    <row r="2238" spans="1:5" x14ac:dyDescent="0.25">
      <c r="A2238" t="s">
        <v>1</v>
      </c>
      <c r="B2238" t="s">
        <v>17535</v>
      </c>
      <c r="C2238" s="1140">
        <v>45517.551319444443</v>
      </c>
      <c r="D2238" t="s">
        <v>17303</v>
      </c>
    </row>
    <row r="2239" spans="1:5" x14ac:dyDescent="0.25">
      <c r="A2239" t="s">
        <v>1</v>
      </c>
      <c r="B2239" t="s">
        <v>17535</v>
      </c>
      <c r="C2239" s="1140">
        <v>45517.551319444443</v>
      </c>
      <c r="D2239" t="s">
        <v>17304</v>
      </c>
      <c r="E2239" s="1137">
        <v>3.9100000000000003E-2</v>
      </c>
    </row>
    <row r="2240" spans="1:5" x14ac:dyDescent="0.25">
      <c r="A2240" t="s">
        <v>1</v>
      </c>
      <c r="B2240" t="s">
        <v>17535</v>
      </c>
      <c r="C2240" s="1140">
        <v>45517.551319444443</v>
      </c>
      <c r="D2240" t="s">
        <v>17305</v>
      </c>
    </row>
    <row r="2241" spans="1:5" x14ac:dyDescent="0.25">
      <c r="A2241" t="s">
        <v>1</v>
      </c>
      <c r="B2241" t="s">
        <v>17535</v>
      </c>
      <c r="C2241" s="1140">
        <v>45517.551319444443</v>
      </c>
      <c r="D2241" t="s">
        <v>17306</v>
      </c>
      <c r="E2241" s="1137">
        <v>4.6899999999999997E-2</v>
      </c>
    </row>
    <row r="2242" spans="1:5" x14ac:dyDescent="0.25">
      <c r="A2242" t="s">
        <v>1</v>
      </c>
      <c r="B2242" t="s">
        <v>17535</v>
      </c>
      <c r="C2242" s="1140">
        <v>45517.551319444443</v>
      </c>
      <c r="D2242" t="s">
        <v>17299</v>
      </c>
      <c r="E2242" s="1137">
        <v>8.5900000000000004E-2</v>
      </c>
    </row>
    <row r="2243" spans="1:5" x14ac:dyDescent="0.25">
      <c r="A2243" t="s">
        <v>1</v>
      </c>
      <c r="B2243" t="s">
        <v>17535</v>
      </c>
      <c r="C2243" s="1140">
        <v>45517.551898148151</v>
      </c>
      <c r="D2243" t="s">
        <v>17308</v>
      </c>
    </row>
    <row r="2244" spans="1:5" x14ac:dyDescent="0.25">
      <c r="A2244" t="s">
        <v>1</v>
      </c>
      <c r="B2244" t="s">
        <v>17535</v>
      </c>
      <c r="C2244" s="1140">
        <v>45517.55190972222</v>
      </c>
      <c r="D2244" t="s">
        <v>17313</v>
      </c>
      <c r="E2244" s="1137">
        <v>1.1914</v>
      </c>
    </row>
    <row r="2245" spans="1:5" x14ac:dyDescent="0.25">
      <c r="A2245" t="s">
        <v>1</v>
      </c>
      <c r="B2245" t="s">
        <v>17535</v>
      </c>
      <c r="C2245" s="1140">
        <v>45517.553055555552</v>
      </c>
      <c r="D2245" t="s">
        <v>17292</v>
      </c>
    </row>
    <row r="2246" spans="1:5" x14ac:dyDescent="0.25">
      <c r="A2246" t="s">
        <v>1</v>
      </c>
      <c r="B2246" t="s">
        <v>17535</v>
      </c>
      <c r="C2246" s="1140">
        <v>45517.553067129629</v>
      </c>
      <c r="D2246" t="s">
        <v>17297</v>
      </c>
      <c r="E2246" s="1137">
        <v>0.39839999999999998</v>
      </c>
    </row>
    <row r="2247" spans="1:5" x14ac:dyDescent="0.25">
      <c r="A2247" t="s">
        <v>1</v>
      </c>
      <c r="B2247" t="s">
        <v>17535</v>
      </c>
      <c r="C2247" s="1140">
        <v>45517.553078703706</v>
      </c>
      <c r="D2247" t="s">
        <v>17298</v>
      </c>
    </row>
    <row r="2248" spans="1:5" x14ac:dyDescent="0.25">
      <c r="A2248" t="s">
        <v>1</v>
      </c>
      <c r="B2248" t="s">
        <v>17535</v>
      </c>
      <c r="C2248" s="1140">
        <v>45517.553078703706</v>
      </c>
      <c r="D2248" t="s">
        <v>17299</v>
      </c>
      <c r="E2248" s="1137">
        <v>0</v>
      </c>
    </row>
    <row r="2249" spans="1:5" x14ac:dyDescent="0.25">
      <c r="A2249" t="s">
        <v>1</v>
      </c>
      <c r="B2249" t="s">
        <v>17535</v>
      </c>
      <c r="C2249" s="1140">
        <v>45517.553090277775</v>
      </c>
      <c r="D2249" t="s">
        <v>17300</v>
      </c>
    </row>
    <row r="2250" spans="1:5" x14ac:dyDescent="0.25">
      <c r="A2250" t="s">
        <v>1</v>
      </c>
      <c r="B2250" t="s">
        <v>17535</v>
      </c>
      <c r="C2250" s="1140">
        <v>45517.553090277775</v>
      </c>
      <c r="D2250" t="s">
        <v>17301</v>
      </c>
      <c r="E2250" s="1137">
        <v>0</v>
      </c>
    </row>
    <row r="2251" spans="1:5" x14ac:dyDescent="0.25">
      <c r="A2251" t="s">
        <v>1</v>
      </c>
      <c r="B2251" t="s">
        <v>17535</v>
      </c>
      <c r="C2251" s="1140">
        <v>45517.553090277775</v>
      </c>
      <c r="D2251" t="s">
        <v>17302</v>
      </c>
    </row>
    <row r="2252" spans="1:5" x14ac:dyDescent="0.25">
      <c r="A2252" t="s">
        <v>1</v>
      </c>
      <c r="B2252" t="s">
        <v>17535</v>
      </c>
      <c r="C2252" s="1140">
        <v>45517.553090277775</v>
      </c>
      <c r="D2252" t="s">
        <v>17303</v>
      </c>
    </row>
    <row r="2253" spans="1:5" x14ac:dyDescent="0.25">
      <c r="A2253" t="s">
        <v>1</v>
      </c>
      <c r="B2253" t="s">
        <v>17535</v>
      </c>
      <c r="C2253" s="1140">
        <v>45517.553090277775</v>
      </c>
      <c r="D2253" t="s">
        <v>17304</v>
      </c>
      <c r="E2253" s="1137">
        <v>3.1199999999999999E-2</v>
      </c>
    </row>
    <row r="2254" spans="1:5" x14ac:dyDescent="0.25">
      <c r="A2254" t="s">
        <v>1</v>
      </c>
      <c r="B2254" t="s">
        <v>17535</v>
      </c>
      <c r="C2254" s="1140">
        <v>45517.553090277775</v>
      </c>
      <c r="D2254" t="s">
        <v>17305</v>
      </c>
    </row>
    <row r="2255" spans="1:5" x14ac:dyDescent="0.25">
      <c r="A2255" t="s">
        <v>1</v>
      </c>
      <c r="B2255" t="s">
        <v>17535</v>
      </c>
      <c r="C2255" s="1140">
        <v>45517.553090277775</v>
      </c>
      <c r="D2255" t="s">
        <v>17306</v>
      </c>
      <c r="E2255" s="1137">
        <v>7.0300000000000001E-2</v>
      </c>
    </row>
    <row r="2256" spans="1:5" x14ac:dyDescent="0.25">
      <c r="A2256" t="s">
        <v>1</v>
      </c>
      <c r="B2256" t="s">
        <v>17535</v>
      </c>
      <c r="C2256" s="1140">
        <v>45517.553090277775</v>
      </c>
      <c r="D2256" t="s">
        <v>17307</v>
      </c>
      <c r="E2256" s="1137">
        <v>0.1016</v>
      </c>
    </row>
    <row r="2257" spans="1:5" x14ac:dyDescent="0.25">
      <c r="A2257" t="s">
        <v>1</v>
      </c>
      <c r="B2257" t="s">
        <v>17535</v>
      </c>
      <c r="C2257" s="1140">
        <v>45517.553402777776</v>
      </c>
      <c r="D2257" t="s">
        <v>17308</v>
      </c>
    </row>
    <row r="2258" spans="1:5" x14ac:dyDescent="0.25">
      <c r="A2258" t="s">
        <v>1</v>
      </c>
      <c r="B2258" t="s">
        <v>17535</v>
      </c>
      <c r="C2258" s="1140">
        <v>45517.553414351853</v>
      </c>
      <c r="D2258" t="s">
        <v>17313</v>
      </c>
      <c r="E2258" s="1137">
        <v>1.1445000000000001</v>
      </c>
    </row>
    <row r="2259" spans="1:5" x14ac:dyDescent="0.25">
      <c r="A2259" t="s">
        <v>1</v>
      </c>
      <c r="B2259" t="s">
        <v>17535</v>
      </c>
      <c r="C2259" s="1140">
        <v>45517.553935185184</v>
      </c>
      <c r="D2259" t="s">
        <v>17292</v>
      </c>
    </row>
    <row r="2260" spans="1:5" x14ac:dyDescent="0.25">
      <c r="A2260" t="s">
        <v>1</v>
      </c>
      <c r="B2260" t="s">
        <v>17535</v>
      </c>
      <c r="C2260" s="1140">
        <v>45517.553935185184</v>
      </c>
      <c r="D2260" t="s">
        <v>17297</v>
      </c>
      <c r="E2260" s="1137">
        <v>0.36330000000000001</v>
      </c>
    </row>
    <row r="2261" spans="1:5" x14ac:dyDescent="0.25">
      <c r="A2261" t="s">
        <v>1</v>
      </c>
      <c r="B2261" t="s">
        <v>17535</v>
      </c>
      <c r="C2261" s="1140">
        <v>45517.55395833333</v>
      </c>
      <c r="D2261" t="s">
        <v>17298</v>
      </c>
    </row>
    <row r="2262" spans="1:5" x14ac:dyDescent="0.25">
      <c r="A2262" t="s">
        <v>1</v>
      </c>
      <c r="B2262" t="s">
        <v>17535</v>
      </c>
      <c r="C2262" s="1140">
        <v>45517.55395833333</v>
      </c>
      <c r="D2262" t="s">
        <v>17299</v>
      </c>
      <c r="E2262" s="1137">
        <v>0</v>
      </c>
    </row>
    <row r="2263" spans="1:5" x14ac:dyDescent="0.25">
      <c r="A2263" t="s">
        <v>1</v>
      </c>
      <c r="B2263" t="s">
        <v>17535</v>
      </c>
      <c r="C2263" s="1140">
        <v>45517.553981481484</v>
      </c>
      <c r="D2263" t="s">
        <v>17300</v>
      </c>
    </row>
    <row r="2264" spans="1:5" x14ac:dyDescent="0.25">
      <c r="A2264" t="s">
        <v>1</v>
      </c>
      <c r="B2264" t="s">
        <v>17535</v>
      </c>
      <c r="C2264" s="1140">
        <v>45517.553981481484</v>
      </c>
      <c r="D2264" t="s">
        <v>17301</v>
      </c>
      <c r="E2264" s="1137">
        <v>0</v>
      </c>
    </row>
    <row r="2265" spans="1:5" x14ac:dyDescent="0.25">
      <c r="A2265" t="s">
        <v>1</v>
      </c>
      <c r="B2265" t="s">
        <v>17535</v>
      </c>
      <c r="C2265" s="1140">
        <v>45517.553981481484</v>
      </c>
      <c r="D2265" t="s">
        <v>17302</v>
      </c>
    </row>
    <row r="2266" spans="1:5" x14ac:dyDescent="0.25">
      <c r="A2266" t="s">
        <v>1</v>
      </c>
      <c r="B2266" t="s">
        <v>17535</v>
      </c>
      <c r="C2266" s="1140">
        <v>45517.553981481484</v>
      </c>
      <c r="D2266" t="s">
        <v>17303</v>
      </c>
    </row>
    <row r="2267" spans="1:5" x14ac:dyDescent="0.25">
      <c r="A2267" t="s">
        <v>1</v>
      </c>
      <c r="B2267" t="s">
        <v>17535</v>
      </c>
      <c r="C2267" s="1140">
        <v>45517.553981481484</v>
      </c>
      <c r="D2267" t="s">
        <v>17304</v>
      </c>
      <c r="E2267" s="1137">
        <v>1.5599999999999999E-2</v>
      </c>
    </row>
    <row r="2268" spans="1:5" x14ac:dyDescent="0.25">
      <c r="A2268" t="s">
        <v>1</v>
      </c>
      <c r="B2268" t="s">
        <v>17535</v>
      </c>
      <c r="C2268" s="1140">
        <v>45517.553981481484</v>
      </c>
      <c r="D2268" t="s">
        <v>17305</v>
      </c>
    </row>
    <row r="2269" spans="1:5" x14ac:dyDescent="0.25">
      <c r="A2269" t="s">
        <v>1</v>
      </c>
      <c r="B2269" t="s">
        <v>17535</v>
      </c>
      <c r="C2269" s="1140">
        <v>45517.553981481484</v>
      </c>
      <c r="D2269" t="s">
        <v>17306</v>
      </c>
      <c r="E2269" s="1137">
        <v>4.6899999999999997E-2</v>
      </c>
    </row>
    <row r="2270" spans="1:5" x14ac:dyDescent="0.25">
      <c r="A2270" t="s">
        <v>1</v>
      </c>
      <c r="B2270" t="s">
        <v>17535</v>
      </c>
      <c r="C2270" s="1140">
        <v>45517.553981481484</v>
      </c>
      <c r="D2270" t="s">
        <v>17307</v>
      </c>
      <c r="E2270" s="1137">
        <v>6.25E-2</v>
      </c>
    </row>
    <row r="2271" spans="1:5" x14ac:dyDescent="0.25">
      <c r="A2271" t="s">
        <v>1</v>
      </c>
      <c r="B2271" t="s">
        <v>17535</v>
      </c>
      <c r="C2271" s="1140">
        <v>45517.554189814815</v>
      </c>
      <c r="D2271" t="s">
        <v>17355</v>
      </c>
    </row>
    <row r="2272" spans="1:5" x14ac:dyDescent="0.25">
      <c r="A2272" t="s">
        <v>1</v>
      </c>
      <c r="B2272" t="s">
        <v>17535</v>
      </c>
      <c r="C2272" s="1140">
        <v>45517.554189814815</v>
      </c>
      <c r="D2272" t="s">
        <v>17356</v>
      </c>
      <c r="E2272" s="1137">
        <v>0</v>
      </c>
    </row>
    <row r="2273" spans="1:5" x14ac:dyDescent="0.25">
      <c r="A2273" t="s">
        <v>1</v>
      </c>
      <c r="B2273" t="s">
        <v>17535</v>
      </c>
      <c r="C2273" s="1140">
        <v>45517.554212962961</v>
      </c>
      <c r="D2273" t="s">
        <v>17314</v>
      </c>
    </row>
    <row r="2274" spans="1:5" x14ac:dyDescent="0.25">
      <c r="A2274" t="s">
        <v>1</v>
      </c>
      <c r="B2274" t="s">
        <v>17535</v>
      </c>
      <c r="C2274" s="1140">
        <v>45517.554212962961</v>
      </c>
      <c r="D2274" t="s">
        <v>17315</v>
      </c>
      <c r="E2274" s="1137">
        <v>0</v>
      </c>
    </row>
    <row r="2275" spans="1:5" x14ac:dyDescent="0.25">
      <c r="A2275" t="s">
        <v>1</v>
      </c>
      <c r="B2275" t="s">
        <v>17535</v>
      </c>
      <c r="C2275" s="1140">
        <v>45517.554270833331</v>
      </c>
      <c r="D2275" t="s">
        <v>17538</v>
      </c>
    </row>
    <row r="2276" spans="1:5" x14ac:dyDescent="0.25">
      <c r="A2276" t="s">
        <v>1</v>
      </c>
      <c r="B2276" t="s">
        <v>17535</v>
      </c>
      <c r="C2276" s="1140">
        <v>45517.554270833331</v>
      </c>
      <c r="D2276" t="s">
        <v>17539</v>
      </c>
      <c r="E2276" s="1137">
        <v>0</v>
      </c>
    </row>
    <row r="2277" spans="1:5" x14ac:dyDescent="0.25">
      <c r="A2277" t="s">
        <v>1</v>
      </c>
      <c r="B2277" t="s">
        <v>17535</v>
      </c>
      <c r="C2277" s="1140">
        <v>45517.554282407407</v>
      </c>
      <c r="D2277" t="s">
        <v>17546</v>
      </c>
    </row>
    <row r="2278" spans="1:5" x14ac:dyDescent="0.25">
      <c r="A2278" t="s">
        <v>1</v>
      </c>
      <c r="B2278" t="s">
        <v>17535</v>
      </c>
      <c r="C2278" s="1140">
        <v>45517.554282407407</v>
      </c>
      <c r="D2278" t="s">
        <v>17541</v>
      </c>
    </row>
    <row r="2279" spans="1:5" x14ac:dyDescent="0.25">
      <c r="A2279" t="s">
        <v>1</v>
      </c>
      <c r="B2279" t="s">
        <v>17535</v>
      </c>
      <c r="C2279" s="1140">
        <v>45517.554282407407</v>
      </c>
      <c r="D2279" t="s">
        <v>17542</v>
      </c>
      <c r="E2279" s="1137">
        <v>0.18360000000000001</v>
      </c>
    </row>
    <row r="2280" spans="1:5" x14ac:dyDescent="0.25">
      <c r="A2280" t="s">
        <v>1</v>
      </c>
      <c r="B2280" t="s">
        <v>17535</v>
      </c>
      <c r="C2280" s="1140">
        <v>45517.554282407407</v>
      </c>
      <c r="D2280" t="s">
        <v>17543</v>
      </c>
    </row>
    <row r="2281" spans="1:5" x14ac:dyDescent="0.25">
      <c r="A2281" t="s">
        <v>1</v>
      </c>
      <c r="B2281" t="s">
        <v>17535</v>
      </c>
      <c r="C2281" s="1140">
        <v>45517.554282407407</v>
      </c>
      <c r="D2281" t="s">
        <v>17355</v>
      </c>
    </row>
    <row r="2282" spans="1:5" x14ac:dyDescent="0.25">
      <c r="A2282" t="s">
        <v>1</v>
      </c>
      <c r="B2282" t="s">
        <v>17535</v>
      </c>
      <c r="C2282" s="1140">
        <v>45517.554282407407</v>
      </c>
      <c r="D2282" t="s">
        <v>17356</v>
      </c>
      <c r="E2282" s="1137">
        <v>3.8999999999999998E-3</v>
      </c>
    </row>
    <row r="2283" spans="1:5" x14ac:dyDescent="0.25">
      <c r="A2283" t="s">
        <v>1</v>
      </c>
      <c r="B2283" t="s">
        <v>17535</v>
      </c>
      <c r="C2283" s="1140">
        <v>45517.554282407407</v>
      </c>
      <c r="D2283" t="s">
        <v>17544</v>
      </c>
      <c r="E2283" s="1137">
        <v>7.7999999999999996E-3</v>
      </c>
    </row>
    <row r="2284" spans="1:5" x14ac:dyDescent="0.25">
      <c r="A2284" t="s">
        <v>1</v>
      </c>
      <c r="B2284" t="s">
        <v>17535</v>
      </c>
      <c r="C2284" s="1140">
        <v>45517.554282407407</v>
      </c>
      <c r="D2284" t="s">
        <v>17303</v>
      </c>
    </row>
    <row r="2285" spans="1:5" x14ac:dyDescent="0.25">
      <c r="A2285" t="s">
        <v>1</v>
      </c>
      <c r="B2285" t="s">
        <v>17535</v>
      </c>
      <c r="C2285" s="1140">
        <v>45517.554282407407</v>
      </c>
      <c r="D2285" t="s">
        <v>17304</v>
      </c>
      <c r="E2285" s="1137">
        <v>1.5599999999999999E-2</v>
      </c>
    </row>
    <row r="2286" spans="1:5" x14ac:dyDescent="0.25">
      <c r="A2286" t="s">
        <v>1</v>
      </c>
      <c r="B2286" t="s">
        <v>17535</v>
      </c>
      <c r="C2286" s="1140">
        <v>45517.554282407407</v>
      </c>
      <c r="D2286" t="s">
        <v>17305</v>
      </c>
    </row>
    <row r="2287" spans="1:5" x14ac:dyDescent="0.25">
      <c r="A2287" t="s">
        <v>1</v>
      </c>
      <c r="B2287" t="s">
        <v>17535</v>
      </c>
      <c r="C2287" s="1140">
        <v>45517.554282407407</v>
      </c>
      <c r="D2287" t="s">
        <v>17306</v>
      </c>
      <c r="E2287" s="1137">
        <v>0.1797</v>
      </c>
    </row>
    <row r="2288" spans="1:5" x14ac:dyDescent="0.25">
      <c r="A2288" t="s">
        <v>1</v>
      </c>
      <c r="B2288" t="s">
        <v>17535</v>
      </c>
      <c r="C2288" s="1140">
        <v>45517.554282407407</v>
      </c>
      <c r="D2288" t="s">
        <v>17547</v>
      </c>
      <c r="E2288" s="1137">
        <v>0.3906</v>
      </c>
    </row>
    <row r="2289" spans="1:5" x14ac:dyDescent="0.25">
      <c r="A2289" t="s">
        <v>1</v>
      </c>
      <c r="B2289" t="s">
        <v>17535</v>
      </c>
      <c r="C2289" s="1140">
        <v>45517.555358796293</v>
      </c>
      <c r="D2289" t="s">
        <v>17308</v>
      </c>
    </row>
    <row r="2290" spans="1:5" x14ac:dyDescent="0.25">
      <c r="A2290" t="s">
        <v>1</v>
      </c>
      <c r="B2290" t="s">
        <v>17535</v>
      </c>
      <c r="C2290" s="1140">
        <v>45517.555381944447</v>
      </c>
      <c r="D2290" t="s">
        <v>17313</v>
      </c>
      <c r="E2290" s="1137">
        <v>1.1836</v>
      </c>
    </row>
    <row r="2291" spans="1:5" x14ac:dyDescent="0.25">
      <c r="A2291" t="s">
        <v>1</v>
      </c>
      <c r="B2291" t="s">
        <v>17535</v>
      </c>
      <c r="C2291" s="1140">
        <v>45517.55541666667</v>
      </c>
      <c r="D2291" t="s">
        <v>17292</v>
      </c>
    </row>
    <row r="2292" spans="1:5" x14ac:dyDescent="0.25">
      <c r="A2292" t="s">
        <v>1</v>
      </c>
      <c r="B2292" t="s">
        <v>17535</v>
      </c>
      <c r="C2292" s="1140">
        <v>45517.55541666667</v>
      </c>
      <c r="D2292" t="s">
        <v>17297</v>
      </c>
      <c r="E2292" s="1137">
        <v>0.3906</v>
      </c>
    </row>
    <row r="2293" spans="1:5" x14ac:dyDescent="0.25">
      <c r="A2293" t="s">
        <v>1</v>
      </c>
      <c r="B2293" t="s">
        <v>17535</v>
      </c>
      <c r="C2293" s="1140">
        <v>45517.555439814816</v>
      </c>
      <c r="D2293" t="s">
        <v>17298</v>
      </c>
    </row>
    <row r="2294" spans="1:5" x14ac:dyDescent="0.25">
      <c r="A2294" t="s">
        <v>1</v>
      </c>
      <c r="B2294" t="s">
        <v>17535</v>
      </c>
      <c r="C2294" s="1140">
        <v>45517.555439814816</v>
      </c>
      <c r="D2294" t="s">
        <v>17299</v>
      </c>
      <c r="E2294" s="1137">
        <v>0</v>
      </c>
    </row>
    <row r="2295" spans="1:5" x14ac:dyDescent="0.25">
      <c r="A2295" t="s">
        <v>1</v>
      </c>
      <c r="B2295" t="s">
        <v>17535</v>
      </c>
      <c r="C2295" s="1140">
        <v>45517.555451388886</v>
      </c>
      <c r="D2295" t="s">
        <v>17300</v>
      </c>
    </row>
    <row r="2296" spans="1:5" x14ac:dyDescent="0.25">
      <c r="A2296" t="s">
        <v>1</v>
      </c>
      <c r="B2296" t="s">
        <v>17535</v>
      </c>
      <c r="C2296" s="1140">
        <v>45517.555451388886</v>
      </c>
      <c r="D2296" t="s">
        <v>17301</v>
      </c>
      <c r="E2296" s="1137">
        <v>0</v>
      </c>
    </row>
    <row r="2297" spans="1:5" x14ac:dyDescent="0.25">
      <c r="A2297" t="s">
        <v>1</v>
      </c>
      <c r="B2297" t="s">
        <v>17535</v>
      </c>
      <c r="C2297" s="1140">
        <v>45517.555451388886</v>
      </c>
      <c r="D2297" t="s">
        <v>17302</v>
      </c>
    </row>
    <row r="2298" spans="1:5" x14ac:dyDescent="0.25">
      <c r="A2298" t="s">
        <v>1</v>
      </c>
      <c r="B2298" t="s">
        <v>17535</v>
      </c>
      <c r="C2298" s="1140">
        <v>45517.555451388886</v>
      </c>
      <c r="D2298" t="s">
        <v>17303</v>
      </c>
    </row>
    <row r="2299" spans="1:5" x14ac:dyDescent="0.25">
      <c r="A2299" t="s">
        <v>1</v>
      </c>
      <c r="B2299" t="s">
        <v>17535</v>
      </c>
      <c r="C2299" s="1140">
        <v>45517.555451388886</v>
      </c>
      <c r="D2299" t="s">
        <v>17304</v>
      </c>
      <c r="E2299" s="1137">
        <v>3.1199999999999999E-2</v>
      </c>
    </row>
    <row r="2300" spans="1:5" x14ac:dyDescent="0.25">
      <c r="A2300" t="s">
        <v>1</v>
      </c>
      <c r="B2300" t="s">
        <v>17535</v>
      </c>
      <c r="C2300" s="1140">
        <v>45517.555451388886</v>
      </c>
      <c r="D2300" t="s">
        <v>17305</v>
      </c>
    </row>
    <row r="2301" spans="1:5" x14ac:dyDescent="0.25">
      <c r="A2301" t="s">
        <v>1</v>
      </c>
      <c r="B2301" t="s">
        <v>17535</v>
      </c>
      <c r="C2301" s="1140">
        <v>45517.555451388886</v>
      </c>
      <c r="D2301" t="s">
        <v>17306</v>
      </c>
      <c r="E2301" s="1137">
        <v>7.4200000000000002E-2</v>
      </c>
    </row>
    <row r="2302" spans="1:5" x14ac:dyDescent="0.25">
      <c r="A2302" t="s">
        <v>1</v>
      </c>
      <c r="B2302" t="s">
        <v>17535</v>
      </c>
      <c r="C2302" s="1140">
        <v>45517.555451388886</v>
      </c>
      <c r="D2302" t="s">
        <v>17307</v>
      </c>
      <c r="E2302" s="1137">
        <v>0.1055</v>
      </c>
    </row>
    <row r="2303" spans="1:5" x14ac:dyDescent="0.25">
      <c r="A2303" t="s">
        <v>1</v>
      </c>
      <c r="B2303" t="s">
        <v>17535</v>
      </c>
      <c r="C2303" s="1140">
        <v>45517.555659722224</v>
      </c>
      <c r="D2303" t="s">
        <v>17308</v>
      </c>
    </row>
    <row r="2304" spans="1:5" x14ac:dyDescent="0.25">
      <c r="A2304" t="s">
        <v>1</v>
      </c>
      <c r="B2304" t="s">
        <v>17535</v>
      </c>
      <c r="C2304" s="1140">
        <v>45517.555671296293</v>
      </c>
      <c r="D2304" t="s">
        <v>17313</v>
      </c>
      <c r="E2304" s="1137">
        <v>1.1797</v>
      </c>
    </row>
    <row r="2305" spans="1:5" x14ac:dyDescent="0.25">
      <c r="A2305" t="s">
        <v>1</v>
      </c>
      <c r="B2305" t="s">
        <v>17535</v>
      </c>
      <c r="C2305" s="1140">
        <v>45517.557303240741</v>
      </c>
      <c r="D2305" t="s">
        <v>17292</v>
      </c>
    </row>
    <row r="2306" spans="1:5" x14ac:dyDescent="0.25">
      <c r="A2306" t="s">
        <v>1</v>
      </c>
      <c r="B2306" t="s">
        <v>17535</v>
      </c>
      <c r="C2306" s="1140">
        <v>45517.557303240741</v>
      </c>
      <c r="D2306" t="s">
        <v>17297</v>
      </c>
      <c r="E2306" s="1137">
        <v>0.41410000000000002</v>
      </c>
    </row>
    <row r="2307" spans="1:5" x14ac:dyDescent="0.25">
      <c r="A2307" t="s">
        <v>1</v>
      </c>
      <c r="B2307" t="s">
        <v>17535</v>
      </c>
      <c r="C2307" s="1140">
        <v>45517.557326388887</v>
      </c>
      <c r="D2307" t="s">
        <v>17298</v>
      </c>
    </row>
    <row r="2308" spans="1:5" x14ac:dyDescent="0.25">
      <c r="A2308" t="s">
        <v>1</v>
      </c>
      <c r="B2308" t="s">
        <v>17535</v>
      </c>
      <c r="C2308" s="1140">
        <v>45517.557326388887</v>
      </c>
      <c r="D2308" t="s">
        <v>17299</v>
      </c>
      <c r="E2308" s="1137">
        <v>0</v>
      </c>
    </row>
    <row r="2309" spans="1:5" x14ac:dyDescent="0.25">
      <c r="A2309" t="s">
        <v>1</v>
      </c>
      <c r="B2309" t="s">
        <v>17535</v>
      </c>
      <c r="C2309" s="1140">
        <v>45517.557337962964</v>
      </c>
      <c r="D2309" t="s">
        <v>17300</v>
      </c>
    </row>
    <row r="2310" spans="1:5" x14ac:dyDescent="0.25">
      <c r="A2310" t="s">
        <v>1</v>
      </c>
      <c r="B2310" t="s">
        <v>17535</v>
      </c>
      <c r="C2310" s="1140">
        <v>45517.557337962964</v>
      </c>
      <c r="D2310" t="s">
        <v>17301</v>
      </c>
      <c r="E2310" s="1137">
        <v>0</v>
      </c>
    </row>
    <row r="2311" spans="1:5" x14ac:dyDescent="0.25">
      <c r="A2311" t="s">
        <v>1</v>
      </c>
      <c r="B2311" t="s">
        <v>17535</v>
      </c>
      <c r="C2311" s="1140">
        <v>45517.557337962964</v>
      </c>
      <c r="D2311" t="s">
        <v>17302</v>
      </c>
    </row>
    <row r="2312" spans="1:5" x14ac:dyDescent="0.25">
      <c r="A2312" t="s">
        <v>1</v>
      </c>
      <c r="B2312" t="s">
        <v>17535</v>
      </c>
      <c r="C2312" s="1140">
        <v>45517.557337962964</v>
      </c>
      <c r="D2312" t="s">
        <v>17303</v>
      </c>
    </row>
    <row r="2313" spans="1:5" x14ac:dyDescent="0.25">
      <c r="A2313" t="s">
        <v>1</v>
      </c>
      <c r="B2313" t="s">
        <v>17535</v>
      </c>
      <c r="C2313" s="1140">
        <v>45517.557337962964</v>
      </c>
      <c r="D2313" t="s">
        <v>17304</v>
      </c>
      <c r="E2313" s="1137">
        <v>1.5599999999999999E-2</v>
      </c>
    </row>
    <row r="2314" spans="1:5" x14ac:dyDescent="0.25">
      <c r="A2314" t="s">
        <v>1</v>
      </c>
      <c r="B2314" t="s">
        <v>17535</v>
      </c>
      <c r="C2314" s="1140">
        <v>45517.557337962964</v>
      </c>
      <c r="D2314" t="s">
        <v>17305</v>
      </c>
    </row>
    <row r="2315" spans="1:5" x14ac:dyDescent="0.25">
      <c r="A2315" t="s">
        <v>1</v>
      </c>
      <c r="B2315" t="s">
        <v>17535</v>
      </c>
      <c r="C2315" s="1140">
        <v>45517.557349537034</v>
      </c>
      <c r="D2315" t="s">
        <v>17306</v>
      </c>
      <c r="E2315" s="1137">
        <v>8.2000000000000003E-2</v>
      </c>
    </row>
    <row r="2316" spans="1:5" x14ac:dyDescent="0.25">
      <c r="A2316" t="s">
        <v>1</v>
      </c>
      <c r="B2316" t="s">
        <v>17535</v>
      </c>
      <c r="C2316" s="1140">
        <v>45517.557349537034</v>
      </c>
      <c r="D2316" t="s">
        <v>17307</v>
      </c>
      <c r="E2316" s="1137">
        <v>9.7699999999999995E-2</v>
      </c>
    </row>
    <row r="2317" spans="1:5" x14ac:dyDescent="0.25">
      <c r="A2317" t="s">
        <v>1</v>
      </c>
      <c r="B2317" t="s">
        <v>17535</v>
      </c>
      <c r="C2317" s="1140">
        <v>45517.55773148148</v>
      </c>
      <c r="D2317" t="s">
        <v>17308</v>
      </c>
    </row>
    <row r="2318" spans="1:5" x14ac:dyDescent="0.25">
      <c r="A2318" t="s">
        <v>1</v>
      </c>
      <c r="B2318" t="s">
        <v>17535</v>
      </c>
      <c r="C2318" s="1140">
        <v>45517.557754629626</v>
      </c>
      <c r="D2318" t="s">
        <v>17313</v>
      </c>
      <c r="E2318" s="1137">
        <v>1.1914</v>
      </c>
    </row>
    <row r="2319" spans="1:5" x14ac:dyDescent="0.25">
      <c r="A2319" t="s">
        <v>1</v>
      </c>
      <c r="B2319" t="s">
        <v>17535</v>
      </c>
      <c r="C2319" s="1140">
        <v>45517.558425925927</v>
      </c>
      <c r="D2319" t="s">
        <v>17292</v>
      </c>
    </row>
    <row r="2320" spans="1:5" x14ac:dyDescent="0.25">
      <c r="A2320" t="s">
        <v>1</v>
      </c>
      <c r="B2320" t="s">
        <v>17535</v>
      </c>
      <c r="C2320" s="1140">
        <v>45517.558437500003</v>
      </c>
      <c r="D2320" t="s">
        <v>17297</v>
      </c>
      <c r="E2320" s="1137">
        <v>0.38669999999999999</v>
      </c>
    </row>
    <row r="2321" spans="1:5" x14ac:dyDescent="0.25">
      <c r="A2321" t="s">
        <v>1</v>
      </c>
      <c r="B2321" t="s">
        <v>17535</v>
      </c>
      <c r="C2321" s="1140">
        <v>45517.558472222219</v>
      </c>
      <c r="D2321" t="s">
        <v>17298</v>
      </c>
    </row>
    <row r="2322" spans="1:5" x14ac:dyDescent="0.25">
      <c r="A2322" t="s">
        <v>1</v>
      </c>
      <c r="B2322" t="s">
        <v>17535</v>
      </c>
      <c r="C2322" s="1140">
        <v>45517.558472222219</v>
      </c>
      <c r="D2322" t="s">
        <v>17299</v>
      </c>
      <c r="E2322" s="1137">
        <v>0</v>
      </c>
    </row>
    <row r="2323" spans="1:5" x14ac:dyDescent="0.25">
      <c r="A2323" t="s">
        <v>1</v>
      </c>
      <c r="B2323" t="s">
        <v>17535</v>
      </c>
      <c r="C2323" s="1140">
        <v>45517.558472222219</v>
      </c>
      <c r="D2323" t="s">
        <v>17300</v>
      </c>
    </row>
    <row r="2324" spans="1:5" x14ac:dyDescent="0.25">
      <c r="A2324" t="s">
        <v>1</v>
      </c>
      <c r="B2324" t="s">
        <v>17535</v>
      </c>
      <c r="C2324" s="1140">
        <v>45517.558472222219</v>
      </c>
      <c r="D2324" t="s">
        <v>17301</v>
      </c>
      <c r="E2324" s="1137">
        <v>0</v>
      </c>
    </row>
    <row r="2325" spans="1:5" x14ac:dyDescent="0.25">
      <c r="A2325" t="s">
        <v>1</v>
      </c>
      <c r="B2325" t="s">
        <v>17535</v>
      </c>
      <c r="C2325" s="1140">
        <v>45517.558472222219</v>
      </c>
      <c r="D2325" t="s">
        <v>17302</v>
      </c>
    </row>
    <row r="2326" spans="1:5" x14ac:dyDescent="0.25">
      <c r="A2326" t="s">
        <v>1</v>
      </c>
      <c r="B2326" t="s">
        <v>17535</v>
      </c>
      <c r="C2326" s="1140">
        <v>45517.558472222219</v>
      </c>
      <c r="D2326" t="s">
        <v>17303</v>
      </c>
    </row>
    <row r="2327" spans="1:5" x14ac:dyDescent="0.25">
      <c r="A2327" t="s">
        <v>1</v>
      </c>
      <c r="B2327" t="s">
        <v>17535</v>
      </c>
      <c r="C2327" s="1140">
        <v>45517.558472222219</v>
      </c>
      <c r="D2327" t="s">
        <v>17304</v>
      </c>
      <c r="E2327" s="1137">
        <v>2.3400000000000001E-2</v>
      </c>
    </row>
    <row r="2328" spans="1:5" x14ac:dyDescent="0.25">
      <c r="A2328" t="s">
        <v>1</v>
      </c>
      <c r="B2328" t="s">
        <v>17535</v>
      </c>
      <c r="C2328" s="1140">
        <v>45517.558472222219</v>
      </c>
      <c r="D2328" t="s">
        <v>17305</v>
      </c>
    </row>
    <row r="2329" spans="1:5" x14ac:dyDescent="0.25">
      <c r="A2329" t="s">
        <v>1</v>
      </c>
      <c r="B2329" t="s">
        <v>17535</v>
      </c>
      <c r="C2329" s="1140">
        <v>45517.558472222219</v>
      </c>
      <c r="D2329" t="s">
        <v>17306</v>
      </c>
      <c r="E2329" s="1137">
        <v>3.9100000000000003E-2</v>
      </c>
    </row>
    <row r="2330" spans="1:5" x14ac:dyDescent="0.25">
      <c r="A2330" t="s">
        <v>1</v>
      </c>
      <c r="B2330" t="s">
        <v>17535</v>
      </c>
      <c r="C2330" s="1140">
        <v>45517.558472222219</v>
      </c>
      <c r="D2330" t="s">
        <v>17307</v>
      </c>
      <c r="E2330" s="1137">
        <v>6.25E-2</v>
      </c>
    </row>
    <row r="2331" spans="1:5" x14ac:dyDescent="0.25">
      <c r="A2331" t="s">
        <v>1</v>
      </c>
      <c r="B2331" t="s">
        <v>17535</v>
      </c>
      <c r="C2331" s="1140">
        <v>45517.558749999997</v>
      </c>
      <c r="D2331" t="s">
        <v>17308</v>
      </c>
    </row>
    <row r="2332" spans="1:5" x14ac:dyDescent="0.25">
      <c r="A2332" t="s">
        <v>1</v>
      </c>
      <c r="B2332" t="s">
        <v>17535</v>
      </c>
      <c r="C2332" s="1140">
        <v>45517.558761574073</v>
      </c>
      <c r="D2332" t="s">
        <v>17313</v>
      </c>
      <c r="E2332" s="1137">
        <v>1.1914</v>
      </c>
    </row>
    <row r="2333" spans="1:5" x14ac:dyDescent="0.25">
      <c r="A2333" t="s">
        <v>1</v>
      </c>
      <c r="B2333" t="s">
        <v>17535</v>
      </c>
      <c r="C2333" s="1140">
        <v>45517.558923611112</v>
      </c>
      <c r="D2333" t="s">
        <v>17292</v>
      </c>
    </row>
    <row r="2334" spans="1:5" x14ac:dyDescent="0.25">
      <c r="A2334" t="s">
        <v>1</v>
      </c>
      <c r="B2334" t="s">
        <v>17535</v>
      </c>
      <c r="C2334" s="1140">
        <v>45517.558935185189</v>
      </c>
      <c r="D2334" t="s">
        <v>17297</v>
      </c>
      <c r="E2334" s="1137">
        <v>0.37109999999999999</v>
      </c>
    </row>
    <row r="2335" spans="1:5" x14ac:dyDescent="0.25">
      <c r="A2335" t="s">
        <v>1</v>
      </c>
      <c r="B2335" t="s">
        <v>17535</v>
      </c>
      <c r="C2335" s="1140">
        <v>45517.558946759258</v>
      </c>
      <c r="D2335" t="s">
        <v>17298</v>
      </c>
    </row>
    <row r="2336" spans="1:5" x14ac:dyDescent="0.25">
      <c r="A2336" t="s">
        <v>1</v>
      </c>
      <c r="B2336" t="s">
        <v>17535</v>
      </c>
      <c r="C2336" s="1140">
        <v>45517.558946759258</v>
      </c>
      <c r="D2336" t="s">
        <v>17299</v>
      </c>
      <c r="E2336" s="1137">
        <v>0</v>
      </c>
    </row>
    <row r="2337" spans="1:5" x14ac:dyDescent="0.25">
      <c r="A2337" t="s">
        <v>1</v>
      </c>
      <c r="B2337" t="s">
        <v>17535</v>
      </c>
      <c r="C2337" s="1140">
        <v>45517.558958333335</v>
      </c>
      <c r="D2337" t="s">
        <v>17300</v>
      </c>
    </row>
    <row r="2338" spans="1:5" x14ac:dyDescent="0.25">
      <c r="A2338" t="s">
        <v>1</v>
      </c>
      <c r="B2338" t="s">
        <v>17535</v>
      </c>
      <c r="C2338" s="1140">
        <v>45517.558958333335</v>
      </c>
      <c r="D2338" t="s">
        <v>17301</v>
      </c>
      <c r="E2338" s="1137">
        <v>7.7999999999999996E-3</v>
      </c>
    </row>
    <row r="2339" spans="1:5" x14ac:dyDescent="0.25">
      <c r="A2339" t="s">
        <v>1</v>
      </c>
      <c r="B2339" t="s">
        <v>17535</v>
      </c>
      <c r="C2339" s="1140">
        <v>45517.558958333335</v>
      </c>
      <c r="D2339" t="s">
        <v>17302</v>
      </c>
    </row>
    <row r="2340" spans="1:5" x14ac:dyDescent="0.25">
      <c r="A2340" t="s">
        <v>1</v>
      </c>
      <c r="B2340" t="s">
        <v>17535</v>
      </c>
      <c r="C2340" s="1140">
        <v>45517.558958333335</v>
      </c>
      <c r="D2340" t="s">
        <v>17303</v>
      </c>
    </row>
    <row r="2341" spans="1:5" x14ac:dyDescent="0.25">
      <c r="A2341" t="s">
        <v>1</v>
      </c>
      <c r="B2341" t="s">
        <v>17535</v>
      </c>
      <c r="C2341" s="1140">
        <v>45517.558958333335</v>
      </c>
      <c r="D2341" t="s">
        <v>17304</v>
      </c>
      <c r="E2341" s="1137">
        <v>1.17E-2</v>
      </c>
    </row>
    <row r="2342" spans="1:5" x14ac:dyDescent="0.25">
      <c r="A2342" t="s">
        <v>1</v>
      </c>
      <c r="B2342" t="s">
        <v>17535</v>
      </c>
      <c r="C2342" s="1140">
        <v>45517.558958333335</v>
      </c>
      <c r="D2342" t="s">
        <v>17305</v>
      </c>
    </row>
    <row r="2343" spans="1:5" x14ac:dyDescent="0.25">
      <c r="A2343" t="s">
        <v>1</v>
      </c>
      <c r="B2343" t="s">
        <v>17535</v>
      </c>
      <c r="C2343" s="1140">
        <v>45517.558958333335</v>
      </c>
      <c r="D2343" t="s">
        <v>17306</v>
      </c>
      <c r="E2343" s="1137">
        <v>8.2000000000000003E-2</v>
      </c>
    </row>
    <row r="2344" spans="1:5" x14ac:dyDescent="0.25">
      <c r="A2344" t="s">
        <v>1</v>
      </c>
      <c r="B2344" t="s">
        <v>17535</v>
      </c>
      <c r="C2344" s="1140">
        <v>45517.558958333335</v>
      </c>
      <c r="D2344" t="s">
        <v>17307</v>
      </c>
      <c r="E2344" s="1137">
        <v>9.3799999999999994E-2</v>
      </c>
    </row>
    <row r="2345" spans="1:5" x14ac:dyDescent="0.25">
      <c r="A2345" t="s">
        <v>1</v>
      </c>
      <c r="B2345" t="s">
        <v>17535</v>
      </c>
      <c r="C2345" s="1140">
        <v>45517.559074074074</v>
      </c>
      <c r="D2345" t="s">
        <v>17308</v>
      </c>
    </row>
    <row r="2346" spans="1:5" x14ac:dyDescent="0.25">
      <c r="A2346" t="s">
        <v>1</v>
      </c>
      <c r="B2346" t="s">
        <v>17535</v>
      </c>
      <c r="C2346" s="1140">
        <v>45517.55909722222</v>
      </c>
      <c r="D2346" t="s">
        <v>17313</v>
      </c>
      <c r="E2346" s="1137">
        <v>1.1484000000000001</v>
      </c>
    </row>
    <row r="2347" spans="1:5" x14ac:dyDescent="0.25">
      <c r="A2347" t="s">
        <v>1</v>
      </c>
      <c r="B2347" t="s">
        <v>17535</v>
      </c>
      <c r="C2347" s="1140">
        <v>45517.559212962966</v>
      </c>
      <c r="D2347" t="s">
        <v>17292</v>
      </c>
    </row>
    <row r="2348" spans="1:5" x14ac:dyDescent="0.25">
      <c r="A2348" t="s">
        <v>1</v>
      </c>
      <c r="B2348" t="s">
        <v>17535</v>
      </c>
      <c r="C2348" s="1140">
        <v>45517.559212962966</v>
      </c>
      <c r="D2348" t="s">
        <v>17297</v>
      </c>
      <c r="E2348" s="1137">
        <v>0.35549999999999998</v>
      </c>
    </row>
    <row r="2349" spans="1:5" x14ac:dyDescent="0.25">
      <c r="A2349" t="s">
        <v>1</v>
      </c>
      <c r="B2349" t="s">
        <v>17535</v>
      </c>
      <c r="C2349" s="1140">
        <v>45517.559224537035</v>
      </c>
      <c r="D2349" t="s">
        <v>17298</v>
      </c>
    </row>
    <row r="2350" spans="1:5" x14ac:dyDescent="0.25">
      <c r="A2350" t="s">
        <v>1</v>
      </c>
      <c r="B2350" t="s">
        <v>17535</v>
      </c>
      <c r="C2350" s="1140">
        <v>45517.559224537035</v>
      </c>
      <c r="D2350" t="s">
        <v>17299</v>
      </c>
      <c r="E2350" s="1137">
        <v>0</v>
      </c>
    </row>
    <row r="2351" spans="1:5" x14ac:dyDescent="0.25">
      <c r="A2351" t="s">
        <v>1</v>
      </c>
      <c r="B2351" t="s">
        <v>17535</v>
      </c>
      <c r="C2351" s="1140">
        <v>45517.559236111112</v>
      </c>
      <c r="D2351" t="s">
        <v>17300</v>
      </c>
    </row>
    <row r="2352" spans="1:5" x14ac:dyDescent="0.25">
      <c r="A2352" t="s">
        <v>1</v>
      </c>
      <c r="B2352" t="s">
        <v>17535</v>
      </c>
      <c r="C2352" s="1140">
        <v>45517.559236111112</v>
      </c>
      <c r="D2352" t="s">
        <v>17301</v>
      </c>
      <c r="E2352" s="1137">
        <v>0</v>
      </c>
    </row>
    <row r="2353" spans="1:5" x14ac:dyDescent="0.25">
      <c r="A2353" t="s">
        <v>1</v>
      </c>
      <c r="B2353" t="s">
        <v>17535</v>
      </c>
      <c r="C2353" s="1140">
        <v>45517.559236111112</v>
      </c>
      <c r="D2353" t="s">
        <v>17302</v>
      </c>
    </row>
    <row r="2354" spans="1:5" x14ac:dyDescent="0.25">
      <c r="A2354" t="s">
        <v>1</v>
      </c>
      <c r="B2354" t="s">
        <v>17535</v>
      </c>
      <c r="C2354" s="1140">
        <v>45517.559236111112</v>
      </c>
      <c r="D2354" t="s">
        <v>17303</v>
      </c>
    </row>
    <row r="2355" spans="1:5" x14ac:dyDescent="0.25">
      <c r="A2355" t="s">
        <v>1</v>
      </c>
      <c r="B2355" t="s">
        <v>17535</v>
      </c>
      <c r="C2355" s="1140">
        <v>45517.559236111112</v>
      </c>
      <c r="D2355" t="s">
        <v>17304</v>
      </c>
      <c r="E2355" s="1137">
        <v>0</v>
      </c>
    </row>
    <row r="2356" spans="1:5" x14ac:dyDescent="0.25">
      <c r="A2356" t="s">
        <v>1</v>
      </c>
      <c r="B2356" t="s">
        <v>17535</v>
      </c>
      <c r="C2356" s="1140">
        <v>45517.559236111112</v>
      </c>
      <c r="D2356" t="s">
        <v>17305</v>
      </c>
    </row>
    <row r="2357" spans="1:5" x14ac:dyDescent="0.25">
      <c r="A2357" t="s">
        <v>1</v>
      </c>
      <c r="B2357" t="s">
        <v>17535</v>
      </c>
      <c r="C2357" s="1140">
        <v>45517.559236111112</v>
      </c>
      <c r="D2357" t="s">
        <v>17306</v>
      </c>
      <c r="E2357" s="1137">
        <v>6.6400000000000001E-2</v>
      </c>
    </row>
    <row r="2358" spans="1:5" x14ac:dyDescent="0.25">
      <c r="A2358" t="s">
        <v>1</v>
      </c>
      <c r="B2358" t="s">
        <v>17535</v>
      </c>
      <c r="C2358" s="1140">
        <v>45517.559236111112</v>
      </c>
      <c r="D2358" t="s">
        <v>17307</v>
      </c>
      <c r="E2358" s="1137">
        <v>6.6400000000000001E-2</v>
      </c>
    </row>
    <row r="2359" spans="1:5" x14ac:dyDescent="0.25">
      <c r="A2359" t="s">
        <v>1</v>
      </c>
      <c r="B2359" t="s">
        <v>17535</v>
      </c>
      <c r="C2359" s="1140">
        <v>45517.559317129628</v>
      </c>
      <c r="D2359" t="s">
        <v>17308</v>
      </c>
    </row>
    <row r="2360" spans="1:5" x14ac:dyDescent="0.25">
      <c r="A2360" t="s">
        <v>1</v>
      </c>
      <c r="B2360" t="s">
        <v>17535</v>
      </c>
      <c r="C2360" s="1140">
        <v>45517.559340277781</v>
      </c>
      <c r="D2360" t="s">
        <v>17313</v>
      </c>
      <c r="E2360" s="1137">
        <v>1.1445000000000001</v>
      </c>
    </row>
    <row r="2361" spans="1:5" x14ac:dyDescent="0.25">
      <c r="A2361" t="s">
        <v>1</v>
      </c>
      <c r="B2361" t="s">
        <v>17535</v>
      </c>
      <c r="C2361" s="1140">
        <v>45517.559479166666</v>
      </c>
      <c r="D2361" t="s">
        <v>17292</v>
      </c>
    </row>
    <row r="2362" spans="1:5" x14ac:dyDescent="0.25">
      <c r="A2362" t="s">
        <v>1</v>
      </c>
      <c r="B2362" t="s">
        <v>17535</v>
      </c>
      <c r="C2362" s="1140">
        <v>45517.559479166666</v>
      </c>
      <c r="D2362" t="s">
        <v>17297</v>
      </c>
      <c r="E2362" s="1137">
        <v>0.38279999999999997</v>
      </c>
    </row>
    <row r="2363" spans="1:5" x14ac:dyDescent="0.25">
      <c r="A2363" t="s">
        <v>1</v>
      </c>
      <c r="B2363" t="s">
        <v>17535</v>
      </c>
      <c r="C2363" s="1140">
        <v>45517.559502314813</v>
      </c>
      <c r="D2363" t="s">
        <v>17298</v>
      </c>
    </row>
    <row r="2364" spans="1:5" x14ac:dyDescent="0.25">
      <c r="A2364" t="s">
        <v>1</v>
      </c>
      <c r="B2364" t="s">
        <v>17535</v>
      </c>
      <c r="C2364" s="1140">
        <v>45517.559502314813</v>
      </c>
      <c r="D2364" t="s">
        <v>17299</v>
      </c>
      <c r="E2364" s="1137">
        <v>0</v>
      </c>
    </row>
    <row r="2365" spans="1:5" x14ac:dyDescent="0.25">
      <c r="A2365" t="s">
        <v>1</v>
      </c>
      <c r="B2365" t="s">
        <v>17535</v>
      </c>
      <c r="C2365" s="1140">
        <v>45517.559525462966</v>
      </c>
      <c r="D2365" t="s">
        <v>17300</v>
      </c>
    </row>
    <row r="2366" spans="1:5" x14ac:dyDescent="0.25">
      <c r="A2366" t="s">
        <v>1</v>
      </c>
      <c r="B2366" t="s">
        <v>17535</v>
      </c>
      <c r="C2366" s="1140">
        <v>45517.559525462966</v>
      </c>
      <c r="D2366" t="s">
        <v>17301</v>
      </c>
      <c r="E2366" s="1137">
        <v>0</v>
      </c>
    </row>
    <row r="2367" spans="1:5" x14ac:dyDescent="0.25">
      <c r="A2367" t="s">
        <v>1</v>
      </c>
      <c r="B2367" t="s">
        <v>17535</v>
      </c>
      <c r="C2367" s="1140">
        <v>45517.559525462966</v>
      </c>
      <c r="D2367" t="s">
        <v>17302</v>
      </c>
    </row>
    <row r="2368" spans="1:5" x14ac:dyDescent="0.25">
      <c r="A2368" t="s">
        <v>1</v>
      </c>
      <c r="B2368" t="s">
        <v>17535</v>
      </c>
      <c r="C2368" s="1140">
        <v>45517.559525462966</v>
      </c>
      <c r="D2368" t="s">
        <v>17303</v>
      </c>
    </row>
    <row r="2369" spans="1:5" x14ac:dyDescent="0.25">
      <c r="A2369" t="s">
        <v>1</v>
      </c>
      <c r="B2369" t="s">
        <v>17535</v>
      </c>
      <c r="C2369" s="1140">
        <v>45517.559525462966</v>
      </c>
      <c r="D2369" t="s">
        <v>17304</v>
      </c>
      <c r="E2369" s="1137">
        <v>1.95E-2</v>
      </c>
    </row>
    <row r="2370" spans="1:5" x14ac:dyDescent="0.25">
      <c r="A2370" t="s">
        <v>1</v>
      </c>
      <c r="B2370" t="s">
        <v>17535</v>
      </c>
      <c r="C2370" s="1140">
        <v>45517.559525462966</v>
      </c>
      <c r="D2370" t="s">
        <v>17305</v>
      </c>
    </row>
    <row r="2371" spans="1:5" x14ac:dyDescent="0.25">
      <c r="A2371" t="s">
        <v>1</v>
      </c>
      <c r="B2371" t="s">
        <v>17535</v>
      </c>
      <c r="C2371" s="1140">
        <v>45517.559525462966</v>
      </c>
      <c r="D2371" t="s">
        <v>17306</v>
      </c>
      <c r="E2371" s="1137">
        <v>4.2999999999999997E-2</v>
      </c>
    </row>
    <row r="2372" spans="1:5" x14ac:dyDescent="0.25">
      <c r="A2372" t="s">
        <v>1</v>
      </c>
      <c r="B2372" t="s">
        <v>17535</v>
      </c>
      <c r="C2372" s="1140">
        <v>45517.559525462966</v>
      </c>
      <c r="D2372" t="s">
        <v>17307</v>
      </c>
      <c r="E2372" s="1137">
        <v>6.25E-2</v>
      </c>
    </row>
    <row r="2373" spans="1:5" x14ac:dyDescent="0.25">
      <c r="A2373" t="s">
        <v>1</v>
      </c>
      <c r="B2373" t="s">
        <v>17535</v>
      </c>
      <c r="C2373" s="1140">
        <v>45517.560023148151</v>
      </c>
      <c r="D2373" t="s">
        <v>17308</v>
      </c>
    </row>
    <row r="2374" spans="1:5" x14ac:dyDescent="0.25">
      <c r="A2374" t="s">
        <v>1</v>
      </c>
      <c r="B2374" t="s">
        <v>17535</v>
      </c>
      <c r="C2374" s="1140">
        <v>45517.560034722221</v>
      </c>
      <c r="D2374" t="s">
        <v>17313</v>
      </c>
      <c r="E2374" s="1137">
        <v>1.1601999999999999</v>
      </c>
    </row>
    <row r="2375" spans="1:5" x14ac:dyDescent="0.25">
      <c r="A2375" t="s">
        <v>1</v>
      </c>
      <c r="B2375" t="s">
        <v>17535</v>
      </c>
      <c r="C2375" s="1140">
        <v>45517.560844907406</v>
      </c>
      <c r="D2375" t="s">
        <v>17292</v>
      </c>
    </row>
    <row r="2376" spans="1:5" x14ac:dyDescent="0.25">
      <c r="A2376" t="s">
        <v>1</v>
      </c>
      <c r="B2376" t="s">
        <v>17535</v>
      </c>
      <c r="C2376" s="1140">
        <v>45517.560844907406</v>
      </c>
      <c r="D2376" t="s">
        <v>17297</v>
      </c>
      <c r="E2376" s="1137">
        <v>0.37109999999999999</v>
      </c>
    </row>
    <row r="2377" spans="1:5" x14ac:dyDescent="0.25">
      <c r="A2377" t="s">
        <v>1</v>
      </c>
      <c r="B2377" t="s">
        <v>17535</v>
      </c>
      <c r="C2377" s="1140">
        <v>45517.560879629629</v>
      </c>
      <c r="D2377" t="s">
        <v>17298</v>
      </c>
    </row>
    <row r="2378" spans="1:5" x14ac:dyDescent="0.25">
      <c r="A2378" t="s">
        <v>1</v>
      </c>
      <c r="B2378" t="s">
        <v>17535</v>
      </c>
      <c r="C2378" s="1140">
        <v>45517.560879629629</v>
      </c>
      <c r="D2378" t="s">
        <v>17299</v>
      </c>
      <c r="E2378" s="1137">
        <v>0</v>
      </c>
    </row>
    <row r="2379" spans="1:5" x14ac:dyDescent="0.25">
      <c r="A2379" t="s">
        <v>1</v>
      </c>
      <c r="B2379" t="s">
        <v>17535</v>
      </c>
      <c r="C2379" s="1140">
        <v>45517.560902777775</v>
      </c>
      <c r="D2379" t="s">
        <v>17300</v>
      </c>
    </row>
    <row r="2380" spans="1:5" x14ac:dyDescent="0.25">
      <c r="A2380" t="s">
        <v>1</v>
      </c>
      <c r="B2380" t="s">
        <v>17535</v>
      </c>
      <c r="C2380" s="1140">
        <v>45517.560902777775</v>
      </c>
      <c r="D2380" t="s">
        <v>17301</v>
      </c>
      <c r="E2380" s="1137">
        <v>0</v>
      </c>
    </row>
    <row r="2381" spans="1:5" x14ac:dyDescent="0.25">
      <c r="A2381" t="s">
        <v>1</v>
      </c>
      <c r="B2381" t="s">
        <v>17535</v>
      </c>
      <c r="C2381" s="1140">
        <v>45517.560902777775</v>
      </c>
      <c r="D2381" t="s">
        <v>17302</v>
      </c>
    </row>
    <row r="2382" spans="1:5" x14ac:dyDescent="0.25">
      <c r="A2382" t="s">
        <v>1</v>
      </c>
      <c r="B2382" t="s">
        <v>17535</v>
      </c>
      <c r="C2382" s="1140">
        <v>45517.560902777775</v>
      </c>
      <c r="D2382" t="s">
        <v>17303</v>
      </c>
    </row>
    <row r="2383" spans="1:5" x14ac:dyDescent="0.25">
      <c r="A2383" t="s">
        <v>1</v>
      </c>
      <c r="B2383" t="s">
        <v>17535</v>
      </c>
      <c r="C2383" s="1140">
        <v>45517.560902777775</v>
      </c>
      <c r="D2383" t="s">
        <v>17304</v>
      </c>
      <c r="E2383" s="1137">
        <v>1.95E-2</v>
      </c>
    </row>
    <row r="2384" spans="1:5" x14ac:dyDescent="0.25">
      <c r="A2384" t="s">
        <v>1</v>
      </c>
      <c r="B2384" t="s">
        <v>17535</v>
      </c>
      <c r="C2384" s="1140">
        <v>45517.560902777775</v>
      </c>
      <c r="D2384" t="s">
        <v>17305</v>
      </c>
    </row>
    <row r="2385" spans="1:5" x14ac:dyDescent="0.25">
      <c r="A2385" t="s">
        <v>1</v>
      </c>
      <c r="B2385" t="s">
        <v>17535</v>
      </c>
      <c r="C2385" s="1140">
        <v>45517.560902777775</v>
      </c>
      <c r="D2385" t="s">
        <v>17306</v>
      </c>
      <c r="E2385" s="1137">
        <v>7.8100000000000003E-2</v>
      </c>
    </row>
    <row r="2386" spans="1:5" x14ac:dyDescent="0.25">
      <c r="A2386" t="s">
        <v>1</v>
      </c>
      <c r="B2386" t="s">
        <v>17535</v>
      </c>
      <c r="C2386" s="1140">
        <v>45517.560902777775</v>
      </c>
      <c r="D2386" t="s">
        <v>17307</v>
      </c>
      <c r="E2386" s="1137">
        <v>0.1016</v>
      </c>
    </row>
    <row r="2387" spans="1:5" x14ac:dyDescent="0.25">
      <c r="A2387" t="s">
        <v>1</v>
      </c>
      <c r="B2387" t="s">
        <v>17535</v>
      </c>
      <c r="C2387" s="1140">
        <v>45517.561967592592</v>
      </c>
      <c r="D2387" t="s">
        <v>17308</v>
      </c>
    </row>
    <row r="2388" spans="1:5" x14ac:dyDescent="0.25">
      <c r="A2388" t="s">
        <v>1</v>
      </c>
      <c r="B2388" t="s">
        <v>17535</v>
      </c>
      <c r="C2388" s="1140">
        <v>45517.561979166669</v>
      </c>
      <c r="D2388" t="s">
        <v>17313</v>
      </c>
      <c r="E2388" s="1137">
        <v>1.1523000000000001</v>
      </c>
    </row>
    <row r="2389" spans="1:5" x14ac:dyDescent="0.25">
      <c r="A2389" t="s">
        <v>1</v>
      </c>
      <c r="B2389" t="s">
        <v>17535</v>
      </c>
      <c r="C2389" s="1140">
        <v>45517.562708333331</v>
      </c>
      <c r="D2389" t="s">
        <v>17292</v>
      </c>
    </row>
    <row r="2390" spans="1:5" x14ac:dyDescent="0.25">
      <c r="A2390" t="s">
        <v>1</v>
      </c>
      <c r="B2390" t="s">
        <v>17535</v>
      </c>
      <c r="C2390" s="1140">
        <v>45517.562708333331</v>
      </c>
      <c r="D2390" t="s">
        <v>17297</v>
      </c>
      <c r="E2390" s="1137">
        <v>0.37890000000000001</v>
      </c>
    </row>
    <row r="2391" spans="1:5" x14ac:dyDescent="0.25">
      <c r="A2391" t="s">
        <v>1</v>
      </c>
      <c r="B2391" t="s">
        <v>17535</v>
      </c>
      <c r="C2391" s="1140">
        <v>45517.562731481485</v>
      </c>
      <c r="D2391" t="s">
        <v>17298</v>
      </c>
    </row>
    <row r="2392" spans="1:5" x14ac:dyDescent="0.25">
      <c r="A2392" t="s">
        <v>1</v>
      </c>
      <c r="B2392" t="s">
        <v>17535</v>
      </c>
      <c r="C2392" s="1140">
        <v>45517.562731481485</v>
      </c>
      <c r="D2392" t="s">
        <v>17299</v>
      </c>
      <c r="E2392" s="1137">
        <v>1.17E-2</v>
      </c>
    </row>
    <row r="2393" spans="1:5" x14ac:dyDescent="0.25">
      <c r="A2393" t="s">
        <v>1</v>
      </c>
      <c r="B2393" t="s">
        <v>17535</v>
      </c>
      <c r="C2393" s="1140">
        <v>45517.562743055554</v>
      </c>
      <c r="D2393" t="s">
        <v>17300</v>
      </c>
    </row>
    <row r="2394" spans="1:5" x14ac:dyDescent="0.25">
      <c r="A2394" t="s">
        <v>1</v>
      </c>
      <c r="B2394" t="s">
        <v>17535</v>
      </c>
      <c r="C2394" s="1140">
        <v>45517.562743055554</v>
      </c>
      <c r="D2394" t="s">
        <v>17301</v>
      </c>
      <c r="E2394" s="1137">
        <v>0</v>
      </c>
    </row>
    <row r="2395" spans="1:5" x14ac:dyDescent="0.25">
      <c r="A2395" t="s">
        <v>1</v>
      </c>
      <c r="B2395" t="s">
        <v>17535</v>
      </c>
      <c r="C2395" s="1140">
        <v>45517.562743055554</v>
      </c>
      <c r="D2395" t="s">
        <v>17302</v>
      </c>
    </row>
    <row r="2396" spans="1:5" x14ac:dyDescent="0.25">
      <c r="A2396" t="s">
        <v>1</v>
      </c>
      <c r="B2396" t="s">
        <v>17535</v>
      </c>
      <c r="C2396" s="1140">
        <v>45517.562743055554</v>
      </c>
      <c r="D2396" t="s">
        <v>17303</v>
      </c>
    </row>
    <row r="2397" spans="1:5" x14ac:dyDescent="0.25">
      <c r="A2397" t="s">
        <v>1</v>
      </c>
      <c r="B2397" t="s">
        <v>17535</v>
      </c>
      <c r="C2397" s="1140">
        <v>45517.562743055554</v>
      </c>
      <c r="D2397" t="s">
        <v>17304</v>
      </c>
      <c r="E2397" s="1137">
        <v>2.3400000000000001E-2</v>
      </c>
    </row>
    <row r="2398" spans="1:5" x14ac:dyDescent="0.25">
      <c r="A2398" t="s">
        <v>1</v>
      </c>
      <c r="B2398" t="s">
        <v>17535</v>
      </c>
      <c r="C2398" s="1140">
        <v>45517.562743055554</v>
      </c>
      <c r="D2398" t="s">
        <v>17305</v>
      </c>
    </row>
    <row r="2399" spans="1:5" x14ac:dyDescent="0.25">
      <c r="A2399" t="s">
        <v>1</v>
      </c>
      <c r="B2399" t="s">
        <v>17535</v>
      </c>
      <c r="C2399" s="1140">
        <v>45517.562743055554</v>
      </c>
      <c r="D2399" t="s">
        <v>17306</v>
      </c>
      <c r="E2399" s="1137">
        <v>6.6400000000000001E-2</v>
      </c>
    </row>
    <row r="2400" spans="1:5" x14ac:dyDescent="0.25">
      <c r="A2400" t="s">
        <v>1</v>
      </c>
      <c r="B2400" t="s">
        <v>17535</v>
      </c>
      <c r="C2400" s="1140">
        <v>45517.562743055554</v>
      </c>
      <c r="D2400" t="s">
        <v>17307</v>
      </c>
      <c r="E2400" s="1137">
        <v>8.9800000000000005E-2</v>
      </c>
    </row>
    <row r="2401" spans="1:5" x14ac:dyDescent="0.25">
      <c r="A2401" t="s">
        <v>1</v>
      </c>
      <c r="B2401" t="s">
        <v>17535</v>
      </c>
      <c r="C2401" s="1140">
        <v>45517.563136574077</v>
      </c>
      <c r="D2401" t="s">
        <v>17308</v>
      </c>
    </row>
    <row r="2402" spans="1:5" x14ac:dyDescent="0.25">
      <c r="A2402" t="s">
        <v>1</v>
      </c>
      <c r="B2402" t="s">
        <v>17535</v>
      </c>
      <c r="C2402" s="1140">
        <v>45517.563148148147</v>
      </c>
      <c r="D2402" t="s">
        <v>17313</v>
      </c>
      <c r="E2402" s="1137">
        <v>1.1640999999999999</v>
      </c>
    </row>
    <row r="2403" spans="1:5" x14ac:dyDescent="0.25">
      <c r="A2403" t="s">
        <v>1</v>
      </c>
      <c r="B2403" t="s">
        <v>17535</v>
      </c>
      <c r="C2403" s="1140">
        <v>45517.563831018517</v>
      </c>
      <c r="D2403" t="s">
        <v>17292</v>
      </c>
    </row>
    <row r="2404" spans="1:5" x14ac:dyDescent="0.25">
      <c r="A2404" t="s">
        <v>1</v>
      </c>
      <c r="B2404" t="s">
        <v>17535</v>
      </c>
      <c r="C2404" s="1140">
        <v>45517.563831018517</v>
      </c>
      <c r="D2404" t="s">
        <v>17297</v>
      </c>
      <c r="E2404" s="1137">
        <v>0.40620000000000001</v>
      </c>
    </row>
    <row r="2405" spans="1:5" x14ac:dyDescent="0.25">
      <c r="A2405" t="s">
        <v>1</v>
      </c>
      <c r="B2405" t="s">
        <v>17535</v>
      </c>
      <c r="C2405" s="1140">
        <v>45517.563854166663</v>
      </c>
      <c r="D2405" t="s">
        <v>17298</v>
      </c>
    </row>
    <row r="2406" spans="1:5" x14ac:dyDescent="0.25">
      <c r="A2406" t="s">
        <v>1</v>
      </c>
      <c r="B2406" t="s">
        <v>17535</v>
      </c>
      <c r="C2406" s="1140">
        <v>45517.563854166663</v>
      </c>
      <c r="D2406" t="s">
        <v>17299</v>
      </c>
      <c r="E2406" s="1137">
        <v>0</v>
      </c>
    </row>
    <row r="2407" spans="1:5" x14ac:dyDescent="0.25">
      <c r="A2407" t="s">
        <v>1</v>
      </c>
      <c r="B2407" t="s">
        <v>17535</v>
      </c>
      <c r="C2407" s="1140">
        <v>45517.56386574074</v>
      </c>
      <c r="D2407" t="s">
        <v>17300</v>
      </c>
    </row>
    <row r="2408" spans="1:5" x14ac:dyDescent="0.25">
      <c r="A2408" t="s">
        <v>1</v>
      </c>
      <c r="B2408" t="s">
        <v>17535</v>
      </c>
      <c r="C2408" s="1140">
        <v>45517.56386574074</v>
      </c>
      <c r="D2408" t="s">
        <v>17301</v>
      </c>
      <c r="E2408" s="1137">
        <v>1.5599999999999999E-2</v>
      </c>
    </row>
    <row r="2409" spans="1:5" x14ac:dyDescent="0.25">
      <c r="A2409" t="s">
        <v>1</v>
      </c>
      <c r="B2409" t="s">
        <v>17535</v>
      </c>
      <c r="C2409" s="1140">
        <v>45517.56386574074</v>
      </c>
      <c r="D2409" t="s">
        <v>17302</v>
      </c>
    </row>
    <row r="2410" spans="1:5" x14ac:dyDescent="0.25">
      <c r="A2410" t="s">
        <v>1</v>
      </c>
      <c r="B2410" t="s">
        <v>17535</v>
      </c>
      <c r="C2410" s="1140">
        <v>45517.56386574074</v>
      </c>
      <c r="D2410" t="s">
        <v>17303</v>
      </c>
    </row>
    <row r="2411" spans="1:5" x14ac:dyDescent="0.25">
      <c r="A2411" t="s">
        <v>1</v>
      </c>
      <c r="B2411" t="s">
        <v>17535</v>
      </c>
      <c r="C2411" s="1140">
        <v>45517.56386574074</v>
      </c>
      <c r="D2411" t="s">
        <v>17304</v>
      </c>
      <c r="E2411" s="1137">
        <v>1.17E-2</v>
      </c>
    </row>
    <row r="2412" spans="1:5" x14ac:dyDescent="0.25">
      <c r="A2412" t="s">
        <v>1</v>
      </c>
      <c r="B2412" t="s">
        <v>17535</v>
      </c>
      <c r="C2412" s="1140">
        <v>45517.56386574074</v>
      </c>
      <c r="D2412" t="s">
        <v>17305</v>
      </c>
    </row>
    <row r="2413" spans="1:5" x14ac:dyDescent="0.25">
      <c r="A2413" t="s">
        <v>1</v>
      </c>
      <c r="B2413" t="s">
        <v>17535</v>
      </c>
      <c r="C2413" s="1140">
        <v>45517.56386574074</v>
      </c>
      <c r="D2413" t="s">
        <v>17306</v>
      </c>
      <c r="E2413" s="1137">
        <v>4.6899999999999997E-2</v>
      </c>
    </row>
    <row r="2414" spans="1:5" x14ac:dyDescent="0.25">
      <c r="A2414" t="s">
        <v>1</v>
      </c>
      <c r="B2414" t="s">
        <v>17535</v>
      </c>
      <c r="C2414" s="1140">
        <v>45517.56386574074</v>
      </c>
      <c r="D2414" t="s">
        <v>17307</v>
      </c>
      <c r="E2414" s="1137">
        <v>5.8599999999999999E-2</v>
      </c>
    </row>
    <row r="2415" spans="1:5" x14ac:dyDescent="0.25">
      <c r="A2415" t="s">
        <v>1</v>
      </c>
      <c r="B2415" t="s">
        <v>17535</v>
      </c>
      <c r="C2415" s="1140">
        <v>45517.56417824074</v>
      </c>
      <c r="D2415" t="s">
        <v>17308</v>
      </c>
    </row>
    <row r="2416" spans="1:5" x14ac:dyDescent="0.25">
      <c r="A2416" t="s">
        <v>1</v>
      </c>
      <c r="B2416" t="s">
        <v>17535</v>
      </c>
      <c r="C2416" s="1140">
        <v>45517.564201388886</v>
      </c>
      <c r="D2416" t="s">
        <v>17313</v>
      </c>
      <c r="E2416" s="1137">
        <v>1.1367</v>
      </c>
    </row>
    <row r="2417" spans="1:5" x14ac:dyDescent="0.25">
      <c r="A2417" t="s">
        <v>1</v>
      </c>
      <c r="B2417" t="s">
        <v>17535</v>
      </c>
      <c r="C2417" s="1140">
        <v>45517.564502314817</v>
      </c>
      <c r="D2417" t="s">
        <v>17292</v>
      </c>
    </row>
    <row r="2418" spans="1:5" x14ac:dyDescent="0.25">
      <c r="A2418" t="s">
        <v>1</v>
      </c>
      <c r="B2418" t="s">
        <v>17535</v>
      </c>
      <c r="C2418" s="1140">
        <v>45517.564502314817</v>
      </c>
      <c r="D2418" t="s">
        <v>17297</v>
      </c>
      <c r="E2418" s="1137">
        <v>0.37890000000000001</v>
      </c>
    </row>
    <row r="2419" spans="1:5" x14ac:dyDescent="0.25">
      <c r="A2419" t="s">
        <v>1</v>
      </c>
      <c r="B2419" t="s">
        <v>17535</v>
      </c>
      <c r="C2419" s="1140">
        <v>45517.564525462964</v>
      </c>
      <c r="D2419" t="s">
        <v>17298</v>
      </c>
    </row>
    <row r="2420" spans="1:5" x14ac:dyDescent="0.25">
      <c r="A2420" t="s">
        <v>1</v>
      </c>
      <c r="B2420" t="s">
        <v>17535</v>
      </c>
      <c r="C2420" s="1140">
        <v>45517.564525462964</v>
      </c>
      <c r="D2420" t="s">
        <v>17299</v>
      </c>
      <c r="E2420" s="1137">
        <v>0</v>
      </c>
    </row>
    <row r="2421" spans="1:5" x14ac:dyDescent="0.25">
      <c r="A2421" t="s">
        <v>1</v>
      </c>
      <c r="B2421" t="s">
        <v>17535</v>
      </c>
      <c r="C2421" s="1140">
        <v>45517.56454861111</v>
      </c>
      <c r="D2421" t="s">
        <v>17300</v>
      </c>
    </row>
    <row r="2422" spans="1:5" x14ac:dyDescent="0.25">
      <c r="A2422" t="s">
        <v>1</v>
      </c>
      <c r="B2422" t="s">
        <v>17535</v>
      </c>
      <c r="C2422" s="1140">
        <v>45517.56454861111</v>
      </c>
      <c r="D2422" t="s">
        <v>17301</v>
      </c>
      <c r="E2422" s="1137">
        <v>0</v>
      </c>
    </row>
    <row r="2423" spans="1:5" x14ac:dyDescent="0.25">
      <c r="A2423" t="s">
        <v>1</v>
      </c>
      <c r="B2423" t="s">
        <v>17535</v>
      </c>
      <c r="C2423" s="1140">
        <v>45517.56454861111</v>
      </c>
      <c r="D2423" t="s">
        <v>17302</v>
      </c>
    </row>
    <row r="2424" spans="1:5" x14ac:dyDescent="0.25">
      <c r="A2424" t="s">
        <v>1</v>
      </c>
      <c r="B2424" t="s">
        <v>17535</v>
      </c>
      <c r="C2424" s="1140">
        <v>45517.56454861111</v>
      </c>
      <c r="D2424" t="s">
        <v>17303</v>
      </c>
    </row>
    <row r="2425" spans="1:5" x14ac:dyDescent="0.25">
      <c r="A2425" t="s">
        <v>1</v>
      </c>
      <c r="B2425" t="s">
        <v>17535</v>
      </c>
      <c r="C2425" s="1140">
        <v>45517.56454861111</v>
      </c>
      <c r="D2425" t="s">
        <v>17304</v>
      </c>
      <c r="E2425" s="1137">
        <v>2.3400000000000001E-2</v>
      </c>
    </row>
    <row r="2426" spans="1:5" x14ac:dyDescent="0.25">
      <c r="A2426" t="s">
        <v>1</v>
      </c>
      <c r="B2426" t="s">
        <v>17535</v>
      </c>
      <c r="C2426" s="1140">
        <v>45517.56454861111</v>
      </c>
      <c r="D2426" t="s">
        <v>17305</v>
      </c>
    </row>
    <row r="2427" spans="1:5" x14ac:dyDescent="0.25">
      <c r="A2427" t="s">
        <v>1</v>
      </c>
      <c r="B2427" t="s">
        <v>17535</v>
      </c>
      <c r="C2427" s="1140">
        <v>45517.56454861111</v>
      </c>
      <c r="D2427" t="s">
        <v>17306</v>
      </c>
      <c r="E2427" s="1137">
        <v>7.0300000000000001E-2</v>
      </c>
    </row>
    <row r="2428" spans="1:5" x14ac:dyDescent="0.25">
      <c r="A2428" t="s">
        <v>1</v>
      </c>
      <c r="B2428" t="s">
        <v>17535</v>
      </c>
      <c r="C2428" s="1140">
        <v>45517.56454861111</v>
      </c>
      <c r="D2428" t="s">
        <v>17307</v>
      </c>
      <c r="E2428" s="1137">
        <v>9.3799999999999994E-2</v>
      </c>
    </row>
    <row r="2429" spans="1:5" x14ac:dyDescent="0.25">
      <c r="A2429" t="s">
        <v>1</v>
      </c>
      <c r="B2429" t="s">
        <v>17535</v>
      </c>
      <c r="C2429" s="1140">
        <v>45517.565497685187</v>
      </c>
      <c r="D2429" t="s">
        <v>17536</v>
      </c>
    </row>
    <row r="2430" spans="1:5" x14ac:dyDescent="0.25">
      <c r="A2430" t="s">
        <v>1</v>
      </c>
      <c r="B2430" t="s">
        <v>17535</v>
      </c>
      <c r="C2430" s="1140">
        <v>45517.565497685187</v>
      </c>
      <c r="D2430" t="s">
        <v>17537</v>
      </c>
      <c r="E2430" s="1137">
        <v>0</v>
      </c>
    </row>
    <row r="2431" spans="1:5" x14ac:dyDescent="0.25">
      <c r="A2431" t="s">
        <v>1</v>
      </c>
      <c r="B2431" t="s">
        <v>17535</v>
      </c>
      <c r="C2431" s="1140">
        <v>45517.565509259257</v>
      </c>
      <c r="D2431" t="s">
        <v>17538</v>
      </c>
    </row>
    <row r="2432" spans="1:5" x14ac:dyDescent="0.25">
      <c r="A2432" t="s">
        <v>1</v>
      </c>
      <c r="B2432" t="s">
        <v>17535</v>
      </c>
      <c r="C2432" s="1140">
        <v>45517.565509259257</v>
      </c>
      <c r="D2432" t="s">
        <v>17539</v>
      </c>
      <c r="E2432" s="1137">
        <v>0</v>
      </c>
    </row>
    <row r="2433" spans="1:5" x14ac:dyDescent="0.25">
      <c r="A2433" t="s">
        <v>1</v>
      </c>
      <c r="B2433" t="s">
        <v>17535</v>
      </c>
      <c r="C2433" s="1140">
        <v>45517.565532407411</v>
      </c>
      <c r="D2433" t="s">
        <v>17540</v>
      </c>
    </row>
    <row r="2434" spans="1:5" x14ac:dyDescent="0.25">
      <c r="A2434" t="s">
        <v>1</v>
      </c>
      <c r="B2434" t="s">
        <v>17535</v>
      </c>
      <c r="C2434" s="1140">
        <v>45517.565555555557</v>
      </c>
      <c r="D2434" t="s">
        <v>17545</v>
      </c>
      <c r="E2434" s="1137">
        <v>1.6523000000000001</v>
      </c>
    </row>
    <row r="2435" spans="1:5" x14ac:dyDescent="0.25">
      <c r="A2435" t="s">
        <v>1</v>
      </c>
      <c r="B2435" t="s">
        <v>17535</v>
      </c>
      <c r="C2435" s="1140">
        <v>45517.565601851849</v>
      </c>
      <c r="D2435" t="s">
        <v>17314</v>
      </c>
    </row>
    <row r="2436" spans="1:5" x14ac:dyDescent="0.25">
      <c r="A2436" t="s">
        <v>1</v>
      </c>
      <c r="B2436" t="s">
        <v>17535</v>
      </c>
      <c r="C2436" s="1140">
        <v>45517.565601851849</v>
      </c>
      <c r="D2436" t="s">
        <v>17315</v>
      </c>
      <c r="E2436" s="1137">
        <v>0</v>
      </c>
    </row>
    <row r="2437" spans="1:5" x14ac:dyDescent="0.25">
      <c r="A2437" t="s">
        <v>1</v>
      </c>
      <c r="B2437" t="s">
        <v>17535</v>
      </c>
      <c r="C2437" s="1140">
        <v>45517.565613425926</v>
      </c>
      <c r="D2437" t="s">
        <v>17316</v>
      </c>
    </row>
    <row r="2438" spans="1:5" x14ac:dyDescent="0.25">
      <c r="A2438" t="s">
        <v>1</v>
      </c>
      <c r="B2438" t="s">
        <v>17535</v>
      </c>
      <c r="C2438" s="1140">
        <v>45517.565613425926</v>
      </c>
      <c r="D2438" t="s">
        <v>17317</v>
      </c>
      <c r="E2438" s="1137">
        <v>0</v>
      </c>
    </row>
    <row r="2439" spans="1:5" x14ac:dyDescent="0.25">
      <c r="A2439" t="s">
        <v>1</v>
      </c>
      <c r="B2439" t="s">
        <v>17535</v>
      </c>
      <c r="C2439" s="1140">
        <v>45517.565613425926</v>
      </c>
      <c r="D2439" t="s">
        <v>17314</v>
      </c>
    </row>
    <row r="2440" spans="1:5" x14ac:dyDescent="0.25">
      <c r="A2440" t="s">
        <v>1</v>
      </c>
      <c r="B2440" t="s">
        <v>17535</v>
      </c>
      <c r="C2440" s="1140">
        <v>45517.565613425926</v>
      </c>
      <c r="D2440" t="s">
        <v>17315</v>
      </c>
      <c r="E2440" s="1137">
        <v>0</v>
      </c>
    </row>
    <row r="2441" spans="1:5" x14ac:dyDescent="0.25">
      <c r="A2441" t="s">
        <v>1</v>
      </c>
      <c r="B2441" t="s">
        <v>17535</v>
      </c>
      <c r="C2441" s="1140">
        <v>45517.565659722219</v>
      </c>
      <c r="D2441" t="s">
        <v>17538</v>
      </c>
    </row>
    <row r="2442" spans="1:5" x14ac:dyDescent="0.25">
      <c r="A2442" t="s">
        <v>1</v>
      </c>
      <c r="B2442" t="s">
        <v>17535</v>
      </c>
      <c r="C2442" s="1140">
        <v>45517.565659722219</v>
      </c>
      <c r="D2442" t="s">
        <v>17539</v>
      </c>
      <c r="E2442" s="1137">
        <v>0</v>
      </c>
    </row>
    <row r="2443" spans="1:5" x14ac:dyDescent="0.25">
      <c r="A2443" t="s">
        <v>1</v>
      </c>
      <c r="B2443" t="s">
        <v>17535</v>
      </c>
      <c r="C2443" s="1140">
        <v>45517.565717592595</v>
      </c>
      <c r="D2443" t="s">
        <v>17540</v>
      </c>
    </row>
    <row r="2444" spans="1:5" x14ac:dyDescent="0.25">
      <c r="A2444" t="s">
        <v>1</v>
      </c>
      <c r="B2444" t="s">
        <v>17535</v>
      </c>
      <c r="C2444" s="1140">
        <v>45517.565717592595</v>
      </c>
      <c r="D2444" t="s">
        <v>17541</v>
      </c>
    </row>
    <row r="2445" spans="1:5" x14ac:dyDescent="0.25">
      <c r="A2445" t="s">
        <v>1</v>
      </c>
      <c r="B2445" t="s">
        <v>17535</v>
      </c>
      <c r="C2445" s="1140">
        <v>45517.566944444443</v>
      </c>
      <c r="D2445" t="s">
        <v>17292</v>
      </c>
    </row>
    <row r="2446" spans="1:5" x14ac:dyDescent="0.25">
      <c r="A2446" t="s">
        <v>1</v>
      </c>
      <c r="B2446" t="s">
        <v>17535</v>
      </c>
      <c r="C2446" s="1140">
        <v>45517.566944444443</v>
      </c>
      <c r="D2446" t="s">
        <v>17297</v>
      </c>
      <c r="E2446" s="1137">
        <v>0.40620000000000001</v>
      </c>
    </row>
    <row r="2447" spans="1:5" x14ac:dyDescent="0.25">
      <c r="A2447" t="s">
        <v>1</v>
      </c>
      <c r="B2447" t="s">
        <v>17535</v>
      </c>
      <c r="C2447" s="1140">
        <v>45517.566967592589</v>
      </c>
      <c r="D2447" t="s">
        <v>17298</v>
      </c>
    </row>
    <row r="2448" spans="1:5" x14ac:dyDescent="0.25">
      <c r="A2448" t="s">
        <v>1</v>
      </c>
      <c r="B2448" t="s">
        <v>17535</v>
      </c>
      <c r="C2448" s="1140">
        <v>45517.566967592589</v>
      </c>
      <c r="D2448" t="s">
        <v>17303</v>
      </c>
    </row>
    <row r="2449" spans="1:5" x14ac:dyDescent="0.25">
      <c r="A2449" t="s">
        <v>1</v>
      </c>
      <c r="B2449" t="s">
        <v>17535</v>
      </c>
      <c r="C2449" s="1140">
        <v>45517.566967592589</v>
      </c>
      <c r="D2449" t="s">
        <v>17304</v>
      </c>
      <c r="E2449" s="1137">
        <v>2.3400000000000001E-2</v>
      </c>
    </row>
    <row r="2450" spans="1:5" x14ac:dyDescent="0.25">
      <c r="A2450" t="s">
        <v>1</v>
      </c>
      <c r="B2450" t="s">
        <v>17535</v>
      </c>
      <c r="C2450" s="1140">
        <v>45517.566967592589</v>
      </c>
      <c r="D2450" t="s">
        <v>17305</v>
      </c>
    </row>
    <row r="2451" spans="1:5" x14ac:dyDescent="0.25">
      <c r="A2451" t="s">
        <v>1</v>
      </c>
      <c r="B2451" t="s">
        <v>17535</v>
      </c>
      <c r="C2451" s="1140">
        <v>45517.566967592589</v>
      </c>
      <c r="D2451" t="s">
        <v>17306</v>
      </c>
      <c r="E2451" s="1137">
        <v>5.0799999999999998E-2</v>
      </c>
    </row>
    <row r="2452" spans="1:5" x14ac:dyDescent="0.25">
      <c r="A2452" t="s">
        <v>1</v>
      </c>
      <c r="B2452" t="s">
        <v>17535</v>
      </c>
      <c r="C2452" s="1140">
        <v>45517.566967592589</v>
      </c>
      <c r="D2452" t="s">
        <v>17299</v>
      </c>
      <c r="E2452" s="1137">
        <v>7.4200000000000002E-2</v>
      </c>
    </row>
    <row r="2453" spans="1:5" x14ac:dyDescent="0.25">
      <c r="A2453" t="s">
        <v>1</v>
      </c>
      <c r="B2453" t="s">
        <v>17535</v>
      </c>
      <c r="C2453" s="1140">
        <v>45517.566979166666</v>
      </c>
      <c r="D2453" t="s">
        <v>17314</v>
      </c>
    </row>
    <row r="2454" spans="1:5" x14ac:dyDescent="0.25">
      <c r="A2454" t="s">
        <v>1</v>
      </c>
      <c r="B2454" t="s">
        <v>17535</v>
      </c>
      <c r="C2454" s="1140">
        <v>45517.566979166666</v>
      </c>
      <c r="D2454" t="s">
        <v>17315</v>
      </c>
      <c r="E2454" s="1137">
        <v>0</v>
      </c>
    </row>
    <row r="2455" spans="1:5" x14ac:dyDescent="0.25">
      <c r="A2455" t="s">
        <v>1</v>
      </c>
      <c r="B2455" t="s">
        <v>17535</v>
      </c>
      <c r="C2455" s="1140">
        <v>45517.567071759258</v>
      </c>
      <c r="D2455" t="s">
        <v>17314</v>
      </c>
    </row>
    <row r="2456" spans="1:5" x14ac:dyDescent="0.25">
      <c r="A2456" t="s">
        <v>1</v>
      </c>
      <c r="B2456" t="s">
        <v>17535</v>
      </c>
      <c r="C2456" s="1140">
        <v>45517.567071759258</v>
      </c>
      <c r="D2456" t="s">
        <v>17315</v>
      </c>
      <c r="E2456" s="1137">
        <v>0</v>
      </c>
    </row>
    <row r="2457" spans="1:5" x14ac:dyDescent="0.25">
      <c r="A2457" t="s">
        <v>1</v>
      </c>
      <c r="B2457" t="s">
        <v>17535</v>
      </c>
      <c r="C2457" s="1140">
        <v>45517.567083333335</v>
      </c>
      <c r="D2457" t="s">
        <v>17314</v>
      </c>
    </row>
    <row r="2458" spans="1:5" x14ac:dyDescent="0.25">
      <c r="A2458" t="s">
        <v>1</v>
      </c>
      <c r="B2458" t="s">
        <v>17535</v>
      </c>
      <c r="C2458" s="1140">
        <v>45517.567083333335</v>
      </c>
      <c r="D2458" t="s">
        <v>17315</v>
      </c>
      <c r="E2458" s="1137">
        <v>3.8999999999999998E-3</v>
      </c>
    </row>
    <row r="2459" spans="1:5" x14ac:dyDescent="0.25">
      <c r="A2459" t="s">
        <v>1</v>
      </c>
      <c r="B2459" t="s">
        <v>17535</v>
      </c>
      <c r="C2459" s="1140">
        <v>45517.567118055558</v>
      </c>
      <c r="D2459" t="s">
        <v>17536</v>
      </c>
    </row>
    <row r="2460" spans="1:5" x14ac:dyDescent="0.25">
      <c r="A2460" t="s">
        <v>1</v>
      </c>
      <c r="B2460" t="s">
        <v>17535</v>
      </c>
      <c r="C2460" s="1140">
        <v>45517.567118055558</v>
      </c>
      <c r="D2460" t="s">
        <v>17537</v>
      </c>
      <c r="E2460" s="1137">
        <v>0</v>
      </c>
    </row>
    <row r="2461" spans="1:5" x14ac:dyDescent="0.25">
      <c r="A2461" t="s">
        <v>1</v>
      </c>
      <c r="B2461" t="s">
        <v>17535</v>
      </c>
      <c r="C2461" s="1140">
        <v>45517.567129629628</v>
      </c>
      <c r="D2461" t="s">
        <v>17538</v>
      </c>
    </row>
    <row r="2462" spans="1:5" x14ac:dyDescent="0.25">
      <c r="A2462" t="s">
        <v>1</v>
      </c>
      <c r="B2462" t="s">
        <v>17535</v>
      </c>
      <c r="C2462" s="1140">
        <v>45517.567129629628</v>
      </c>
      <c r="D2462" t="s">
        <v>17539</v>
      </c>
      <c r="E2462" s="1137">
        <v>0</v>
      </c>
    </row>
    <row r="2463" spans="1:5" x14ac:dyDescent="0.25">
      <c r="A2463" t="s">
        <v>1</v>
      </c>
      <c r="B2463" t="s">
        <v>17535</v>
      </c>
      <c r="C2463" s="1140">
        <v>45517.567141203705</v>
      </c>
      <c r="D2463" t="s">
        <v>17540</v>
      </c>
    </row>
    <row r="2464" spans="1:5" x14ac:dyDescent="0.25">
      <c r="A2464" t="s">
        <v>1</v>
      </c>
      <c r="B2464" t="s">
        <v>17535</v>
      </c>
      <c r="C2464" s="1140">
        <v>45517.567141203705</v>
      </c>
      <c r="D2464" t="s">
        <v>17541</v>
      </c>
    </row>
    <row r="2465" spans="1:5" x14ac:dyDescent="0.25">
      <c r="A2465" t="s">
        <v>1</v>
      </c>
      <c r="B2465" t="s">
        <v>17535</v>
      </c>
      <c r="C2465" s="1140">
        <v>45517.568449074075</v>
      </c>
      <c r="D2465" t="s">
        <v>17292</v>
      </c>
    </row>
    <row r="2466" spans="1:5" x14ac:dyDescent="0.25">
      <c r="A2466" t="s">
        <v>1</v>
      </c>
      <c r="B2466" t="s">
        <v>17535</v>
      </c>
      <c r="C2466" s="1140">
        <v>45517.568460648145</v>
      </c>
      <c r="D2466" t="s">
        <v>17297</v>
      </c>
      <c r="E2466" s="1137">
        <v>0.38669999999999999</v>
      </c>
    </row>
    <row r="2467" spans="1:5" x14ac:dyDescent="0.25">
      <c r="A2467" t="s">
        <v>1</v>
      </c>
      <c r="B2467" t="s">
        <v>17535</v>
      </c>
      <c r="C2467" s="1140">
        <v>45517.568472222221</v>
      </c>
      <c r="D2467" t="s">
        <v>17298</v>
      </c>
    </row>
    <row r="2468" spans="1:5" x14ac:dyDescent="0.25">
      <c r="A2468" t="s">
        <v>1</v>
      </c>
      <c r="B2468" t="s">
        <v>17535</v>
      </c>
      <c r="C2468" s="1140">
        <v>45517.568472222221</v>
      </c>
      <c r="D2468" t="s">
        <v>17303</v>
      </c>
    </row>
    <row r="2469" spans="1:5" x14ac:dyDescent="0.25">
      <c r="A2469" t="s">
        <v>1</v>
      </c>
      <c r="B2469" t="s">
        <v>17535</v>
      </c>
      <c r="C2469" s="1140">
        <v>45517.568472222221</v>
      </c>
      <c r="D2469" t="s">
        <v>17304</v>
      </c>
      <c r="E2469" s="1137">
        <v>2.3400000000000001E-2</v>
      </c>
    </row>
    <row r="2470" spans="1:5" x14ac:dyDescent="0.25">
      <c r="A2470" t="s">
        <v>1</v>
      </c>
      <c r="B2470" t="s">
        <v>17535</v>
      </c>
      <c r="C2470" s="1140">
        <v>45517.568472222221</v>
      </c>
      <c r="D2470" t="s">
        <v>17305</v>
      </c>
    </row>
    <row r="2471" spans="1:5" x14ac:dyDescent="0.25">
      <c r="A2471" t="s">
        <v>1</v>
      </c>
      <c r="B2471" t="s">
        <v>17535</v>
      </c>
      <c r="C2471" s="1140">
        <v>45517.568472222221</v>
      </c>
      <c r="D2471" t="s">
        <v>17306</v>
      </c>
      <c r="E2471" s="1137">
        <v>6.6400000000000001E-2</v>
      </c>
    </row>
    <row r="2472" spans="1:5" x14ac:dyDescent="0.25">
      <c r="A2472" t="s">
        <v>1</v>
      </c>
      <c r="B2472" t="s">
        <v>17535</v>
      </c>
      <c r="C2472" s="1140">
        <v>45517.568472222221</v>
      </c>
      <c r="D2472" t="s">
        <v>17299</v>
      </c>
      <c r="E2472" s="1137">
        <v>8.9800000000000005E-2</v>
      </c>
    </row>
    <row r="2473" spans="1:5" x14ac:dyDescent="0.25">
      <c r="A2473" t="s">
        <v>1</v>
      </c>
      <c r="B2473" t="s">
        <v>17535</v>
      </c>
      <c r="C2473" s="1140">
        <v>45517.568483796298</v>
      </c>
      <c r="D2473" t="s">
        <v>17314</v>
      </c>
    </row>
    <row r="2474" spans="1:5" x14ac:dyDescent="0.25">
      <c r="A2474" t="s">
        <v>1</v>
      </c>
      <c r="B2474" t="s">
        <v>17535</v>
      </c>
      <c r="C2474" s="1140">
        <v>45517.568483796298</v>
      </c>
      <c r="D2474" t="s">
        <v>17315</v>
      </c>
      <c r="E2474" s="1137">
        <v>0</v>
      </c>
    </row>
    <row r="2475" spans="1:5" x14ac:dyDescent="0.25">
      <c r="A2475" t="s">
        <v>1</v>
      </c>
      <c r="B2475" t="s">
        <v>17535</v>
      </c>
      <c r="C2475" s="1140">
        <v>45517.568541666667</v>
      </c>
      <c r="D2475" t="s">
        <v>17314</v>
      </c>
    </row>
    <row r="2476" spans="1:5" x14ac:dyDescent="0.25">
      <c r="A2476" t="s">
        <v>1</v>
      </c>
      <c r="B2476" t="s">
        <v>17535</v>
      </c>
      <c r="C2476" s="1140">
        <v>45517.568541666667</v>
      </c>
      <c r="D2476" t="s">
        <v>17315</v>
      </c>
      <c r="E2476" s="1137">
        <v>3.8999999999999998E-3</v>
      </c>
    </row>
    <row r="2477" spans="1:5" x14ac:dyDescent="0.25">
      <c r="A2477" t="s">
        <v>1</v>
      </c>
      <c r="B2477" t="s">
        <v>17535</v>
      </c>
      <c r="C2477" s="1140">
        <v>45517.56858796296</v>
      </c>
      <c r="D2477" t="s">
        <v>17314</v>
      </c>
    </row>
    <row r="2478" spans="1:5" x14ac:dyDescent="0.25">
      <c r="A2478" t="s">
        <v>1</v>
      </c>
      <c r="B2478" t="s">
        <v>17535</v>
      </c>
      <c r="C2478" s="1140">
        <v>45517.56858796296</v>
      </c>
      <c r="D2478" t="s">
        <v>17315</v>
      </c>
      <c r="E2478" s="1137">
        <v>0</v>
      </c>
    </row>
    <row r="2479" spans="1:5" x14ac:dyDescent="0.25">
      <c r="A2479" t="s">
        <v>1</v>
      </c>
      <c r="B2479" t="s">
        <v>17535</v>
      </c>
      <c r="C2479" s="1140">
        <v>45517.56858796296</v>
      </c>
      <c r="D2479" t="s">
        <v>17316</v>
      </c>
    </row>
    <row r="2480" spans="1:5" x14ac:dyDescent="0.25">
      <c r="A2480" t="s">
        <v>1</v>
      </c>
      <c r="B2480" t="s">
        <v>17535</v>
      </c>
      <c r="C2480" s="1140">
        <v>45517.56858796296</v>
      </c>
      <c r="D2480" t="s">
        <v>17317</v>
      </c>
      <c r="E2480" s="1137">
        <v>0</v>
      </c>
    </row>
    <row r="2481" spans="1:5" x14ac:dyDescent="0.25">
      <c r="A2481" t="s">
        <v>1</v>
      </c>
      <c r="B2481" t="s">
        <v>17535</v>
      </c>
      <c r="C2481" s="1140">
        <v>45517.56858796296</v>
      </c>
      <c r="D2481" t="s">
        <v>17314</v>
      </c>
    </row>
    <row r="2482" spans="1:5" x14ac:dyDescent="0.25">
      <c r="A2482" t="s">
        <v>1</v>
      </c>
      <c r="B2482" t="s">
        <v>17535</v>
      </c>
      <c r="C2482" s="1140">
        <v>45517.56858796296</v>
      </c>
      <c r="D2482" t="s">
        <v>17315</v>
      </c>
      <c r="E2482" s="1137">
        <v>0</v>
      </c>
    </row>
    <row r="2483" spans="1:5" x14ac:dyDescent="0.25">
      <c r="A2483" t="s">
        <v>1</v>
      </c>
      <c r="B2483" t="s">
        <v>17535</v>
      </c>
      <c r="C2483" s="1140">
        <v>45517.56863425926</v>
      </c>
      <c r="D2483" t="s">
        <v>17536</v>
      </c>
    </row>
    <row r="2484" spans="1:5" x14ac:dyDescent="0.25">
      <c r="A2484" t="s">
        <v>1</v>
      </c>
      <c r="B2484" t="s">
        <v>17535</v>
      </c>
      <c r="C2484" s="1140">
        <v>45517.56863425926</v>
      </c>
      <c r="D2484" t="s">
        <v>17537</v>
      </c>
      <c r="E2484" s="1137">
        <v>0</v>
      </c>
    </row>
    <row r="2485" spans="1:5" x14ac:dyDescent="0.25">
      <c r="A2485" t="s">
        <v>1</v>
      </c>
      <c r="B2485" t="s">
        <v>17535</v>
      </c>
      <c r="C2485" s="1140">
        <v>45517.56863425926</v>
      </c>
      <c r="D2485" t="s">
        <v>17538</v>
      </c>
    </row>
    <row r="2486" spans="1:5" x14ac:dyDescent="0.25">
      <c r="A2486" t="s">
        <v>1</v>
      </c>
      <c r="B2486" t="s">
        <v>17535</v>
      </c>
      <c r="C2486" s="1140">
        <v>45517.56863425926</v>
      </c>
      <c r="D2486" t="s">
        <v>17539</v>
      </c>
      <c r="E2486" s="1137">
        <v>0</v>
      </c>
    </row>
    <row r="2487" spans="1:5" x14ac:dyDescent="0.25">
      <c r="A2487" t="s">
        <v>1</v>
      </c>
      <c r="B2487" t="s">
        <v>17535</v>
      </c>
      <c r="C2487" s="1140">
        <v>45517.568657407406</v>
      </c>
      <c r="D2487" t="s">
        <v>17540</v>
      </c>
    </row>
    <row r="2488" spans="1:5" x14ac:dyDescent="0.25">
      <c r="A2488" t="s">
        <v>1</v>
      </c>
      <c r="B2488" t="s">
        <v>17535</v>
      </c>
      <c r="C2488" s="1140">
        <v>45517.568657407406</v>
      </c>
      <c r="D2488" t="s">
        <v>17541</v>
      </c>
    </row>
    <row r="2489" spans="1:5" x14ac:dyDescent="0.25">
      <c r="A2489" t="s">
        <v>1</v>
      </c>
      <c r="B2489" t="s">
        <v>17535</v>
      </c>
      <c r="C2489" s="1140">
        <v>45517.568657407406</v>
      </c>
      <c r="D2489" t="s">
        <v>17542</v>
      </c>
      <c r="E2489" s="1137">
        <v>0.15229999999999999</v>
      </c>
    </row>
    <row r="2490" spans="1:5" x14ac:dyDescent="0.25">
      <c r="A2490" t="s">
        <v>1</v>
      </c>
      <c r="B2490" t="s">
        <v>17535</v>
      </c>
      <c r="C2490" s="1140">
        <v>45517.568657407406</v>
      </c>
      <c r="D2490" t="s">
        <v>17543</v>
      </c>
    </row>
    <row r="2491" spans="1:5" x14ac:dyDescent="0.25">
      <c r="A2491" t="s">
        <v>1</v>
      </c>
      <c r="B2491" t="s">
        <v>17535</v>
      </c>
      <c r="C2491" s="1140">
        <v>45517.568657407406</v>
      </c>
      <c r="D2491" t="s">
        <v>17544</v>
      </c>
      <c r="E2491" s="1137">
        <v>1.17E-2</v>
      </c>
    </row>
    <row r="2492" spans="1:5" x14ac:dyDescent="0.25">
      <c r="A2492" t="s">
        <v>1</v>
      </c>
      <c r="B2492" t="s">
        <v>17535</v>
      </c>
      <c r="C2492" s="1140">
        <v>45517.568657407406</v>
      </c>
      <c r="D2492" t="s">
        <v>17303</v>
      </c>
    </row>
    <row r="2493" spans="1:5" x14ac:dyDescent="0.25">
      <c r="A2493" t="s">
        <v>1</v>
      </c>
      <c r="B2493" t="s">
        <v>17535</v>
      </c>
      <c r="C2493" s="1140">
        <v>45517.568657407406</v>
      </c>
      <c r="D2493" t="s">
        <v>17304</v>
      </c>
      <c r="E2493" s="1137">
        <v>3.9100000000000003E-2</v>
      </c>
    </row>
    <row r="2494" spans="1:5" x14ac:dyDescent="0.25">
      <c r="A2494" t="s">
        <v>1</v>
      </c>
      <c r="B2494" t="s">
        <v>17535</v>
      </c>
      <c r="C2494" s="1140">
        <v>45517.568657407406</v>
      </c>
      <c r="D2494" t="s">
        <v>17305</v>
      </c>
    </row>
    <row r="2495" spans="1:5" x14ac:dyDescent="0.25">
      <c r="A2495" t="s">
        <v>1</v>
      </c>
      <c r="B2495" t="s">
        <v>17535</v>
      </c>
      <c r="C2495" s="1140">
        <v>45517.568657407406</v>
      </c>
      <c r="D2495" t="s">
        <v>17306</v>
      </c>
      <c r="E2495" s="1137">
        <v>0.13669999999999999</v>
      </c>
    </row>
    <row r="2496" spans="1:5" x14ac:dyDescent="0.25">
      <c r="A2496" t="s">
        <v>1</v>
      </c>
      <c r="B2496" t="s">
        <v>17535</v>
      </c>
      <c r="C2496" s="1140">
        <v>45517.568657407406</v>
      </c>
      <c r="D2496" t="s">
        <v>17427</v>
      </c>
    </row>
    <row r="2497" spans="1:5" x14ac:dyDescent="0.25">
      <c r="A2497" t="s">
        <v>1</v>
      </c>
      <c r="B2497" t="s">
        <v>17535</v>
      </c>
      <c r="C2497" s="1140">
        <v>45517.568657407406</v>
      </c>
      <c r="D2497" t="s">
        <v>17428</v>
      </c>
    </row>
    <row r="2498" spans="1:5" x14ac:dyDescent="0.25">
      <c r="A2498" t="s">
        <v>1</v>
      </c>
      <c r="B2498" t="s">
        <v>17535</v>
      </c>
      <c r="C2498" s="1140">
        <v>45517.568657407406</v>
      </c>
      <c r="D2498" t="s">
        <v>17429</v>
      </c>
      <c r="E2498" s="1137">
        <v>5.0799999999999998E-2</v>
      </c>
    </row>
    <row r="2499" spans="1:5" x14ac:dyDescent="0.25">
      <c r="A2499" t="s">
        <v>1</v>
      </c>
      <c r="B2499" t="s">
        <v>17535</v>
      </c>
      <c r="C2499" s="1140">
        <v>45517.568657407406</v>
      </c>
      <c r="D2499" t="s">
        <v>17430</v>
      </c>
    </row>
    <row r="2500" spans="1:5" x14ac:dyDescent="0.25">
      <c r="A2500" t="s">
        <v>1</v>
      </c>
      <c r="B2500" t="s">
        <v>17535</v>
      </c>
      <c r="C2500" s="1140">
        <v>45517.568657407406</v>
      </c>
      <c r="D2500" t="s">
        <v>17431</v>
      </c>
      <c r="E2500" s="1137">
        <v>6.6400000000000001E-2</v>
      </c>
    </row>
    <row r="2501" spans="1:5" x14ac:dyDescent="0.25">
      <c r="A2501" t="s">
        <v>1</v>
      </c>
      <c r="B2501" t="s">
        <v>17535</v>
      </c>
      <c r="C2501" s="1140">
        <v>45517.568657407406</v>
      </c>
      <c r="D2501" t="s">
        <v>17432</v>
      </c>
      <c r="E2501" s="1137">
        <v>0.1172</v>
      </c>
    </row>
    <row r="2502" spans="1:5" x14ac:dyDescent="0.25">
      <c r="A2502" t="s">
        <v>1</v>
      </c>
      <c r="B2502" t="s">
        <v>17535</v>
      </c>
      <c r="C2502" s="1140">
        <v>45517.568657407406</v>
      </c>
      <c r="D2502" t="s">
        <v>17545</v>
      </c>
      <c r="E2502" s="1137">
        <v>0.45700000000000002</v>
      </c>
    </row>
    <row r="2503" spans="1:5" x14ac:dyDescent="0.25">
      <c r="A2503" t="s">
        <v>1</v>
      </c>
      <c r="B2503" t="s">
        <v>17535</v>
      </c>
      <c r="C2503" s="1140">
        <v>45517.57167824074</v>
      </c>
      <c r="D2503" t="s">
        <v>17308</v>
      </c>
    </row>
    <row r="2504" spans="1:5" x14ac:dyDescent="0.25">
      <c r="A2504" t="s">
        <v>1</v>
      </c>
      <c r="B2504" t="s">
        <v>17535</v>
      </c>
      <c r="C2504" s="1140">
        <v>45517.571701388886</v>
      </c>
      <c r="D2504" t="s">
        <v>17313</v>
      </c>
      <c r="E2504" s="1137">
        <v>1.1914</v>
      </c>
    </row>
    <row r="2505" spans="1:5" x14ac:dyDescent="0.25">
      <c r="A2505" t="s">
        <v>1</v>
      </c>
      <c r="B2505" t="s">
        <v>17535</v>
      </c>
      <c r="C2505" s="1140">
        <v>45517.571886574071</v>
      </c>
      <c r="D2505" t="s">
        <v>17292</v>
      </c>
    </row>
    <row r="2506" spans="1:5" x14ac:dyDescent="0.25">
      <c r="A2506" t="s">
        <v>1</v>
      </c>
      <c r="B2506" t="s">
        <v>17535</v>
      </c>
      <c r="C2506" s="1140">
        <v>45517.571886574071</v>
      </c>
      <c r="D2506" t="s">
        <v>17297</v>
      </c>
      <c r="E2506" s="1137">
        <v>0.38669999999999999</v>
      </c>
    </row>
    <row r="2507" spans="1:5" x14ac:dyDescent="0.25">
      <c r="A2507" t="s">
        <v>1</v>
      </c>
      <c r="B2507" t="s">
        <v>17535</v>
      </c>
      <c r="C2507" s="1140">
        <v>45517.571909722225</v>
      </c>
      <c r="D2507" t="s">
        <v>17298</v>
      </c>
    </row>
    <row r="2508" spans="1:5" x14ac:dyDescent="0.25">
      <c r="A2508" t="s">
        <v>1</v>
      </c>
      <c r="B2508" t="s">
        <v>17535</v>
      </c>
      <c r="C2508" s="1140">
        <v>45517.571909722225</v>
      </c>
      <c r="D2508" t="s">
        <v>17299</v>
      </c>
      <c r="E2508" s="1137">
        <v>0</v>
      </c>
    </row>
    <row r="2509" spans="1:5" x14ac:dyDescent="0.25">
      <c r="A2509" t="s">
        <v>1</v>
      </c>
      <c r="B2509" t="s">
        <v>17535</v>
      </c>
      <c r="C2509" s="1140">
        <v>45517.571921296294</v>
      </c>
      <c r="D2509" t="s">
        <v>17300</v>
      </c>
    </row>
    <row r="2510" spans="1:5" x14ac:dyDescent="0.25">
      <c r="A2510" t="s">
        <v>1</v>
      </c>
      <c r="B2510" t="s">
        <v>17535</v>
      </c>
      <c r="C2510" s="1140">
        <v>45517.571921296294</v>
      </c>
      <c r="D2510" t="s">
        <v>17301</v>
      </c>
      <c r="E2510" s="1137">
        <v>3.8999999999999998E-3</v>
      </c>
    </row>
    <row r="2511" spans="1:5" x14ac:dyDescent="0.25">
      <c r="A2511" t="s">
        <v>1</v>
      </c>
      <c r="B2511" t="s">
        <v>17535</v>
      </c>
      <c r="C2511" s="1140">
        <v>45517.571921296294</v>
      </c>
      <c r="D2511" t="s">
        <v>17302</v>
      </c>
    </row>
    <row r="2512" spans="1:5" x14ac:dyDescent="0.25">
      <c r="A2512" t="s">
        <v>1</v>
      </c>
      <c r="B2512" t="s">
        <v>17535</v>
      </c>
      <c r="C2512" s="1140">
        <v>45517.571921296294</v>
      </c>
      <c r="D2512" t="s">
        <v>17303</v>
      </c>
    </row>
    <row r="2513" spans="1:5" x14ac:dyDescent="0.25">
      <c r="A2513" t="s">
        <v>1</v>
      </c>
      <c r="B2513" t="s">
        <v>17535</v>
      </c>
      <c r="C2513" s="1140">
        <v>45517.571921296294</v>
      </c>
      <c r="D2513" t="s">
        <v>17304</v>
      </c>
      <c r="E2513" s="1137">
        <v>1.5599999999999999E-2</v>
      </c>
    </row>
    <row r="2514" spans="1:5" x14ac:dyDescent="0.25">
      <c r="A2514" t="s">
        <v>1</v>
      </c>
      <c r="B2514" t="s">
        <v>17535</v>
      </c>
      <c r="C2514" s="1140">
        <v>45517.571921296294</v>
      </c>
      <c r="D2514" t="s">
        <v>17305</v>
      </c>
    </row>
    <row r="2515" spans="1:5" x14ac:dyDescent="0.25">
      <c r="A2515" t="s">
        <v>1</v>
      </c>
      <c r="B2515" t="s">
        <v>17535</v>
      </c>
      <c r="C2515" s="1140">
        <v>45517.571921296294</v>
      </c>
      <c r="D2515" t="s">
        <v>17306</v>
      </c>
      <c r="E2515" s="1137">
        <v>7.8100000000000003E-2</v>
      </c>
    </row>
    <row r="2516" spans="1:5" x14ac:dyDescent="0.25">
      <c r="A2516" t="s">
        <v>1</v>
      </c>
      <c r="B2516" t="s">
        <v>17535</v>
      </c>
      <c r="C2516" s="1140">
        <v>45517.571921296294</v>
      </c>
      <c r="D2516" t="s">
        <v>17307</v>
      </c>
      <c r="E2516" s="1137">
        <v>9.3799999999999994E-2</v>
      </c>
    </row>
    <row r="2517" spans="1:5" x14ac:dyDescent="0.25">
      <c r="A2517" t="s">
        <v>1</v>
      </c>
      <c r="B2517" t="s">
        <v>17535</v>
      </c>
      <c r="C2517" s="1140">
        <v>45517.571944444448</v>
      </c>
      <c r="D2517" t="s">
        <v>17355</v>
      </c>
    </row>
    <row r="2518" spans="1:5" x14ac:dyDescent="0.25">
      <c r="A2518" t="s">
        <v>1</v>
      </c>
      <c r="B2518" t="s">
        <v>17535</v>
      </c>
      <c r="C2518" s="1140">
        <v>45517.571944444448</v>
      </c>
      <c r="D2518" t="s">
        <v>17356</v>
      </c>
      <c r="E2518" s="1137">
        <v>0</v>
      </c>
    </row>
    <row r="2519" spans="1:5" x14ac:dyDescent="0.25">
      <c r="A2519" t="s">
        <v>1</v>
      </c>
      <c r="B2519" t="s">
        <v>17535</v>
      </c>
      <c r="C2519" s="1140">
        <v>45517.571956018517</v>
      </c>
      <c r="D2519" t="s">
        <v>17314</v>
      </c>
    </row>
    <row r="2520" spans="1:5" x14ac:dyDescent="0.25">
      <c r="A2520" t="s">
        <v>1</v>
      </c>
      <c r="B2520" t="s">
        <v>17535</v>
      </c>
      <c r="C2520" s="1140">
        <v>45517.571956018517</v>
      </c>
      <c r="D2520" t="s">
        <v>17315</v>
      </c>
      <c r="E2520" s="1137">
        <v>3.8999999999999998E-3</v>
      </c>
    </row>
    <row r="2521" spans="1:5" x14ac:dyDescent="0.25">
      <c r="A2521" t="s">
        <v>1</v>
      </c>
      <c r="B2521" t="s">
        <v>17535</v>
      </c>
      <c r="C2521" s="1140">
        <v>45517.572523148148</v>
      </c>
      <c r="D2521" t="s">
        <v>17536</v>
      </c>
    </row>
    <row r="2522" spans="1:5" x14ac:dyDescent="0.25">
      <c r="A2522" t="s">
        <v>1</v>
      </c>
      <c r="B2522" t="s">
        <v>17535</v>
      </c>
      <c r="C2522" s="1140">
        <v>45517.572523148148</v>
      </c>
      <c r="D2522" t="s">
        <v>17537</v>
      </c>
      <c r="E2522" s="1137">
        <v>0</v>
      </c>
    </row>
    <row r="2523" spans="1:5" x14ac:dyDescent="0.25">
      <c r="A2523" t="s">
        <v>1</v>
      </c>
      <c r="B2523" t="s">
        <v>17535</v>
      </c>
      <c r="C2523" s="1140">
        <v>45517.572523148148</v>
      </c>
      <c r="D2523" t="s">
        <v>17355</v>
      </c>
    </row>
    <row r="2524" spans="1:5" x14ac:dyDescent="0.25">
      <c r="A2524" t="s">
        <v>1</v>
      </c>
      <c r="B2524" t="s">
        <v>17535</v>
      </c>
      <c r="C2524" s="1140">
        <v>45517.572523148148</v>
      </c>
      <c r="D2524" t="s">
        <v>17356</v>
      </c>
      <c r="E2524" s="1137">
        <v>0</v>
      </c>
    </row>
    <row r="2525" spans="1:5" x14ac:dyDescent="0.25">
      <c r="A2525" t="s">
        <v>1</v>
      </c>
      <c r="B2525" t="s">
        <v>17535</v>
      </c>
      <c r="C2525" s="1140">
        <v>45517.572534722225</v>
      </c>
      <c r="D2525" t="s">
        <v>17355</v>
      </c>
    </row>
    <row r="2526" spans="1:5" x14ac:dyDescent="0.25">
      <c r="A2526" t="s">
        <v>1</v>
      </c>
      <c r="B2526" t="s">
        <v>17535</v>
      </c>
      <c r="C2526" s="1140">
        <v>45517.572534722225</v>
      </c>
      <c r="D2526" t="s">
        <v>17356</v>
      </c>
      <c r="E2526" s="1137">
        <v>0</v>
      </c>
    </row>
    <row r="2527" spans="1:5" x14ac:dyDescent="0.25">
      <c r="A2527" t="s">
        <v>1</v>
      </c>
      <c r="B2527" t="s">
        <v>17535</v>
      </c>
      <c r="C2527" s="1140">
        <v>45517.573287037034</v>
      </c>
      <c r="D2527" t="s">
        <v>17536</v>
      </c>
    </row>
    <row r="2528" spans="1:5" x14ac:dyDescent="0.25">
      <c r="A2528" t="s">
        <v>1</v>
      </c>
      <c r="B2528" t="s">
        <v>17535</v>
      </c>
      <c r="C2528" s="1140">
        <v>45517.573287037034</v>
      </c>
      <c r="D2528" t="s">
        <v>17537</v>
      </c>
      <c r="E2528" s="1137">
        <v>0</v>
      </c>
    </row>
    <row r="2529" spans="1:5" x14ac:dyDescent="0.25">
      <c r="A2529" t="s">
        <v>1</v>
      </c>
      <c r="B2529" t="s">
        <v>17535</v>
      </c>
      <c r="C2529" s="1140">
        <v>45517.573287037034</v>
      </c>
      <c r="D2529" t="s">
        <v>17308</v>
      </c>
    </row>
    <row r="2530" spans="1:5" x14ac:dyDescent="0.25">
      <c r="A2530" t="s">
        <v>1</v>
      </c>
      <c r="B2530" t="s">
        <v>17535</v>
      </c>
      <c r="C2530" s="1140">
        <v>45517.573298611111</v>
      </c>
      <c r="D2530" t="s">
        <v>17313</v>
      </c>
      <c r="E2530" s="1137">
        <v>1.1797</v>
      </c>
    </row>
    <row r="2531" spans="1:5" x14ac:dyDescent="0.25">
      <c r="A2531" t="s">
        <v>1</v>
      </c>
      <c r="B2531" t="s">
        <v>17535</v>
      </c>
      <c r="C2531" s="1140">
        <v>45517.573391203703</v>
      </c>
      <c r="D2531" t="s">
        <v>17286</v>
      </c>
    </row>
    <row r="2532" spans="1:5" x14ac:dyDescent="0.25">
      <c r="A2532" t="s">
        <v>1</v>
      </c>
      <c r="B2532" t="s">
        <v>17535</v>
      </c>
      <c r="C2532" s="1140">
        <v>45517.573391203703</v>
      </c>
      <c r="D2532" t="s">
        <v>17287</v>
      </c>
      <c r="E2532" s="1137">
        <v>0</v>
      </c>
    </row>
    <row r="2533" spans="1:5" x14ac:dyDescent="0.25">
      <c r="A2533" t="s">
        <v>1</v>
      </c>
      <c r="B2533" t="s">
        <v>17535</v>
      </c>
      <c r="C2533" s="1140">
        <v>45517.573391203703</v>
      </c>
      <c r="D2533" t="s">
        <v>9291</v>
      </c>
    </row>
    <row r="2534" spans="1:5" x14ac:dyDescent="0.25">
      <c r="A2534" t="s">
        <v>1</v>
      </c>
      <c r="B2534" t="s">
        <v>17535</v>
      </c>
      <c r="C2534" s="1140">
        <v>45517.573391203703</v>
      </c>
      <c r="D2534" t="s">
        <v>9292</v>
      </c>
      <c r="E2534" s="1137">
        <v>2.7300000000000001E-2</v>
      </c>
    </row>
    <row r="2535" spans="1:5" x14ac:dyDescent="0.25">
      <c r="A2535" t="s">
        <v>1</v>
      </c>
      <c r="B2535" t="s">
        <v>17535</v>
      </c>
      <c r="C2535" s="1140">
        <v>45517.57340277778</v>
      </c>
      <c r="D2535" t="s">
        <v>17288</v>
      </c>
    </row>
    <row r="2536" spans="1:5" x14ac:dyDescent="0.25">
      <c r="A2536" t="s">
        <v>1</v>
      </c>
      <c r="B2536" t="s">
        <v>17535</v>
      </c>
      <c r="C2536" s="1140">
        <v>45517.57340277778</v>
      </c>
      <c r="D2536" t="s">
        <v>17289</v>
      </c>
      <c r="E2536" s="1137">
        <v>3.5200000000000002E-2</v>
      </c>
    </row>
    <row r="2537" spans="1:5" x14ac:dyDescent="0.25">
      <c r="A2537" t="s">
        <v>1</v>
      </c>
      <c r="B2537" t="s">
        <v>17535</v>
      </c>
      <c r="C2537" s="1140">
        <v>45517.57340277778</v>
      </c>
      <c r="D2537" t="s">
        <v>17290</v>
      </c>
    </row>
    <row r="2538" spans="1:5" x14ac:dyDescent="0.25">
      <c r="A2538" t="s">
        <v>1</v>
      </c>
      <c r="B2538" t="s">
        <v>17535</v>
      </c>
      <c r="C2538" s="1140">
        <v>45517.57340277778</v>
      </c>
      <c r="D2538" t="s">
        <v>17291</v>
      </c>
      <c r="E2538" s="1137">
        <v>4.6899999999999997E-2</v>
      </c>
    </row>
    <row r="2539" spans="1:5" x14ac:dyDescent="0.25">
      <c r="A2539" t="s">
        <v>1</v>
      </c>
      <c r="B2539" t="s">
        <v>17535</v>
      </c>
      <c r="C2539" s="1140">
        <v>45517.573460648149</v>
      </c>
      <c r="D2539" t="s">
        <v>9291</v>
      </c>
    </row>
    <row r="2540" spans="1:5" x14ac:dyDescent="0.25">
      <c r="A2540" t="s">
        <v>1</v>
      </c>
      <c r="B2540" t="s">
        <v>17535</v>
      </c>
      <c r="C2540" s="1140">
        <v>45517.573460648149</v>
      </c>
      <c r="D2540" t="s">
        <v>9292</v>
      </c>
      <c r="E2540" s="1137">
        <v>1.5599999999999999E-2</v>
      </c>
    </row>
    <row r="2541" spans="1:5" x14ac:dyDescent="0.25">
      <c r="A2541" t="s">
        <v>1</v>
      </c>
      <c r="B2541" t="s">
        <v>17535</v>
      </c>
      <c r="C2541" s="1140">
        <v>45517.573460648149</v>
      </c>
      <c r="D2541" t="s">
        <v>17276</v>
      </c>
    </row>
    <row r="2542" spans="1:5" x14ac:dyDescent="0.25">
      <c r="A2542" t="s">
        <v>1</v>
      </c>
      <c r="B2542" t="s">
        <v>17535</v>
      </c>
      <c r="C2542" s="1140">
        <v>45517.573460648149</v>
      </c>
      <c r="D2542" t="s">
        <v>17264</v>
      </c>
      <c r="E2542" s="1137">
        <v>4.6899999999999997E-2</v>
      </c>
    </row>
    <row r="2543" spans="1:5" x14ac:dyDescent="0.25">
      <c r="A2543" t="s">
        <v>1</v>
      </c>
      <c r="B2543" t="s">
        <v>17535</v>
      </c>
      <c r="C2543" s="1140">
        <v>45517.574930555558</v>
      </c>
      <c r="D2543" t="s">
        <v>17277</v>
      </c>
    </row>
    <row r="2544" spans="1:5" x14ac:dyDescent="0.25">
      <c r="A2544" t="s">
        <v>1</v>
      </c>
      <c r="B2544" t="s">
        <v>17535</v>
      </c>
      <c r="C2544" s="1140">
        <v>45517.574930555558</v>
      </c>
      <c r="D2544" t="s">
        <v>17278</v>
      </c>
    </row>
    <row r="2545" spans="1:5" x14ac:dyDescent="0.25">
      <c r="A2545" t="s">
        <v>1</v>
      </c>
      <c r="B2545" t="s">
        <v>17535</v>
      </c>
      <c r="C2545" s="1140">
        <v>45517.574930555558</v>
      </c>
      <c r="D2545" t="s">
        <v>17279</v>
      </c>
    </row>
    <row r="2546" spans="1:5" x14ac:dyDescent="0.25">
      <c r="A2546" t="s">
        <v>1</v>
      </c>
      <c r="B2546" t="s">
        <v>17535</v>
      </c>
      <c r="C2546" s="1140">
        <v>45517.574930555558</v>
      </c>
      <c r="D2546" t="s">
        <v>17280</v>
      </c>
      <c r="E2546" s="1137">
        <v>1.17E-2</v>
      </c>
    </row>
    <row r="2547" spans="1:5" x14ac:dyDescent="0.25">
      <c r="A2547" t="s">
        <v>1</v>
      </c>
      <c r="B2547" t="s">
        <v>17535</v>
      </c>
      <c r="C2547" s="1140">
        <v>45517.574930555558</v>
      </c>
      <c r="D2547" t="s">
        <v>17281</v>
      </c>
    </row>
    <row r="2548" spans="1:5" x14ac:dyDescent="0.25">
      <c r="A2548" t="s">
        <v>1</v>
      </c>
      <c r="B2548" t="s">
        <v>17535</v>
      </c>
      <c r="C2548" s="1140">
        <v>45517.574942129628</v>
      </c>
      <c r="D2548" t="s">
        <v>17282</v>
      </c>
      <c r="E2548" s="1137">
        <v>1.1836</v>
      </c>
    </row>
    <row r="2549" spans="1:5" x14ac:dyDescent="0.25">
      <c r="A2549" t="s">
        <v>1</v>
      </c>
      <c r="B2549" t="s">
        <v>17535</v>
      </c>
      <c r="C2549" s="1140">
        <v>45517.574942129628</v>
      </c>
      <c r="D2549" t="s">
        <v>17309</v>
      </c>
    </row>
    <row r="2550" spans="1:5" x14ac:dyDescent="0.25">
      <c r="A2550" t="s">
        <v>1</v>
      </c>
      <c r="B2550" t="s">
        <v>17535</v>
      </c>
      <c r="C2550" s="1140">
        <v>45517.574953703705</v>
      </c>
      <c r="D2550" t="s">
        <v>17310</v>
      </c>
      <c r="E2550" s="1137">
        <v>1.95E-2</v>
      </c>
    </row>
    <row r="2551" spans="1:5" x14ac:dyDescent="0.25">
      <c r="A2551" t="s">
        <v>1</v>
      </c>
      <c r="B2551" t="s">
        <v>17535</v>
      </c>
      <c r="C2551" s="1140">
        <v>45517.574953703705</v>
      </c>
      <c r="D2551" t="s">
        <v>17276</v>
      </c>
    </row>
    <row r="2552" spans="1:5" x14ac:dyDescent="0.25">
      <c r="A2552" t="s">
        <v>1</v>
      </c>
      <c r="B2552" t="s">
        <v>17535</v>
      </c>
      <c r="C2552" s="1140">
        <v>45517.574953703705</v>
      </c>
      <c r="D2552" t="s">
        <v>17264</v>
      </c>
      <c r="E2552" s="1137">
        <v>2.3400000000000001E-2</v>
      </c>
    </row>
    <row r="2553" spans="1:5" x14ac:dyDescent="0.25">
      <c r="A2553" t="s">
        <v>1</v>
      </c>
      <c r="B2553" t="s">
        <v>17535</v>
      </c>
      <c r="C2553" s="1140">
        <v>45517.574953703705</v>
      </c>
      <c r="D2553" t="s">
        <v>17311</v>
      </c>
    </row>
    <row r="2554" spans="1:5" x14ac:dyDescent="0.25">
      <c r="A2554" t="s">
        <v>1</v>
      </c>
      <c r="B2554" t="s">
        <v>17535</v>
      </c>
      <c r="C2554" s="1140">
        <v>45517.574953703705</v>
      </c>
      <c r="D2554" t="s">
        <v>17288</v>
      </c>
    </row>
    <row r="2555" spans="1:5" x14ac:dyDescent="0.25">
      <c r="A2555" t="s">
        <v>1</v>
      </c>
      <c r="B2555" t="s">
        <v>17535</v>
      </c>
      <c r="C2555" s="1140">
        <v>45517.574953703705</v>
      </c>
      <c r="D2555" t="s">
        <v>17289</v>
      </c>
      <c r="E2555" s="1137">
        <v>4.2999999999999997E-2</v>
      </c>
    </row>
    <row r="2556" spans="1:5" x14ac:dyDescent="0.25">
      <c r="A2556" t="s">
        <v>1</v>
      </c>
      <c r="B2556" t="s">
        <v>17535</v>
      </c>
      <c r="C2556" s="1140">
        <v>45517.574953703705</v>
      </c>
      <c r="D2556" t="s">
        <v>17290</v>
      </c>
    </row>
    <row r="2557" spans="1:5" x14ac:dyDescent="0.25">
      <c r="A2557" t="s">
        <v>1</v>
      </c>
      <c r="B2557" t="s">
        <v>17535</v>
      </c>
      <c r="C2557" s="1140">
        <v>45517.574953703705</v>
      </c>
      <c r="D2557" t="s">
        <v>17291</v>
      </c>
      <c r="E2557" s="1137">
        <v>3.1199999999999999E-2</v>
      </c>
    </row>
    <row r="2558" spans="1:5" x14ac:dyDescent="0.25">
      <c r="A2558" t="s">
        <v>1</v>
      </c>
      <c r="B2558" t="s">
        <v>17535</v>
      </c>
      <c r="C2558" s="1140">
        <v>45517.574953703705</v>
      </c>
      <c r="D2558" t="s">
        <v>17312</v>
      </c>
      <c r="E2558" s="1137">
        <v>0.21879999999999999</v>
      </c>
    </row>
    <row r="2559" spans="1:5" x14ac:dyDescent="0.25">
      <c r="A2559" t="s">
        <v>1</v>
      </c>
      <c r="B2559" t="s">
        <v>17535</v>
      </c>
      <c r="C2559" s="1140">
        <v>45517.574953703705</v>
      </c>
      <c r="D2559" t="s">
        <v>17285</v>
      </c>
      <c r="E2559" s="1137">
        <v>1.6992</v>
      </c>
    </row>
    <row r="2560" spans="1:5" x14ac:dyDescent="0.25">
      <c r="A2560" t="s">
        <v>1</v>
      </c>
      <c r="B2560" t="s">
        <v>17535</v>
      </c>
      <c r="C2560" s="1140">
        <v>45517.581319444442</v>
      </c>
      <c r="D2560" t="s">
        <v>17288</v>
      </c>
    </row>
    <row r="2561" spans="1:5" x14ac:dyDescent="0.25">
      <c r="A2561" t="s">
        <v>1</v>
      </c>
      <c r="B2561" t="s">
        <v>17535</v>
      </c>
      <c r="C2561" s="1140">
        <v>45517.581319444442</v>
      </c>
      <c r="D2561" t="s">
        <v>17289</v>
      </c>
      <c r="E2561" s="1137">
        <v>3.1199999999999999E-2</v>
      </c>
    </row>
    <row r="2562" spans="1:5" x14ac:dyDescent="0.25">
      <c r="A2562" t="s">
        <v>1</v>
      </c>
      <c r="B2562" t="s">
        <v>17535</v>
      </c>
      <c r="C2562" s="1140">
        <v>45517.581319444442</v>
      </c>
      <c r="D2562" t="s">
        <v>17290</v>
      </c>
    </row>
    <row r="2563" spans="1:5" x14ac:dyDescent="0.25">
      <c r="A2563" t="s">
        <v>1</v>
      </c>
      <c r="B2563" t="s">
        <v>17535</v>
      </c>
      <c r="C2563" s="1140">
        <v>45517.581319444442</v>
      </c>
      <c r="D2563" t="s">
        <v>17291</v>
      </c>
      <c r="E2563" s="1137">
        <v>3.1199999999999999E-2</v>
      </c>
    </row>
    <row r="2564" spans="1:5" x14ac:dyDescent="0.25">
      <c r="A2564" t="s">
        <v>1</v>
      </c>
      <c r="B2564" t="s">
        <v>17535</v>
      </c>
      <c r="C2564" s="1140">
        <v>45517.581319444442</v>
      </c>
      <c r="D2564" t="s">
        <v>17288</v>
      </c>
    </row>
    <row r="2565" spans="1:5" x14ac:dyDescent="0.25">
      <c r="A2565" t="s">
        <v>1</v>
      </c>
      <c r="B2565" t="s">
        <v>17535</v>
      </c>
      <c r="C2565" s="1140">
        <v>45517.581319444442</v>
      </c>
      <c r="D2565" t="s">
        <v>17289</v>
      </c>
      <c r="E2565" s="1137">
        <v>3.5200000000000002E-2</v>
      </c>
    </row>
    <row r="2566" spans="1:5" x14ac:dyDescent="0.25">
      <c r="A2566" t="s">
        <v>1</v>
      </c>
      <c r="B2566" t="s">
        <v>17535</v>
      </c>
      <c r="C2566" s="1140">
        <v>45517.581319444442</v>
      </c>
      <c r="D2566" t="s">
        <v>17290</v>
      </c>
    </row>
    <row r="2567" spans="1:5" x14ac:dyDescent="0.25">
      <c r="A2567" t="s">
        <v>1</v>
      </c>
      <c r="B2567" t="s">
        <v>17535</v>
      </c>
      <c r="C2567" s="1140">
        <v>45517.581319444442</v>
      </c>
      <c r="D2567" t="s">
        <v>17291</v>
      </c>
      <c r="E2567" s="1137">
        <v>3.5200000000000002E-2</v>
      </c>
    </row>
    <row r="2568" spans="1:5" x14ac:dyDescent="0.25">
      <c r="A2568" t="s">
        <v>1</v>
      </c>
      <c r="B2568" t="s">
        <v>17535</v>
      </c>
      <c r="C2568" s="1140">
        <v>45517.581354166665</v>
      </c>
      <c r="D2568" t="s">
        <v>9291</v>
      </c>
    </row>
    <row r="2569" spans="1:5" x14ac:dyDescent="0.25">
      <c r="A2569" t="s">
        <v>1</v>
      </c>
      <c r="B2569" t="s">
        <v>17535</v>
      </c>
      <c r="C2569" s="1140">
        <v>45517.581354166665</v>
      </c>
      <c r="D2569" t="s">
        <v>9292</v>
      </c>
      <c r="E2569" s="1137">
        <v>1.5599999999999999E-2</v>
      </c>
    </row>
    <row r="2570" spans="1:5" x14ac:dyDescent="0.25">
      <c r="A2570" t="s">
        <v>1</v>
      </c>
      <c r="B2570" t="s">
        <v>17535</v>
      </c>
      <c r="C2570" s="1140">
        <v>45517.581354166665</v>
      </c>
      <c r="D2570" t="s">
        <v>17276</v>
      </c>
    </row>
    <row r="2571" spans="1:5" x14ac:dyDescent="0.25">
      <c r="A2571" t="s">
        <v>1</v>
      </c>
      <c r="B2571" t="s">
        <v>17535</v>
      </c>
      <c r="C2571" s="1140">
        <v>45517.581354166665</v>
      </c>
      <c r="D2571" t="s">
        <v>17264</v>
      </c>
      <c r="E2571" s="1137">
        <v>3.5200000000000002E-2</v>
      </c>
    </row>
    <row r="2572" spans="1:5" x14ac:dyDescent="0.25">
      <c r="A2572" t="s">
        <v>1</v>
      </c>
      <c r="B2572" t="s">
        <v>17535</v>
      </c>
      <c r="C2572" s="1140">
        <v>45517.588761574072</v>
      </c>
      <c r="D2572" t="s">
        <v>17277</v>
      </c>
    </row>
    <row r="2573" spans="1:5" x14ac:dyDescent="0.25">
      <c r="A2573" t="s">
        <v>1</v>
      </c>
      <c r="B2573" t="s">
        <v>17535</v>
      </c>
      <c r="C2573" s="1140">
        <v>45517.588761574072</v>
      </c>
      <c r="D2573" t="s">
        <v>17278</v>
      </c>
    </row>
    <row r="2574" spans="1:5" x14ac:dyDescent="0.25">
      <c r="A2574" t="s">
        <v>1</v>
      </c>
      <c r="B2574" t="s">
        <v>17535</v>
      </c>
      <c r="C2574" s="1140">
        <v>45517.588761574072</v>
      </c>
      <c r="D2574" t="s">
        <v>17279</v>
      </c>
    </row>
    <row r="2575" spans="1:5" x14ac:dyDescent="0.25">
      <c r="A2575" t="s">
        <v>1</v>
      </c>
      <c r="B2575" t="s">
        <v>17535</v>
      </c>
      <c r="C2575" s="1140">
        <v>45517.588761574072</v>
      </c>
      <c r="D2575" t="s">
        <v>17280</v>
      </c>
      <c r="E2575" s="1137">
        <v>0</v>
      </c>
    </row>
    <row r="2576" spans="1:5" x14ac:dyDescent="0.25">
      <c r="A2576" t="s">
        <v>1</v>
      </c>
      <c r="B2576" t="s">
        <v>17535</v>
      </c>
      <c r="C2576" s="1140">
        <v>45517.588761574072</v>
      </c>
      <c r="D2576" t="s">
        <v>17281</v>
      </c>
    </row>
    <row r="2577" spans="1:5" x14ac:dyDescent="0.25">
      <c r="A2577" t="s">
        <v>1</v>
      </c>
      <c r="B2577" t="s">
        <v>17535</v>
      </c>
      <c r="C2577" s="1140">
        <v>45517.588773148149</v>
      </c>
      <c r="D2577" t="s">
        <v>17282</v>
      </c>
      <c r="E2577" s="1137">
        <v>0.91020000000000001</v>
      </c>
    </row>
    <row r="2578" spans="1:5" x14ac:dyDescent="0.25">
      <c r="A2578" t="s">
        <v>1</v>
      </c>
      <c r="B2578" t="s">
        <v>17535</v>
      </c>
      <c r="C2578" s="1140">
        <v>45517.588773148149</v>
      </c>
      <c r="D2578" t="s">
        <v>17309</v>
      </c>
    </row>
    <row r="2579" spans="1:5" x14ac:dyDescent="0.25">
      <c r="A2579" t="s">
        <v>1</v>
      </c>
      <c r="B2579" t="s">
        <v>17535</v>
      </c>
      <c r="C2579" s="1140">
        <v>45517.588773148149</v>
      </c>
      <c r="D2579" t="s">
        <v>17310</v>
      </c>
      <c r="E2579" s="1137">
        <v>0</v>
      </c>
    </row>
    <row r="2580" spans="1:5" x14ac:dyDescent="0.25">
      <c r="A2580" t="s">
        <v>1</v>
      </c>
      <c r="B2580" t="s">
        <v>17535</v>
      </c>
      <c r="C2580" s="1140">
        <v>45517.588773148149</v>
      </c>
      <c r="D2580" t="s">
        <v>17276</v>
      </c>
    </row>
    <row r="2581" spans="1:5" x14ac:dyDescent="0.25">
      <c r="A2581" t="s">
        <v>1</v>
      </c>
      <c r="B2581" t="s">
        <v>17535</v>
      </c>
      <c r="C2581" s="1140">
        <v>45517.588773148149</v>
      </c>
      <c r="D2581" t="s">
        <v>17264</v>
      </c>
      <c r="E2581" s="1137">
        <v>3.1199999999999999E-2</v>
      </c>
    </row>
    <row r="2582" spans="1:5" x14ac:dyDescent="0.25">
      <c r="A2582" t="s">
        <v>1</v>
      </c>
      <c r="B2582" t="s">
        <v>17535</v>
      </c>
      <c r="C2582" s="1140">
        <v>45517.588773148149</v>
      </c>
      <c r="D2582" t="s">
        <v>17311</v>
      </c>
    </row>
    <row r="2583" spans="1:5" x14ac:dyDescent="0.25">
      <c r="A2583" t="s">
        <v>1</v>
      </c>
      <c r="B2583" t="s">
        <v>17535</v>
      </c>
      <c r="C2583" s="1140">
        <v>45517.588773148149</v>
      </c>
      <c r="D2583" t="s">
        <v>17288</v>
      </c>
    </row>
    <row r="2584" spans="1:5" x14ac:dyDescent="0.25">
      <c r="A2584" t="s">
        <v>1</v>
      </c>
      <c r="B2584" t="s">
        <v>17535</v>
      </c>
      <c r="C2584" s="1140">
        <v>45517.588773148149</v>
      </c>
      <c r="D2584" t="s">
        <v>17289</v>
      </c>
      <c r="E2584" s="1137">
        <v>4.2999999999999997E-2</v>
      </c>
    </row>
    <row r="2585" spans="1:5" x14ac:dyDescent="0.25">
      <c r="A2585" t="s">
        <v>1</v>
      </c>
      <c r="B2585" t="s">
        <v>17535</v>
      </c>
      <c r="C2585" s="1140">
        <v>45517.588773148149</v>
      </c>
      <c r="D2585" t="s">
        <v>17290</v>
      </c>
    </row>
    <row r="2586" spans="1:5" x14ac:dyDescent="0.25">
      <c r="A2586" t="s">
        <v>1</v>
      </c>
      <c r="B2586" t="s">
        <v>17535</v>
      </c>
      <c r="C2586" s="1140">
        <v>45517.588773148149</v>
      </c>
      <c r="D2586" t="s">
        <v>17291</v>
      </c>
      <c r="E2586" s="1137">
        <v>5.4699999999999999E-2</v>
      </c>
    </row>
    <row r="2587" spans="1:5" x14ac:dyDescent="0.25">
      <c r="A2587" t="s">
        <v>1</v>
      </c>
      <c r="B2587" t="s">
        <v>17535</v>
      </c>
      <c r="C2587" s="1140">
        <v>45517.588784722226</v>
      </c>
      <c r="D2587" t="s">
        <v>17312</v>
      </c>
      <c r="E2587" s="1137">
        <v>0.23830000000000001</v>
      </c>
    </row>
    <row r="2588" spans="1:5" x14ac:dyDescent="0.25">
      <c r="A2588" t="s">
        <v>1</v>
      </c>
      <c r="B2588" t="s">
        <v>17535</v>
      </c>
      <c r="C2588" s="1140">
        <v>45517.588784722226</v>
      </c>
      <c r="D2588" t="s">
        <v>17285</v>
      </c>
      <c r="E2588" s="1137">
        <v>1.3711</v>
      </c>
    </row>
    <row r="2589" spans="1:5" x14ac:dyDescent="0.25">
      <c r="A2589" t="s">
        <v>1</v>
      </c>
      <c r="B2589" t="s">
        <v>17535</v>
      </c>
      <c r="C2589" s="1140">
        <v>45517.589004629626</v>
      </c>
      <c r="D2589" t="s">
        <v>17288</v>
      </c>
    </row>
    <row r="2590" spans="1:5" x14ac:dyDescent="0.25">
      <c r="A2590" t="s">
        <v>1</v>
      </c>
      <c r="B2590" t="s">
        <v>17535</v>
      </c>
      <c r="C2590" s="1140">
        <v>45517.589004629626</v>
      </c>
      <c r="D2590" t="s">
        <v>17289</v>
      </c>
      <c r="E2590" s="1137">
        <v>3.1199999999999999E-2</v>
      </c>
    </row>
    <row r="2591" spans="1:5" x14ac:dyDescent="0.25">
      <c r="A2591" t="s">
        <v>1</v>
      </c>
      <c r="B2591" t="s">
        <v>17535</v>
      </c>
      <c r="C2591" s="1140">
        <v>45517.589004629626</v>
      </c>
      <c r="D2591" t="s">
        <v>17290</v>
      </c>
    </row>
    <row r="2592" spans="1:5" x14ac:dyDescent="0.25">
      <c r="A2592" t="s">
        <v>1</v>
      </c>
      <c r="B2592" t="s">
        <v>17535</v>
      </c>
      <c r="C2592" s="1140">
        <v>45517.589004629626</v>
      </c>
      <c r="D2592" t="s">
        <v>17291</v>
      </c>
      <c r="E2592" s="1137">
        <v>3.5200000000000002E-2</v>
      </c>
    </row>
    <row r="2593" spans="1:5" x14ac:dyDescent="0.25">
      <c r="A2593" t="s">
        <v>1</v>
      </c>
      <c r="B2593" t="s">
        <v>17535</v>
      </c>
      <c r="C2593" s="1140">
        <v>45517.589004629626</v>
      </c>
      <c r="D2593" t="s">
        <v>17288</v>
      </c>
    </row>
    <row r="2594" spans="1:5" x14ac:dyDescent="0.25">
      <c r="A2594" t="s">
        <v>1</v>
      </c>
      <c r="B2594" t="s">
        <v>17535</v>
      </c>
      <c r="C2594" s="1140">
        <v>45517.589004629626</v>
      </c>
      <c r="D2594" t="s">
        <v>17289</v>
      </c>
      <c r="E2594" s="1137">
        <v>3.1199999999999999E-2</v>
      </c>
    </row>
    <row r="2595" spans="1:5" x14ac:dyDescent="0.25">
      <c r="A2595" t="s">
        <v>1</v>
      </c>
      <c r="B2595" t="s">
        <v>17535</v>
      </c>
      <c r="C2595" s="1140">
        <v>45517.589004629626</v>
      </c>
      <c r="D2595" t="s">
        <v>17290</v>
      </c>
    </row>
    <row r="2596" spans="1:5" x14ac:dyDescent="0.25">
      <c r="A2596" t="s">
        <v>1</v>
      </c>
      <c r="B2596" t="s">
        <v>17535</v>
      </c>
      <c r="C2596" s="1140">
        <v>45517.589004629626</v>
      </c>
      <c r="D2596" t="s">
        <v>17291</v>
      </c>
      <c r="E2596" s="1137">
        <v>3.5200000000000002E-2</v>
      </c>
    </row>
    <row r="2597" spans="1:5" x14ac:dyDescent="0.25">
      <c r="A2597" t="s">
        <v>1</v>
      </c>
      <c r="B2597" t="s">
        <v>17535</v>
      </c>
      <c r="C2597" s="1140">
        <v>45517.589004629626</v>
      </c>
      <c r="D2597" t="s">
        <v>17288</v>
      </c>
    </row>
    <row r="2598" spans="1:5" x14ac:dyDescent="0.25">
      <c r="A2598" t="s">
        <v>1</v>
      </c>
      <c r="B2598" t="s">
        <v>17535</v>
      </c>
      <c r="C2598" s="1140">
        <v>45517.589004629626</v>
      </c>
      <c r="D2598" t="s">
        <v>17289</v>
      </c>
      <c r="E2598" s="1137">
        <v>3.9100000000000003E-2</v>
      </c>
    </row>
    <row r="2599" spans="1:5" x14ac:dyDescent="0.25">
      <c r="A2599" t="s">
        <v>1</v>
      </c>
      <c r="B2599" t="s">
        <v>17535</v>
      </c>
      <c r="C2599" s="1140">
        <v>45517.589004629626</v>
      </c>
      <c r="D2599" t="s">
        <v>17290</v>
      </c>
    </row>
    <row r="2600" spans="1:5" x14ac:dyDescent="0.25">
      <c r="A2600" t="s">
        <v>1</v>
      </c>
      <c r="B2600" t="s">
        <v>17535</v>
      </c>
      <c r="C2600" s="1140">
        <v>45517.589004629626</v>
      </c>
      <c r="D2600" t="s">
        <v>17291</v>
      </c>
      <c r="E2600" s="1137">
        <v>4.6899999999999997E-2</v>
      </c>
    </row>
    <row r="2601" spans="1:5" x14ac:dyDescent="0.25">
      <c r="A2601" t="s">
        <v>1</v>
      </c>
      <c r="B2601" t="s">
        <v>17535</v>
      </c>
      <c r="C2601" s="1140">
        <v>45517.589016203703</v>
      </c>
      <c r="D2601" t="s">
        <v>17288</v>
      </c>
    </row>
    <row r="2602" spans="1:5" x14ac:dyDescent="0.25">
      <c r="A2602" t="s">
        <v>1</v>
      </c>
      <c r="B2602" t="s">
        <v>17535</v>
      </c>
      <c r="C2602" s="1140">
        <v>45517.589016203703</v>
      </c>
      <c r="D2602" t="s">
        <v>17289</v>
      </c>
      <c r="E2602" s="1137">
        <v>3.5200000000000002E-2</v>
      </c>
    </row>
    <row r="2603" spans="1:5" x14ac:dyDescent="0.25">
      <c r="A2603" t="s">
        <v>1</v>
      </c>
      <c r="B2603" t="s">
        <v>17535</v>
      </c>
      <c r="C2603" s="1140">
        <v>45517.589016203703</v>
      </c>
      <c r="D2603" t="s">
        <v>17290</v>
      </c>
    </row>
    <row r="2604" spans="1:5" x14ac:dyDescent="0.25">
      <c r="A2604" t="s">
        <v>1</v>
      </c>
      <c r="B2604" t="s">
        <v>17535</v>
      </c>
      <c r="C2604" s="1140">
        <v>45517.589016203703</v>
      </c>
      <c r="D2604" t="s">
        <v>17291</v>
      </c>
      <c r="E2604" s="1137">
        <v>4.6899999999999997E-2</v>
      </c>
    </row>
    <row r="2605" spans="1:5" x14ac:dyDescent="0.25">
      <c r="A2605" t="s">
        <v>1</v>
      </c>
      <c r="B2605" t="s">
        <v>17535</v>
      </c>
      <c r="C2605" s="1140">
        <v>45517.589016203703</v>
      </c>
      <c r="D2605" t="s">
        <v>17288</v>
      </c>
    </row>
    <row r="2606" spans="1:5" x14ac:dyDescent="0.25">
      <c r="A2606" t="s">
        <v>1</v>
      </c>
      <c r="B2606" t="s">
        <v>17535</v>
      </c>
      <c r="C2606" s="1140">
        <v>45517.589016203703</v>
      </c>
      <c r="D2606" t="s">
        <v>17289</v>
      </c>
      <c r="E2606" s="1137">
        <v>4.2999999999999997E-2</v>
      </c>
    </row>
    <row r="2607" spans="1:5" x14ac:dyDescent="0.25">
      <c r="A2607" t="s">
        <v>1</v>
      </c>
      <c r="B2607" t="s">
        <v>17535</v>
      </c>
      <c r="C2607" s="1140">
        <v>45517.589016203703</v>
      </c>
      <c r="D2607" t="s">
        <v>17290</v>
      </c>
    </row>
    <row r="2608" spans="1:5" x14ac:dyDescent="0.25">
      <c r="A2608" t="s">
        <v>1</v>
      </c>
      <c r="B2608" t="s">
        <v>17535</v>
      </c>
      <c r="C2608" s="1140">
        <v>45517.589016203703</v>
      </c>
      <c r="D2608" t="s">
        <v>17291</v>
      </c>
      <c r="E2608" s="1137">
        <v>3.1199999999999999E-2</v>
      </c>
    </row>
    <row r="2609" spans="1:5" x14ac:dyDescent="0.25">
      <c r="A2609" t="s">
        <v>1</v>
      </c>
      <c r="B2609" t="s">
        <v>17535</v>
      </c>
      <c r="C2609" s="1140">
        <v>45517.589016203703</v>
      </c>
      <c r="D2609" t="s">
        <v>17288</v>
      </c>
    </row>
    <row r="2610" spans="1:5" x14ac:dyDescent="0.25">
      <c r="A2610" t="s">
        <v>1</v>
      </c>
      <c r="B2610" t="s">
        <v>17535</v>
      </c>
      <c r="C2610" s="1140">
        <v>45517.589016203703</v>
      </c>
      <c r="D2610" t="s">
        <v>17289</v>
      </c>
      <c r="E2610" s="1137">
        <v>4.6899999999999997E-2</v>
      </c>
    </row>
    <row r="2611" spans="1:5" x14ac:dyDescent="0.25">
      <c r="A2611" t="s">
        <v>1</v>
      </c>
      <c r="B2611" t="s">
        <v>17535</v>
      </c>
      <c r="C2611" s="1140">
        <v>45517.589016203703</v>
      </c>
      <c r="D2611" t="s">
        <v>17290</v>
      </c>
    </row>
    <row r="2612" spans="1:5" x14ac:dyDescent="0.25">
      <c r="A2612" t="s">
        <v>1</v>
      </c>
      <c r="B2612" t="s">
        <v>17535</v>
      </c>
      <c r="C2612" s="1140">
        <v>45517.589016203703</v>
      </c>
      <c r="D2612" t="s">
        <v>17291</v>
      </c>
      <c r="E2612" s="1137">
        <v>3.1199999999999999E-2</v>
      </c>
    </row>
    <row r="2613" spans="1:5" x14ac:dyDescent="0.25">
      <c r="A2613" t="s">
        <v>1</v>
      </c>
      <c r="B2613" t="s">
        <v>17535</v>
      </c>
      <c r="C2613" s="1140">
        <v>45517.589016203703</v>
      </c>
      <c r="D2613" t="s">
        <v>17288</v>
      </c>
    </row>
    <row r="2614" spans="1:5" x14ac:dyDescent="0.25">
      <c r="A2614" t="s">
        <v>1</v>
      </c>
      <c r="B2614" t="s">
        <v>17535</v>
      </c>
      <c r="C2614" s="1140">
        <v>45517.589016203703</v>
      </c>
      <c r="D2614" t="s">
        <v>17289</v>
      </c>
      <c r="E2614" s="1137">
        <v>3.5200000000000002E-2</v>
      </c>
    </row>
    <row r="2615" spans="1:5" x14ac:dyDescent="0.25">
      <c r="A2615" t="s">
        <v>1</v>
      </c>
      <c r="B2615" t="s">
        <v>17535</v>
      </c>
      <c r="C2615" s="1140">
        <v>45517.589016203703</v>
      </c>
      <c r="D2615" t="s">
        <v>17290</v>
      </c>
    </row>
    <row r="2616" spans="1:5" x14ac:dyDescent="0.25">
      <c r="A2616" t="s">
        <v>1</v>
      </c>
      <c r="B2616" t="s">
        <v>17535</v>
      </c>
      <c r="C2616" s="1140">
        <v>45517.589016203703</v>
      </c>
      <c r="D2616" t="s">
        <v>17291</v>
      </c>
      <c r="E2616" s="1137">
        <v>4.6899999999999997E-2</v>
      </c>
    </row>
    <row r="2617" spans="1:5" x14ac:dyDescent="0.25">
      <c r="A2617" t="s">
        <v>1</v>
      </c>
      <c r="B2617" t="s">
        <v>17535</v>
      </c>
      <c r="C2617" s="1140">
        <v>45517.58902777778</v>
      </c>
      <c r="D2617" t="s">
        <v>17288</v>
      </c>
    </row>
    <row r="2618" spans="1:5" x14ac:dyDescent="0.25">
      <c r="A2618" t="s">
        <v>1</v>
      </c>
      <c r="B2618" t="s">
        <v>17535</v>
      </c>
      <c r="C2618" s="1140">
        <v>45517.58902777778</v>
      </c>
      <c r="D2618" t="s">
        <v>17289</v>
      </c>
      <c r="E2618" s="1137">
        <v>4.2999999999999997E-2</v>
      </c>
    </row>
    <row r="2619" spans="1:5" x14ac:dyDescent="0.25">
      <c r="A2619" t="s">
        <v>1</v>
      </c>
      <c r="B2619" t="s">
        <v>17535</v>
      </c>
      <c r="C2619" s="1140">
        <v>45517.58902777778</v>
      </c>
      <c r="D2619" t="s">
        <v>17290</v>
      </c>
    </row>
    <row r="2620" spans="1:5" x14ac:dyDescent="0.25">
      <c r="A2620" t="s">
        <v>1</v>
      </c>
      <c r="B2620" t="s">
        <v>17535</v>
      </c>
      <c r="C2620" s="1140">
        <v>45517.58902777778</v>
      </c>
      <c r="D2620" t="s">
        <v>17291</v>
      </c>
      <c r="E2620" s="1137">
        <v>3.1199999999999999E-2</v>
      </c>
    </row>
    <row r="2621" spans="1:5" x14ac:dyDescent="0.25">
      <c r="A2621" t="s">
        <v>1</v>
      </c>
      <c r="B2621" t="s">
        <v>17535</v>
      </c>
      <c r="C2621" s="1140">
        <v>45517.58902777778</v>
      </c>
      <c r="D2621" t="s">
        <v>17288</v>
      </c>
    </row>
    <row r="2622" spans="1:5" x14ac:dyDescent="0.25">
      <c r="A2622" t="s">
        <v>1</v>
      </c>
      <c r="B2622" t="s">
        <v>17535</v>
      </c>
      <c r="C2622" s="1140">
        <v>45517.58902777778</v>
      </c>
      <c r="D2622" t="s">
        <v>17289</v>
      </c>
      <c r="E2622" s="1137">
        <v>4.2999999999999997E-2</v>
      </c>
    </row>
    <row r="2623" spans="1:5" x14ac:dyDescent="0.25">
      <c r="A2623" t="s">
        <v>1</v>
      </c>
      <c r="B2623" t="s">
        <v>17535</v>
      </c>
      <c r="C2623" s="1140">
        <v>45517.58902777778</v>
      </c>
      <c r="D2623" t="s">
        <v>17290</v>
      </c>
    </row>
    <row r="2624" spans="1:5" x14ac:dyDescent="0.25">
      <c r="A2624" t="s">
        <v>1</v>
      </c>
      <c r="B2624" t="s">
        <v>17535</v>
      </c>
      <c r="C2624" s="1140">
        <v>45517.58902777778</v>
      </c>
      <c r="D2624" t="s">
        <v>17291</v>
      </c>
      <c r="E2624" s="1137">
        <v>3.1199999999999999E-2</v>
      </c>
    </row>
    <row r="2625" spans="1:5" x14ac:dyDescent="0.25">
      <c r="A2625" t="s">
        <v>1</v>
      </c>
      <c r="B2625" t="s">
        <v>17535</v>
      </c>
      <c r="C2625" s="1140">
        <v>45517.58902777778</v>
      </c>
      <c r="D2625" t="s">
        <v>17288</v>
      </c>
    </row>
    <row r="2626" spans="1:5" x14ac:dyDescent="0.25">
      <c r="A2626" t="s">
        <v>1</v>
      </c>
      <c r="B2626" t="s">
        <v>17535</v>
      </c>
      <c r="C2626" s="1140">
        <v>45517.58902777778</v>
      </c>
      <c r="D2626" t="s">
        <v>17289</v>
      </c>
      <c r="E2626" s="1137">
        <v>3.5200000000000002E-2</v>
      </c>
    </row>
    <row r="2627" spans="1:5" x14ac:dyDescent="0.25">
      <c r="A2627" t="s">
        <v>1</v>
      </c>
      <c r="B2627" t="s">
        <v>17535</v>
      </c>
      <c r="C2627" s="1140">
        <v>45517.58902777778</v>
      </c>
      <c r="D2627" t="s">
        <v>17290</v>
      </c>
    </row>
    <row r="2628" spans="1:5" x14ac:dyDescent="0.25">
      <c r="A2628" t="s">
        <v>1</v>
      </c>
      <c r="B2628" t="s">
        <v>17535</v>
      </c>
      <c r="C2628" s="1140">
        <v>45517.58902777778</v>
      </c>
      <c r="D2628" t="s">
        <v>17291</v>
      </c>
      <c r="E2628" s="1137">
        <v>3.1199999999999999E-2</v>
      </c>
    </row>
    <row r="2629" spans="1:5" x14ac:dyDescent="0.25">
      <c r="A2629" t="s">
        <v>1</v>
      </c>
      <c r="B2629" t="s">
        <v>17535</v>
      </c>
      <c r="C2629" s="1140">
        <v>45517.58902777778</v>
      </c>
      <c r="D2629" t="s">
        <v>17288</v>
      </c>
    </row>
    <row r="2630" spans="1:5" x14ac:dyDescent="0.25">
      <c r="A2630" t="s">
        <v>1</v>
      </c>
      <c r="B2630" t="s">
        <v>17535</v>
      </c>
      <c r="C2630" s="1140">
        <v>45517.58902777778</v>
      </c>
      <c r="D2630" t="s">
        <v>17289</v>
      </c>
      <c r="E2630" s="1137">
        <v>4.2999999999999997E-2</v>
      </c>
    </row>
    <row r="2631" spans="1:5" x14ac:dyDescent="0.25">
      <c r="A2631" t="s">
        <v>1</v>
      </c>
      <c r="B2631" t="s">
        <v>17535</v>
      </c>
      <c r="C2631" s="1140">
        <v>45517.58902777778</v>
      </c>
      <c r="D2631" t="s">
        <v>17290</v>
      </c>
    </row>
    <row r="2632" spans="1:5" x14ac:dyDescent="0.25">
      <c r="A2632" t="s">
        <v>1</v>
      </c>
      <c r="B2632" t="s">
        <v>17535</v>
      </c>
      <c r="C2632" s="1140">
        <v>45517.58902777778</v>
      </c>
      <c r="D2632" t="s">
        <v>17291</v>
      </c>
      <c r="E2632" s="1137">
        <v>3.1199999999999999E-2</v>
      </c>
    </row>
    <row r="2633" spans="1:5" x14ac:dyDescent="0.25">
      <c r="A2633" t="s">
        <v>1</v>
      </c>
      <c r="B2633" t="s">
        <v>17535</v>
      </c>
      <c r="C2633" s="1140">
        <v>45517.589039351849</v>
      </c>
      <c r="D2633" t="s">
        <v>17288</v>
      </c>
    </row>
    <row r="2634" spans="1:5" x14ac:dyDescent="0.25">
      <c r="A2634" t="s">
        <v>1</v>
      </c>
      <c r="B2634" t="s">
        <v>17535</v>
      </c>
      <c r="C2634" s="1140">
        <v>45517.589039351849</v>
      </c>
      <c r="D2634" t="s">
        <v>17289</v>
      </c>
      <c r="E2634" s="1137">
        <v>4.2999999999999997E-2</v>
      </c>
    </row>
    <row r="2635" spans="1:5" x14ac:dyDescent="0.25">
      <c r="A2635" t="s">
        <v>1</v>
      </c>
      <c r="B2635" t="s">
        <v>17535</v>
      </c>
      <c r="C2635" s="1140">
        <v>45517.589039351849</v>
      </c>
      <c r="D2635" t="s">
        <v>17290</v>
      </c>
    </row>
    <row r="2636" spans="1:5" x14ac:dyDescent="0.25">
      <c r="A2636" t="s">
        <v>1</v>
      </c>
      <c r="B2636" t="s">
        <v>17535</v>
      </c>
      <c r="C2636" s="1140">
        <v>45517.589039351849</v>
      </c>
      <c r="D2636" t="s">
        <v>17291</v>
      </c>
      <c r="E2636" s="1137">
        <v>4.6899999999999997E-2</v>
      </c>
    </row>
    <row r="2637" spans="1:5" x14ac:dyDescent="0.25">
      <c r="A2637" t="s">
        <v>1</v>
      </c>
      <c r="B2637" t="s">
        <v>17535</v>
      </c>
      <c r="C2637" s="1140">
        <v>45517.589039351849</v>
      </c>
      <c r="D2637" t="s">
        <v>17288</v>
      </c>
    </row>
    <row r="2638" spans="1:5" x14ac:dyDescent="0.25">
      <c r="A2638" t="s">
        <v>1</v>
      </c>
      <c r="B2638" t="s">
        <v>17535</v>
      </c>
      <c r="C2638" s="1140">
        <v>45517.589039351849</v>
      </c>
      <c r="D2638" t="s">
        <v>17289</v>
      </c>
      <c r="E2638" s="1137">
        <v>4.6899999999999997E-2</v>
      </c>
    </row>
    <row r="2639" spans="1:5" x14ac:dyDescent="0.25">
      <c r="A2639" t="s">
        <v>1</v>
      </c>
      <c r="B2639" t="s">
        <v>17535</v>
      </c>
      <c r="C2639" s="1140">
        <v>45517.589039351849</v>
      </c>
      <c r="D2639" t="s">
        <v>17290</v>
      </c>
    </row>
    <row r="2640" spans="1:5" x14ac:dyDescent="0.25">
      <c r="A2640" t="s">
        <v>1</v>
      </c>
      <c r="B2640" t="s">
        <v>17535</v>
      </c>
      <c r="C2640" s="1140">
        <v>45517.589039351849</v>
      </c>
      <c r="D2640" t="s">
        <v>17291</v>
      </c>
      <c r="E2640" s="1137">
        <v>3.1199999999999999E-2</v>
      </c>
    </row>
    <row r="2641" spans="1:5" x14ac:dyDescent="0.25">
      <c r="A2641" t="s">
        <v>1</v>
      </c>
      <c r="B2641" t="s">
        <v>17535</v>
      </c>
      <c r="C2641" s="1140">
        <v>45517.589074074072</v>
      </c>
      <c r="D2641" t="s">
        <v>9291</v>
      </c>
    </row>
    <row r="2642" spans="1:5" x14ac:dyDescent="0.25">
      <c r="A2642" t="s">
        <v>1</v>
      </c>
      <c r="B2642" t="s">
        <v>17535</v>
      </c>
      <c r="C2642" s="1140">
        <v>45517.589074074072</v>
      </c>
      <c r="D2642" t="s">
        <v>9292</v>
      </c>
      <c r="E2642" s="1137">
        <v>0</v>
      </c>
    </row>
    <row r="2643" spans="1:5" x14ac:dyDescent="0.25">
      <c r="A2643" t="s">
        <v>1</v>
      </c>
      <c r="B2643" t="s">
        <v>17535</v>
      </c>
      <c r="C2643" s="1140">
        <v>45517.589074074072</v>
      </c>
      <c r="D2643" t="s">
        <v>17276</v>
      </c>
    </row>
    <row r="2644" spans="1:5" x14ac:dyDescent="0.25">
      <c r="A2644" t="s">
        <v>1</v>
      </c>
      <c r="B2644" t="s">
        <v>17535</v>
      </c>
      <c r="C2644" s="1140">
        <v>45517.589074074072</v>
      </c>
      <c r="D2644" t="s">
        <v>17264</v>
      </c>
      <c r="E2644" s="1137">
        <v>1.5599999999999999E-2</v>
      </c>
    </row>
    <row r="2645" spans="1:5" x14ac:dyDescent="0.25">
      <c r="A2645" t="s">
        <v>1</v>
      </c>
      <c r="B2645" t="s">
        <v>17548</v>
      </c>
      <c r="C2645" s="1140">
        <v>45517.617164351854</v>
      </c>
      <c r="D2645" t="s">
        <v>17277</v>
      </c>
    </row>
    <row r="2646" spans="1:5" x14ac:dyDescent="0.25">
      <c r="A2646" t="s">
        <v>1</v>
      </c>
      <c r="B2646" t="s">
        <v>17548</v>
      </c>
      <c r="C2646" s="1140">
        <v>45517.617164351854</v>
      </c>
      <c r="D2646" t="s">
        <v>17278</v>
      </c>
    </row>
    <row r="2647" spans="1:5" x14ac:dyDescent="0.25">
      <c r="A2647" t="s">
        <v>1</v>
      </c>
      <c r="B2647" t="s">
        <v>17548</v>
      </c>
      <c r="C2647" s="1140">
        <v>45517.617164351854</v>
      </c>
      <c r="D2647" t="s">
        <v>17279</v>
      </c>
    </row>
    <row r="2648" spans="1:5" x14ac:dyDescent="0.25">
      <c r="A2648" t="s">
        <v>1</v>
      </c>
      <c r="B2648" t="s">
        <v>17548</v>
      </c>
      <c r="C2648" s="1140">
        <v>45517.617164351854</v>
      </c>
      <c r="D2648" t="s">
        <v>17280</v>
      </c>
      <c r="E2648" s="1137">
        <v>0</v>
      </c>
    </row>
    <row r="2649" spans="1:5" x14ac:dyDescent="0.25">
      <c r="A2649" t="s">
        <v>1</v>
      </c>
      <c r="B2649" t="s">
        <v>17548</v>
      </c>
      <c r="C2649" s="1140">
        <v>45517.617164351854</v>
      </c>
      <c r="D2649" t="s">
        <v>17281</v>
      </c>
    </row>
    <row r="2650" spans="1:5" x14ac:dyDescent="0.25">
      <c r="A2650" t="s">
        <v>1</v>
      </c>
      <c r="B2650" t="s">
        <v>17548</v>
      </c>
      <c r="C2650" s="1140">
        <v>45517.617175925923</v>
      </c>
      <c r="D2650" t="s">
        <v>17282</v>
      </c>
      <c r="E2650" s="1137">
        <v>0.98440000000000005</v>
      </c>
    </row>
    <row r="2651" spans="1:5" x14ac:dyDescent="0.25">
      <c r="A2651" t="s">
        <v>1</v>
      </c>
      <c r="B2651" t="s">
        <v>17548</v>
      </c>
      <c r="C2651" s="1140">
        <v>45517.617175925923</v>
      </c>
      <c r="D2651" t="s">
        <v>17309</v>
      </c>
    </row>
    <row r="2652" spans="1:5" x14ac:dyDescent="0.25">
      <c r="A2652" t="s">
        <v>1</v>
      </c>
      <c r="B2652" t="s">
        <v>17548</v>
      </c>
      <c r="C2652" s="1140">
        <v>45517.617175925923</v>
      </c>
      <c r="D2652" t="s">
        <v>17310</v>
      </c>
      <c r="E2652" s="1137">
        <v>0</v>
      </c>
    </row>
    <row r="2653" spans="1:5" x14ac:dyDescent="0.25">
      <c r="A2653" t="s">
        <v>1</v>
      </c>
      <c r="B2653" t="s">
        <v>17548</v>
      </c>
      <c r="C2653" s="1140">
        <v>45517.617175925923</v>
      </c>
      <c r="D2653" t="s">
        <v>17276</v>
      </c>
    </row>
    <row r="2654" spans="1:5" x14ac:dyDescent="0.25">
      <c r="A2654" t="s">
        <v>1</v>
      </c>
      <c r="B2654" t="s">
        <v>17548</v>
      </c>
      <c r="C2654" s="1140">
        <v>45517.617175925923</v>
      </c>
      <c r="D2654" t="s">
        <v>17264</v>
      </c>
      <c r="E2654" s="1137">
        <v>6.25E-2</v>
      </c>
    </row>
    <row r="2655" spans="1:5" x14ac:dyDescent="0.25">
      <c r="A2655" t="s">
        <v>1</v>
      </c>
      <c r="B2655" t="s">
        <v>17548</v>
      </c>
      <c r="C2655" s="1140">
        <v>45517.617175925923</v>
      </c>
      <c r="D2655" t="s">
        <v>17311</v>
      </c>
    </row>
    <row r="2656" spans="1:5" x14ac:dyDescent="0.25">
      <c r="A2656" t="s">
        <v>1</v>
      </c>
      <c r="B2656" t="s">
        <v>17548</v>
      </c>
      <c r="C2656" s="1140">
        <v>45517.617175925923</v>
      </c>
      <c r="D2656" t="s">
        <v>17288</v>
      </c>
    </row>
    <row r="2657" spans="1:5" x14ac:dyDescent="0.25">
      <c r="A2657" t="s">
        <v>1</v>
      </c>
      <c r="B2657" t="s">
        <v>17548</v>
      </c>
      <c r="C2657" s="1140">
        <v>45517.617175925923</v>
      </c>
      <c r="D2657" t="s">
        <v>17289</v>
      </c>
      <c r="E2657" s="1137">
        <v>5.0799999999999998E-2</v>
      </c>
    </row>
    <row r="2658" spans="1:5" x14ac:dyDescent="0.25">
      <c r="A2658" t="s">
        <v>1</v>
      </c>
      <c r="B2658" t="s">
        <v>17548</v>
      </c>
      <c r="C2658" s="1140">
        <v>45517.617175925923</v>
      </c>
      <c r="D2658" t="s">
        <v>17290</v>
      </c>
    </row>
    <row r="2659" spans="1:5" x14ac:dyDescent="0.25">
      <c r="A2659" t="s">
        <v>1</v>
      </c>
      <c r="B2659" t="s">
        <v>17548</v>
      </c>
      <c r="C2659" s="1140">
        <v>45517.617175925923</v>
      </c>
      <c r="D2659" t="s">
        <v>17291</v>
      </c>
      <c r="E2659" s="1137">
        <v>3.9100000000000003E-2</v>
      </c>
    </row>
    <row r="2660" spans="1:5" x14ac:dyDescent="0.25">
      <c r="A2660" t="s">
        <v>1</v>
      </c>
      <c r="B2660" t="s">
        <v>17548</v>
      </c>
      <c r="C2660" s="1140">
        <v>45517.617175925923</v>
      </c>
      <c r="D2660" t="s">
        <v>17312</v>
      </c>
      <c r="E2660" s="1137">
        <v>0.2344</v>
      </c>
    </row>
    <row r="2661" spans="1:5" x14ac:dyDescent="0.25">
      <c r="A2661" t="s">
        <v>1</v>
      </c>
      <c r="B2661" t="s">
        <v>17548</v>
      </c>
      <c r="C2661" s="1140">
        <v>45517.617175925923</v>
      </c>
      <c r="D2661" t="s">
        <v>17285</v>
      </c>
      <c r="E2661" s="1137">
        <v>1.4883</v>
      </c>
    </row>
    <row r="2662" spans="1:5" x14ac:dyDescent="0.25">
      <c r="A2662" t="s">
        <v>1</v>
      </c>
      <c r="B2662" t="s">
        <v>17548</v>
      </c>
      <c r="C2662" s="1140">
        <v>45517.618576388886</v>
      </c>
      <c r="D2662" t="s">
        <v>17288</v>
      </c>
    </row>
    <row r="2663" spans="1:5" x14ac:dyDescent="0.25">
      <c r="A2663" t="s">
        <v>1</v>
      </c>
      <c r="B2663" t="s">
        <v>17548</v>
      </c>
      <c r="C2663" s="1140">
        <v>45517.618576388886</v>
      </c>
      <c r="D2663" t="s">
        <v>17289</v>
      </c>
      <c r="E2663" s="1137">
        <v>5.0799999999999998E-2</v>
      </c>
    </row>
    <row r="2664" spans="1:5" x14ac:dyDescent="0.25">
      <c r="A2664" t="s">
        <v>1</v>
      </c>
      <c r="B2664" t="s">
        <v>17548</v>
      </c>
      <c r="C2664" s="1140">
        <v>45517.618576388886</v>
      </c>
      <c r="D2664" t="s">
        <v>17290</v>
      </c>
    </row>
    <row r="2665" spans="1:5" x14ac:dyDescent="0.25">
      <c r="A2665" t="s">
        <v>1</v>
      </c>
      <c r="B2665" t="s">
        <v>17548</v>
      </c>
      <c r="C2665" s="1140">
        <v>45517.618576388886</v>
      </c>
      <c r="D2665" t="s">
        <v>17291</v>
      </c>
      <c r="E2665" s="1137">
        <v>4.6899999999999997E-2</v>
      </c>
    </row>
    <row r="2666" spans="1:5" x14ac:dyDescent="0.25">
      <c r="A2666" t="s">
        <v>1</v>
      </c>
      <c r="B2666" t="s">
        <v>17548</v>
      </c>
      <c r="C2666" s="1140">
        <v>45517.618576388886</v>
      </c>
      <c r="D2666" t="s">
        <v>17288</v>
      </c>
    </row>
    <row r="2667" spans="1:5" x14ac:dyDescent="0.25">
      <c r="A2667" t="s">
        <v>1</v>
      </c>
      <c r="B2667" t="s">
        <v>17548</v>
      </c>
      <c r="C2667" s="1140">
        <v>45517.618576388886</v>
      </c>
      <c r="D2667" t="s">
        <v>17289</v>
      </c>
      <c r="E2667" s="1137">
        <v>5.8599999999999999E-2</v>
      </c>
    </row>
    <row r="2668" spans="1:5" x14ac:dyDescent="0.25">
      <c r="A2668" t="s">
        <v>1</v>
      </c>
      <c r="B2668" t="s">
        <v>17548</v>
      </c>
      <c r="C2668" s="1140">
        <v>45517.618576388886</v>
      </c>
      <c r="D2668" t="s">
        <v>17290</v>
      </c>
    </row>
    <row r="2669" spans="1:5" x14ac:dyDescent="0.25">
      <c r="A2669" t="s">
        <v>1</v>
      </c>
      <c r="B2669" t="s">
        <v>17548</v>
      </c>
      <c r="C2669" s="1140">
        <v>45517.618576388886</v>
      </c>
      <c r="D2669" t="s">
        <v>17291</v>
      </c>
      <c r="E2669" s="1137">
        <v>7.0300000000000001E-2</v>
      </c>
    </row>
    <row r="2670" spans="1:5" x14ac:dyDescent="0.25">
      <c r="A2670" t="s">
        <v>1</v>
      </c>
      <c r="B2670" t="s">
        <v>17548</v>
      </c>
      <c r="C2670" s="1140">
        <v>45517.618587962963</v>
      </c>
      <c r="D2670" t="s">
        <v>17288</v>
      </c>
    </row>
    <row r="2671" spans="1:5" x14ac:dyDescent="0.25">
      <c r="A2671" t="s">
        <v>1</v>
      </c>
      <c r="B2671" t="s">
        <v>17548</v>
      </c>
      <c r="C2671" s="1140">
        <v>45517.618587962963</v>
      </c>
      <c r="D2671" t="s">
        <v>17289</v>
      </c>
      <c r="E2671" s="1137">
        <v>5.8599999999999999E-2</v>
      </c>
    </row>
    <row r="2672" spans="1:5" x14ac:dyDescent="0.25">
      <c r="A2672" t="s">
        <v>1</v>
      </c>
      <c r="B2672" t="s">
        <v>17548</v>
      </c>
      <c r="C2672" s="1140">
        <v>45517.618587962963</v>
      </c>
      <c r="D2672" t="s">
        <v>17290</v>
      </c>
    </row>
    <row r="2673" spans="1:5" x14ac:dyDescent="0.25">
      <c r="A2673" t="s">
        <v>1</v>
      </c>
      <c r="B2673" t="s">
        <v>17548</v>
      </c>
      <c r="C2673" s="1140">
        <v>45517.618587962963</v>
      </c>
      <c r="D2673" t="s">
        <v>17291</v>
      </c>
      <c r="E2673" s="1137">
        <v>3.1199999999999999E-2</v>
      </c>
    </row>
    <row r="2674" spans="1:5" x14ac:dyDescent="0.25">
      <c r="A2674" t="s">
        <v>1</v>
      </c>
      <c r="B2674" t="s">
        <v>17548</v>
      </c>
      <c r="C2674" s="1140">
        <v>45517.618587962963</v>
      </c>
      <c r="D2674" t="s">
        <v>17288</v>
      </c>
    </row>
    <row r="2675" spans="1:5" x14ac:dyDescent="0.25">
      <c r="A2675" t="s">
        <v>1</v>
      </c>
      <c r="B2675" t="s">
        <v>17548</v>
      </c>
      <c r="C2675" s="1140">
        <v>45517.618587962963</v>
      </c>
      <c r="D2675" t="s">
        <v>17289</v>
      </c>
      <c r="E2675" s="1137">
        <v>3.5200000000000002E-2</v>
      </c>
    </row>
    <row r="2676" spans="1:5" x14ac:dyDescent="0.25">
      <c r="A2676" t="s">
        <v>1</v>
      </c>
      <c r="B2676" t="s">
        <v>17548</v>
      </c>
      <c r="C2676" s="1140">
        <v>45517.618587962963</v>
      </c>
      <c r="D2676" t="s">
        <v>17290</v>
      </c>
    </row>
    <row r="2677" spans="1:5" x14ac:dyDescent="0.25">
      <c r="A2677" t="s">
        <v>1</v>
      </c>
      <c r="B2677" t="s">
        <v>17548</v>
      </c>
      <c r="C2677" s="1140">
        <v>45517.618587962963</v>
      </c>
      <c r="D2677" t="s">
        <v>17291</v>
      </c>
      <c r="E2677" s="1137">
        <v>4.6899999999999997E-2</v>
      </c>
    </row>
    <row r="2678" spans="1:5" x14ac:dyDescent="0.25">
      <c r="A2678" t="s">
        <v>1</v>
      </c>
      <c r="B2678" t="s">
        <v>17548</v>
      </c>
      <c r="C2678" s="1140">
        <v>45517.618622685186</v>
      </c>
      <c r="D2678" t="s">
        <v>17288</v>
      </c>
    </row>
    <row r="2679" spans="1:5" x14ac:dyDescent="0.25">
      <c r="A2679" t="s">
        <v>1</v>
      </c>
      <c r="B2679" t="s">
        <v>17548</v>
      </c>
      <c r="C2679" s="1140">
        <v>45517.618622685186</v>
      </c>
      <c r="D2679" t="s">
        <v>17289</v>
      </c>
      <c r="E2679" s="1137">
        <v>3.9100000000000003E-2</v>
      </c>
    </row>
    <row r="2680" spans="1:5" x14ac:dyDescent="0.25">
      <c r="A2680" t="s">
        <v>1</v>
      </c>
      <c r="B2680" t="s">
        <v>17548</v>
      </c>
      <c r="C2680" s="1140">
        <v>45517.618622685186</v>
      </c>
      <c r="D2680" t="s">
        <v>17290</v>
      </c>
    </row>
    <row r="2681" spans="1:5" x14ac:dyDescent="0.25">
      <c r="A2681" t="s">
        <v>1</v>
      </c>
      <c r="B2681" t="s">
        <v>17548</v>
      </c>
      <c r="C2681" s="1140">
        <v>45517.618634259263</v>
      </c>
      <c r="D2681" t="s">
        <v>17291</v>
      </c>
      <c r="E2681" s="1137">
        <v>3.5200000000000002E-2</v>
      </c>
    </row>
    <row r="2682" spans="1:5" x14ac:dyDescent="0.25">
      <c r="A2682" t="s">
        <v>1</v>
      </c>
      <c r="B2682" t="s">
        <v>17548</v>
      </c>
      <c r="C2682" s="1140">
        <v>45517.620509259257</v>
      </c>
      <c r="D2682" t="s">
        <v>17288</v>
      </c>
    </row>
    <row r="2683" spans="1:5" x14ac:dyDescent="0.25">
      <c r="A2683" t="s">
        <v>1</v>
      </c>
      <c r="B2683" t="s">
        <v>17548</v>
      </c>
      <c r="C2683" s="1140">
        <v>45517.620509259257</v>
      </c>
      <c r="D2683" t="s">
        <v>17289</v>
      </c>
      <c r="E2683" s="1137">
        <v>6.6400000000000001E-2</v>
      </c>
    </row>
    <row r="2684" spans="1:5" x14ac:dyDescent="0.25">
      <c r="A2684" t="s">
        <v>1</v>
      </c>
      <c r="B2684" t="s">
        <v>17548</v>
      </c>
      <c r="C2684" s="1140">
        <v>45517.620509259257</v>
      </c>
      <c r="D2684" t="s">
        <v>17290</v>
      </c>
    </row>
    <row r="2685" spans="1:5" x14ac:dyDescent="0.25">
      <c r="A2685" t="s">
        <v>1</v>
      </c>
      <c r="B2685" t="s">
        <v>17548</v>
      </c>
      <c r="C2685" s="1140">
        <v>45517.620509259257</v>
      </c>
      <c r="D2685" t="s">
        <v>17291</v>
      </c>
      <c r="E2685" s="1137">
        <v>5.8599999999999999E-2</v>
      </c>
    </row>
    <row r="2686" spans="1:5" x14ac:dyDescent="0.25">
      <c r="A2686" t="s">
        <v>1</v>
      </c>
      <c r="B2686" t="s">
        <v>17548</v>
      </c>
      <c r="C2686" s="1140">
        <v>45517.620509259257</v>
      </c>
      <c r="D2686" t="s">
        <v>17288</v>
      </c>
    </row>
    <row r="2687" spans="1:5" x14ac:dyDescent="0.25">
      <c r="A2687" t="s">
        <v>1</v>
      </c>
      <c r="B2687" t="s">
        <v>17548</v>
      </c>
      <c r="C2687" s="1140">
        <v>45517.620509259257</v>
      </c>
      <c r="D2687" t="s">
        <v>17289</v>
      </c>
      <c r="E2687" s="1137">
        <v>4.2999999999999997E-2</v>
      </c>
    </row>
    <row r="2688" spans="1:5" x14ac:dyDescent="0.25">
      <c r="A2688" t="s">
        <v>1</v>
      </c>
      <c r="B2688" t="s">
        <v>17548</v>
      </c>
      <c r="C2688" s="1140">
        <v>45517.620509259257</v>
      </c>
      <c r="D2688" t="s">
        <v>17290</v>
      </c>
    </row>
    <row r="2689" spans="1:5" x14ac:dyDescent="0.25">
      <c r="A2689" t="s">
        <v>1</v>
      </c>
      <c r="B2689" t="s">
        <v>17548</v>
      </c>
      <c r="C2689" s="1140">
        <v>45517.620509259257</v>
      </c>
      <c r="D2689" t="s">
        <v>17291</v>
      </c>
      <c r="E2689" s="1137">
        <v>3.9100000000000003E-2</v>
      </c>
    </row>
    <row r="2690" spans="1:5" x14ac:dyDescent="0.25">
      <c r="A2690" t="s">
        <v>1</v>
      </c>
      <c r="B2690" t="s">
        <v>17548</v>
      </c>
      <c r="C2690" s="1140">
        <v>45517.620520833334</v>
      </c>
      <c r="D2690" t="s">
        <v>17288</v>
      </c>
    </row>
    <row r="2691" spans="1:5" x14ac:dyDescent="0.25">
      <c r="A2691" t="s">
        <v>1</v>
      </c>
      <c r="B2691" t="s">
        <v>17548</v>
      </c>
      <c r="C2691" s="1140">
        <v>45517.620520833334</v>
      </c>
      <c r="D2691" t="s">
        <v>17289</v>
      </c>
      <c r="E2691" s="1137">
        <v>3.5200000000000002E-2</v>
      </c>
    </row>
    <row r="2692" spans="1:5" x14ac:dyDescent="0.25">
      <c r="A2692" t="s">
        <v>1</v>
      </c>
      <c r="B2692" t="s">
        <v>17548</v>
      </c>
      <c r="C2692" s="1140">
        <v>45517.620532407411</v>
      </c>
      <c r="D2692" t="s">
        <v>17292</v>
      </c>
    </row>
    <row r="2693" spans="1:5" x14ac:dyDescent="0.25">
      <c r="A2693" t="s">
        <v>1</v>
      </c>
      <c r="B2693" t="s">
        <v>17548</v>
      </c>
      <c r="C2693" s="1140">
        <v>45517.620532407411</v>
      </c>
      <c r="D2693" t="s">
        <v>17297</v>
      </c>
      <c r="E2693" s="1137">
        <v>0.44140000000000001</v>
      </c>
    </row>
    <row r="2694" spans="1:5" x14ac:dyDescent="0.25">
      <c r="A2694" t="s">
        <v>1</v>
      </c>
      <c r="B2694" t="s">
        <v>17548</v>
      </c>
      <c r="C2694" s="1140">
        <v>45517.620578703703</v>
      </c>
      <c r="D2694" t="s">
        <v>17298</v>
      </c>
    </row>
    <row r="2695" spans="1:5" x14ac:dyDescent="0.25">
      <c r="A2695" t="s">
        <v>1</v>
      </c>
      <c r="B2695" t="s">
        <v>17548</v>
      </c>
      <c r="C2695" s="1140">
        <v>45517.620578703703</v>
      </c>
      <c r="D2695" t="s">
        <v>17299</v>
      </c>
      <c r="E2695" s="1137">
        <v>0</v>
      </c>
    </row>
    <row r="2696" spans="1:5" x14ac:dyDescent="0.25">
      <c r="A2696" t="s">
        <v>1</v>
      </c>
      <c r="B2696" t="s">
        <v>17548</v>
      </c>
      <c r="C2696" s="1140">
        <v>45517.620625000003</v>
      </c>
      <c r="D2696" t="s">
        <v>17300</v>
      </c>
    </row>
    <row r="2697" spans="1:5" x14ac:dyDescent="0.25">
      <c r="A2697" t="s">
        <v>1</v>
      </c>
      <c r="B2697" t="s">
        <v>17548</v>
      </c>
      <c r="C2697" s="1140">
        <v>45517.620625000003</v>
      </c>
      <c r="D2697" t="s">
        <v>17301</v>
      </c>
      <c r="E2697" s="1137">
        <v>0</v>
      </c>
    </row>
    <row r="2698" spans="1:5" x14ac:dyDescent="0.25">
      <c r="A2698" t="s">
        <v>1</v>
      </c>
      <c r="B2698" t="s">
        <v>17548</v>
      </c>
      <c r="C2698" s="1140">
        <v>45517.620625000003</v>
      </c>
      <c r="D2698" t="s">
        <v>17302</v>
      </c>
    </row>
    <row r="2699" spans="1:5" x14ac:dyDescent="0.25">
      <c r="A2699" t="s">
        <v>1</v>
      </c>
      <c r="B2699" t="s">
        <v>17548</v>
      </c>
      <c r="C2699" s="1140">
        <v>45517.620625000003</v>
      </c>
      <c r="D2699" t="s">
        <v>17303</v>
      </c>
    </row>
    <row r="2700" spans="1:5" x14ac:dyDescent="0.25">
      <c r="A2700" t="s">
        <v>1</v>
      </c>
      <c r="B2700" t="s">
        <v>17548</v>
      </c>
      <c r="C2700" s="1140">
        <v>45517.620625000003</v>
      </c>
      <c r="D2700" t="s">
        <v>17304</v>
      </c>
      <c r="E2700" s="1137">
        <v>4.6899999999999997E-2</v>
      </c>
    </row>
    <row r="2701" spans="1:5" x14ac:dyDescent="0.25">
      <c r="A2701" t="s">
        <v>1</v>
      </c>
      <c r="B2701" t="s">
        <v>17548</v>
      </c>
      <c r="C2701" s="1140">
        <v>45517.620625000003</v>
      </c>
      <c r="D2701" t="s">
        <v>17305</v>
      </c>
    </row>
    <row r="2702" spans="1:5" x14ac:dyDescent="0.25">
      <c r="A2702" t="s">
        <v>1</v>
      </c>
      <c r="B2702" t="s">
        <v>17548</v>
      </c>
      <c r="C2702" s="1140">
        <v>45517.620625000003</v>
      </c>
      <c r="D2702" t="s">
        <v>17307</v>
      </c>
      <c r="E2702" s="1137">
        <v>4.6899999999999997E-2</v>
      </c>
    </row>
    <row r="2703" spans="1:5" x14ac:dyDescent="0.25">
      <c r="A2703" t="s">
        <v>1</v>
      </c>
      <c r="B2703" t="s">
        <v>17548</v>
      </c>
      <c r="C2703" s="1140">
        <v>45517.620671296296</v>
      </c>
      <c r="D2703" t="s">
        <v>17300</v>
      </c>
    </row>
    <row r="2704" spans="1:5" x14ac:dyDescent="0.25">
      <c r="A2704" t="s">
        <v>1</v>
      </c>
      <c r="B2704" t="s">
        <v>17548</v>
      </c>
      <c r="C2704" s="1140">
        <v>45517.620671296296</v>
      </c>
      <c r="D2704" t="s">
        <v>17301</v>
      </c>
      <c r="E2704" s="1137">
        <v>0</v>
      </c>
    </row>
    <row r="2705" spans="1:5" x14ac:dyDescent="0.25">
      <c r="A2705" t="s">
        <v>1</v>
      </c>
      <c r="B2705" t="s">
        <v>17548</v>
      </c>
      <c r="C2705" s="1140">
        <v>45517.620671296296</v>
      </c>
      <c r="D2705" t="s">
        <v>17302</v>
      </c>
    </row>
    <row r="2706" spans="1:5" x14ac:dyDescent="0.25">
      <c r="A2706" t="s">
        <v>1</v>
      </c>
      <c r="B2706" t="s">
        <v>17548</v>
      </c>
      <c r="C2706" s="1140">
        <v>45517.620671296296</v>
      </c>
      <c r="D2706" t="s">
        <v>17303</v>
      </c>
    </row>
    <row r="2707" spans="1:5" x14ac:dyDescent="0.25">
      <c r="A2707" t="s">
        <v>1</v>
      </c>
      <c r="B2707" t="s">
        <v>17548</v>
      </c>
      <c r="C2707" s="1140">
        <v>45517.620671296296</v>
      </c>
      <c r="D2707" t="s">
        <v>17304</v>
      </c>
      <c r="E2707" s="1137">
        <v>1.5599999999999999E-2</v>
      </c>
    </row>
    <row r="2708" spans="1:5" x14ac:dyDescent="0.25">
      <c r="A2708" t="s">
        <v>1</v>
      </c>
      <c r="B2708" t="s">
        <v>17548</v>
      </c>
      <c r="C2708" s="1140">
        <v>45517.620671296296</v>
      </c>
      <c r="D2708" t="s">
        <v>17305</v>
      </c>
    </row>
    <row r="2709" spans="1:5" x14ac:dyDescent="0.25">
      <c r="A2709" t="s">
        <v>1</v>
      </c>
      <c r="B2709" t="s">
        <v>17548</v>
      </c>
      <c r="C2709" s="1140">
        <v>45517.620682870373</v>
      </c>
      <c r="D2709" t="s">
        <v>17306</v>
      </c>
      <c r="E2709" s="1137">
        <v>0.1094</v>
      </c>
    </row>
    <row r="2710" spans="1:5" x14ac:dyDescent="0.25">
      <c r="A2710" t="s">
        <v>1</v>
      </c>
      <c r="B2710" t="s">
        <v>17548</v>
      </c>
      <c r="C2710" s="1140">
        <v>45517.620682870373</v>
      </c>
      <c r="D2710" t="s">
        <v>17307</v>
      </c>
      <c r="E2710" s="1137">
        <v>0.125</v>
      </c>
    </row>
    <row r="2711" spans="1:5" x14ac:dyDescent="0.25">
      <c r="A2711" t="s">
        <v>1</v>
      </c>
      <c r="B2711" t="s">
        <v>17548</v>
      </c>
      <c r="C2711" s="1140">
        <v>45517.620868055557</v>
      </c>
      <c r="D2711" t="s">
        <v>17300</v>
      </c>
    </row>
    <row r="2712" spans="1:5" x14ac:dyDescent="0.25">
      <c r="A2712" t="s">
        <v>1</v>
      </c>
      <c r="B2712" t="s">
        <v>17548</v>
      </c>
      <c r="C2712" s="1140">
        <v>45517.620868055557</v>
      </c>
      <c r="D2712" t="s">
        <v>17301</v>
      </c>
      <c r="E2712" s="1137">
        <v>0</v>
      </c>
    </row>
    <row r="2713" spans="1:5" x14ac:dyDescent="0.25">
      <c r="A2713" t="s">
        <v>1</v>
      </c>
      <c r="B2713" t="s">
        <v>17548</v>
      </c>
      <c r="C2713" s="1140">
        <v>45517.620868055557</v>
      </c>
      <c r="D2713" t="s">
        <v>17302</v>
      </c>
    </row>
    <row r="2714" spans="1:5" x14ac:dyDescent="0.25">
      <c r="A2714" t="s">
        <v>1</v>
      </c>
      <c r="B2714" t="s">
        <v>17548</v>
      </c>
      <c r="C2714" s="1140">
        <v>45517.620868055557</v>
      </c>
      <c r="D2714" t="s">
        <v>17303</v>
      </c>
    </row>
    <row r="2715" spans="1:5" x14ac:dyDescent="0.25">
      <c r="A2715" t="s">
        <v>1</v>
      </c>
      <c r="B2715" t="s">
        <v>17548</v>
      </c>
      <c r="C2715" s="1140">
        <v>45517.620868055557</v>
      </c>
      <c r="D2715" t="s">
        <v>17304</v>
      </c>
      <c r="E2715" s="1137">
        <v>1.5599999999999999E-2</v>
      </c>
    </row>
    <row r="2716" spans="1:5" x14ac:dyDescent="0.25">
      <c r="A2716" t="s">
        <v>1</v>
      </c>
      <c r="B2716" t="s">
        <v>17548</v>
      </c>
      <c r="C2716" s="1140">
        <v>45517.620868055557</v>
      </c>
      <c r="D2716" t="s">
        <v>17305</v>
      </c>
    </row>
    <row r="2717" spans="1:5" x14ac:dyDescent="0.25">
      <c r="A2717" t="s">
        <v>1</v>
      </c>
      <c r="B2717" t="s">
        <v>17548</v>
      </c>
      <c r="C2717" s="1140">
        <v>45517.620879629627</v>
      </c>
      <c r="D2717" t="s">
        <v>17306</v>
      </c>
      <c r="E2717" s="1137">
        <v>0.1016</v>
      </c>
    </row>
    <row r="2718" spans="1:5" x14ac:dyDescent="0.25">
      <c r="A2718" t="s">
        <v>1</v>
      </c>
      <c r="B2718" t="s">
        <v>17548</v>
      </c>
      <c r="C2718" s="1140">
        <v>45517.620879629627</v>
      </c>
      <c r="D2718" t="s">
        <v>17307</v>
      </c>
      <c r="E2718" s="1137">
        <v>0.1172</v>
      </c>
    </row>
    <row r="2719" spans="1:5" x14ac:dyDescent="0.25">
      <c r="A2719" t="s">
        <v>1</v>
      </c>
      <c r="B2719" t="s">
        <v>17548</v>
      </c>
      <c r="C2719" s="1140">
        <v>45517.620937500003</v>
      </c>
      <c r="D2719" t="s">
        <v>17300</v>
      </c>
    </row>
    <row r="2720" spans="1:5" x14ac:dyDescent="0.25">
      <c r="A2720" t="s">
        <v>1</v>
      </c>
      <c r="B2720" t="s">
        <v>17548</v>
      </c>
      <c r="C2720" s="1140">
        <v>45517.620937500003</v>
      </c>
      <c r="D2720" t="s">
        <v>17301</v>
      </c>
      <c r="E2720" s="1137">
        <v>0</v>
      </c>
    </row>
    <row r="2721" spans="1:5" x14ac:dyDescent="0.25">
      <c r="A2721" t="s">
        <v>1</v>
      </c>
      <c r="B2721" t="s">
        <v>17548</v>
      </c>
      <c r="C2721" s="1140">
        <v>45517.620937500003</v>
      </c>
      <c r="D2721" t="s">
        <v>17302</v>
      </c>
    </row>
    <row r="2722" spans="1:5" x14ac:dyDescent="0.25">
      <c r="A2722" t="s">
        <v>1</v>
      </c>
      <c r="B2722" t="s">
        <v>17548</v>
      </c>
      <c r="C2722" s="1140">
        <v>45517.620937500003</v>
      </c>
      <c r="D2722" t="s">
        <v>17303</v>
      </c>
    </row>
    <row r="2723" spans="1:5" x14ac:dyDescent="0.25">
      <c r="A2723" t="s">
        <v>1</v>
      </c>
      <c r="B2723" t="s">
        <v>17548</v>
      </c>
      <c r="C2723" s="1140">
        <v>45517.620937500003</v>
      </c>
      <c r="D2723" t="s">
        <v>17304</v>
      </c>
      <c r="E2723" s="1137">
        <v>3.5200000000000002E-2</v>
      </c>
    </row>
    <row r="2724" spans="1:5" x14ac:dyDescent="0.25">
      <c r="A2724" t="s">
        <v>1</v>
      </c>
      <c r="B2724" t="s">
        <v>17548</v>
      </c>
      <c r="C2724" s="1140">
        <v>45517.620937500003</v>
      </c>
      <c r="D2724" t="s">
        <v>17305</v>
      </c>
    </row>
    <row r="2725" spans="1:5" x14ac:dyDescent="0.25">
      <c r="A2725" t="s">
        <v>1</v>
      </c>
      <c r="B2725" t="s">
        <v>17548</v>
      </c>
      <c r="C2725" s="1140">
        <v>45517.620937500003</v>
      </c>
      <c r="D2725" t="s">
        <v>17307</v>
      </c>
      <c r="E2725" s="1137">
        <v>3.5200000000000002E-2</v>
      </c>
    </row>
    <row r="2726" spans="1:5" x14ac:dyDescent="0.25">
      <c r="A2726" t="s">
        <v>1</v>
      </c>
      <c r="B2726" t="s">
        <v>17548</v>
      </c>
      <c r="C2726" s="1140">
        <v>45517.620995370373</v>
      </c>
      <c r="D2726" t="s">
        <v>17300</v>
      </c>
    </row>
    <row r="2727" spans="1:5" x14ac:dyDescent="0.25">
      <c r="A2727" t="s">
        <v>1</v>
      </c>
      <c r="B2727" t="s">
        <v>17548</v>
      </c>
      <c r="C2727" s="1140">
        <v>45517.620995370373</v>
      </c>
      <c r="D2727" t="s">
        <v>17301</v>
      </c>
      <c r="E2727" s="1137">
        <v>0</v>
      </c>
    </row>
    <row r="2728" spans="1:5" x14ac:dyDescent="0.25">
      <c r="A2728" t="s">
        <v>1</v>
      </c>
      <c r="B2728" t="s">
        <v>17548</v>
      </c>
      <c r="C2728" s="1140">
        <v>45517.620995370373</v>
      </c>
      <c r="D2728" t="s">
        <v>17302</v>
      </c>
    </row>
    <row r="2729" spans="1:5" x14ac:dyDescent="0.25">
      <c r="A2729" t="s">
        <v>1</v>
      </c>
      <c r="B2729" t="s">
        <v>17548</v>
      </c>
      <c r="C2729" s="1140">
        <v>45517.620995370373</v>
      </c>
      <c r="D2729" t="s">
        <v>17303</v>
      </c>
    </row>
    <row r="2730" spans="1:5" x14ac:dyDescent="0.25">
      <c r="A2730" t="s">
        <v>1</v>
      </c>
      <c r="B2730" t="s">
        <v>17548</v>
      </c>
      <c r="C2730" s="1140">
        <v>45517.620995370373</v>
      </c>
      <c r="D2730" t="s">
        <v>17304</v>
      </c>
      <c r="E2730" s="1137">
        <v>1.95E-2</v>
      </c>
    </row>
    <row r="2731" spans="1:5" x14ac:dyDescent="0.25">
      <c r="A2731" t="s">
        <v>1</v>
      </c>
      <c r="B2731" t="s">
        <v>17548</v>
      </c>
      <c r="C2731" s="1140">
        <v>45517.620995370373</v>
      </c>
      <c r="D2731" t="s">
        <v>17305</v>
      </c>
    </row>
    <row r="2732" spans="1:5" x14ac:dyDescent="0.25">
      <c r="A2732" t="s">
        <v>1</v>
      </c>
      <c r="B2732" t="s">
        <v>17548</v>
      </c>
      <c r="C2732" s="1140">
        <v>45517.620995370373</v>
      </c>
      <c r="D2732" t="s">
        <v>17307</v>
      </c>
      <c r="E2732" s="1137">
        <v>1.95E-2</v>
      </c>
    </row>
    <row r="2733" spans="1:5" x14ac:dyDescent="0.25">
      <c r="A2733" t="s">
        <v>1</v>
      </c>
      <c r="B2733" t="s">
        <v>17548</v>
      </c>
      <c r="C2733" s="1140">
        <v>45517.621064814812</v>
      </c>
      <c r="D2733" t="s">
        <v>17300</v>
      </c>
    </row>
    <row r="2734" spans="1:5" x14ac:dyDescent="0.25">
      <c r="A2734" t="s">
        <v>1</v>
      </c>
      <c r="B2734" t="s">
        <v>17548</v>
      </c>
      <c r="C2734" s="1140">
        <v>45517.621064814812</v>
      </c>
      <c r="D2734" t="s">
        <v>17301</v>
      </c>
      <c r="E2734" s="1137">
        <v>0</v>
      </c>
    </row>
    <row r="2735" spans="1:5" x14ac:dyDescent="0.25">
      <c r="A2735" t="s">
        <v>1</v>
      </c>
      <c r="B2735" t="s">
        <v>17548</v>
      </c>
      <c r="C2735" s="1140">
        <v>45517.621064814812</v>
      </c>
      <c r="D2735" t="s">
        <v>17302</v>
      </c>
    </row>
    <row r="2736" spans="1:5" x14ac:dyDescent="0.25">
      <c r="A2736" t="s">
        <v>1</v>
      </c>
      <c r="B2736" t="s">
        <v>17548</v>
      </c>
      <c r="C2736" s="1140">
        <v>45517.621064814812</v>
      </c>
      <c r="D2736" t="s">
        <v>17303</v>
      </c>
    </row>
    <row r="2737" spans="1:5" x14ac:dyDescent="0.25">
      <c r="A2737" t="s">
        <v>1</v>
      </c>
      <c r="B2737" t="s">
        <v>17548</v>
      </c>
      <c r="C2737" s="1140">
        <v>45517.621064814812</v>
      </c>
      <c r="D2737" t="s">
        <v>17304</v>
      </c>
      <c r="E2737" s="1137">
        <v>1.5599999999999999E-2</v>
      </c>
    </row>
    <row r="2738" spans="1:5" x14ac:dyDescent="0.25">
      <c r="A2738" t="s">
        <v>1</v>
      </c>
      <c r="B2738" t="s">
        <v>17548</v>
      </c>
      <c r="C2738" s="1140">
        <v>45517.621064814812</v>
      </c>
      <c r="D2738" t="s">
        <v>17305</v>
      </c>
    </row>
    <row r="2739" spans="1:5" x14ac:dyDescent="0.25">
      <c r="A2739" t="s">
        <v>1</v>
      </c>
      <c r="B2739" t="s">
        <v>17548</v>
      </c>
      <c r="C2739" s="1140">
        <v>45517.621076388888</v>
      </c>
      <c r="D2739" t="s">
        <v>17306</v>
      </c>
      <c r="E2739" s="1137">
        <v>7.8100000000000003E-2</v>
      </c>
    </row>
    <row r="2740" spans="1:5" x14ac:dyDescent="0.25">
      <c r="A2740" t="s">
        <v>1</v>
      </c>
      <c r="B2740" t="s">
        <v>17548</v>
      </c>
      <c r="C2740" s="1140">
        <v>45517.621076388888</v>
      </c>
      <c r="D2740" t="s">
        <v>17307</v>
      </c>
      <c r="E2740" s="1137">
        <v>9.3799999999999994E-2</v>
      </c>
    </row>
    <row r="2741" spans="1:5" x14ac:dyDescent="0.25">
      <c r="A2741" t="s">
        <v>1</v>
      </c>
      <c r="B2741" t="s">
        <v>17548</v>
      </c>
      <c r="C2741" s="1140">
        <v>45517.621562499997</v>
      </c>
      <c r="D2741" t="s">
        <v>17300</v>
      </c>
    </row>
    <row r="2742" spans="1:5" x14ac:dyDescent="0.25">
      <c r="A2742" t="s">
        <v>1</v>
      </c>
      <c r="B2742" t="s">
        <v>17548</v>
      </c>
      <c r="C2742" s="1140">
        <v>45517.621562499997</v>
      </c>
      <c r="D2742" t="s">
        <v>17301</v>
      </c>
      <c r="E2742" s="1137">
        <v>1.95E-2</v>
      </c>
    </row>
    <row r="2743" spans="1:5" x14ac:dyDescent="0.25">
      <c r="A2743" t="s">
        <v>1</v>
      </c>
      <c r="B2743" t="s">
        <v>17548</v>
      </c>
      <c r="C2743" s="1140">
        <v>45517.621562499997</v>
      </c>
      <c r="D2743" t="s">
        <v>17302</v>
      </c>
    </row>
    <row r="2744" spans="1:5" x14ac:dyDescent="0.25">
      <c r="A2744" t="s">
        <v>1</v>
      </c>
      <c r="B2744" t="s">
        <v>17548</v>
      </c>
      <c r="C2744" s="1140">
        <v>45517.621562499997</v>
      </c>
      <c r="D2744" t="s">
        <v>17303</v>
      </c>
    </row>
    <row r="2745" spans="1:5" x14ac:dyDescent="0.25">
      <c r="A2745" t="s">
        <v>1</v>
      </c>
      <c r="B2745" t="s">
        <v>17548</v>
      </c>
      <c r="C2745" s="1140">
        <v>45517.621562499997</v>
      </c>
      <c r="D2745" t="s">
        <v>17304</v>
      </c>
      <c r="E2745" s="1137">
        <v>7.7999999999999996E-3</v>
      </c>
    </row>
    <row r="2746" spans="1:5" x14ac:dyDescent="0.25">
      <c r="A2746" t="s">
        <v>1</v>
      </c>
      <c r="B2746" t="s">
        <v>17548</v>
      </c>
      <c r="C2746" s="1140">
        <v>45517.621562499997</v>
      </c>
      <c r="D2746" t="s">
        <v>17305</v>
      </c>
    </row>
    <row r="2747" spans="1:5" x14ac:dyDescent="0.25">
      <c r="A2747" t="s">
        <v>1</v>
      </c>
      <c r="B2747" t="s">
        <v>17548</v>
      </c>
      <c r="C2747" s="1140">
        <v>45517.621562499997</v>
      </c>
      <c r="D2747" t="s">
        <v>17307</v>
      </c>
      <c r="E2747" s="1137">
        <v>7.7999999999999996E-3</v>
      </c>
    </row>
    <row r="2748" spans="1:5" x14ac:dyDescent="0.25">
      <c r="A2748" t="s">
        <v>1</v>
      </c>
      <c r="B2748" t="s">
        <v>17548</v>
      </c>
      <c r="C2748" s="1140">
        <v>45517.621655092589</v>
      </c>
      <c r="D2748" t="s">
        <v>17300</v>
      </c>
    </row>
    <row r="2749" spans="1:5" x14ac:dyDescent="0.25">
      <c r="A2749" t="s">
        <v>1</v>
      </c>
      <c r="B2749" t="s">
        <v>17548</v>
      </c>
      <c r="C2749" s="1140">
        <v>45517.621655092589</v>
      </c>
      <c r="D2749" t="s">
        <v>17301</v>
      </c>
      <c r="E2749" s="1137">
        <v>0</v>
      </c>
    </row>
    <row r="2750" spans="1:5" x14ac:dyDescent="0.25">
      <c r="A2750" t="s">
        <v>1</v>
      </c>
      <c r="B2750" t="s">
        <v>17548</v>
      </c>
      <c r="C2750" s="1140">
        <v>45517.621655092589</v>
      </c>
      <c r="D2750" t="s">
        <v>17302</v>
      </c>
    </row>
    <row r="2751" spans="1:5" x14ac:dyDescent="0.25">
      <c r="A2751" t="s">
        <v>1</v>
      </c>
      <c r="B2751" t="s">
        <v>17548</v>
      </c>
      <c r="C2751" s="1140">
        <v>45517.621655092589</v>
      </c>
      <c r="D2751" t="s">
        <v>17303</v>
      </c>
    </row>
    <row r="2752" spans="1:5" x14ac:dyDescent="0.25">
      <c r="A2752" t="s">
        <v>1</v>
      </c>
      <c r="B2752" t="s">
        <v>17548</v>
      </c>
      <c r="C2752" s="1140">
        <v>45517.621655092589</v>
      </c>
      <c r="D2752" t="s">
        <v>17304</v>
      </c>
      <c r="E2752" s="1137">
        <v>2.7300000000000001E-2</v>
      </c>
    </row>
    <row r="2753" spans="1:5" x14ac:dyDescent="0.25">
      <c r="A2753" t="s">
        <v>1</v>
      </c>
      <c r="B2753" t="s">
        <v>17548</v>
      </c>
      <c r="C2753" s="1140">
        <v>45517.621655092589</v>
      </c>
      <c r="D2753" t="s">
        <v>17305</v>
      </c>
    </row>
    <row r="2754" spans="1:5" x14ac:dyDescent="0.25">
      <c r="A2754" t="s">
        <v>1</v>
      </c>
      <c r="B2754" t="s">
        <v>17548</v>
      </c>
      <c r="C2754" s="1140">
        <v>45517.621655092589</v>
      </c>
      <c r="D2754" t="s">
        <v>17306</v>
      </c>
      <c r="E2754" s="1137">
        <v>6.6400000000000001E-2</v>
      </c>
    </row>
    <row r="2755" spans="1:5" x14ac:dyDescent="0.25">
      <c r="A2755" t="s">
        <v>1</v>
      </c>
      <c r="B2755" t="s">
        <v>17548</v>
      </c>
      <c r="C2755" s="1140">
        <v>45517.621655092589</v>
      </c>
      <c r="D2755" t="s">
        <v>17307</v>
      </c>
      <c r="E2755" s="1137">
        <v>9.3799999999999994E-2</v>
      </c>
    </row>
    <row r="2756" spans="1:5" x14ac:dyDescent="0.25">
      <c r="A2756" t="s">
        <v>1</v>
      </c>
      <c r="B2756" t="s">
        <v>17548</v>
      </c>
      <c r="C2756" s="1140">
        <v>45517.621701388889</v>
      </c>
      <c r="D2756" t="s">
        <v>17300</v>
      </c>
    </row>
    <row r="2757" spans="1:5" x14ac:dyDescent="0.25">
      <c r="A2757" t="s">
        <v>1</v>
      </c>
      <c r="B2757" t="s">
        <v>17548</v>
      </c>
      <c r="C2757" s="1140">
        <v>45517.621701388889</v>
      </c>
      <c r="D2757" t="s">
        <v>17301</v>
      </c>
      <c r="E2757" s="1137">
        <v>0</v>
      </c>
    </row>
    <row r="2758" spans="1:5" x14ac:dyDescent="0.25">
      <c r="A2758" t="s">
        <v>1</v>
      </c>
      <c r="B2758" t="s">
        <v>17548</v>
      </c>
      <c r="C2758" s="1140">
        <v>45517.621701388889</v>
      </c>
      <c r="D2758" t="s">
        <v>17302</v>
      </c>
    </row>
    <row r="2759" spans="1:5" x14ac:dyDescent="0.25">
      <c r="A2759" t="s">
        <v>1</v>
      </c>
      <c r="B2759" t="s">
        <v>17548</v>
      </c>
      <c r="C2759" s="1140">
        <v>45517.621701388889</v>
      </c>
      <c r="D2759" t="s">
        <v>17303</v>
      </c>
    </row>
    <row r="2760" spans="1:5" x14ac:dyDescent="0.25">
      <c r="A2760" t="s">
        <v>1</v>
      </c>
      <c r="B2760" t="s">
        <v>17548</v>
      </c>
      <c r="C2760" s="1140">
        <v>45517.621701388889</v>
      </c>
      <c r="D2760" t="s">
        <v>17304</v>
      </c>
      <c r="E2760" s="1137">
        <v>2.7300000000000001E-2</v>
      </c>
    </row>
    <row r="2761" spans="1:5" x14ac:dyDescent="0.25">
      <c r="A2761" t="s">
        <v>1</v>
      </c>
      <c r="B2761" t="s">
        <v>17548</v>
      </c>
      <c r="C2761" s="1140">
        <v>45517.621701388889</v>
      </c>
      <c r="D2761" t="s">
        <v>17305</v>
      </c>
    </row>
    <row r="2762" spans="1:5" x14ac:dyDescent="0.25">
      <c r="A2762" t="s">
        <v>1</v>
      </c>
      <c r="B2762" t="s">
        <v>17548</v>
      </c>
      <c r="C2762" s="1140">
        <v>45517.621701388889</v>
      </c>
      <c r="D2762" t="s">
        <v>17307</v>
      </c>
      <c r="E2762" s="1137">
        <v>2.7300000000000001E-2</v>
      </c>
    </row>
    <row r="2763" spans="1:5" x14ac:dyDescent="0.25">
      <c r="A2763" t="s">
        <v>1</v>
      </c>
      <c r="B2763" t="s">
        <v>17548</v>
      </c>
      <c r="C2763" s="1140">
        <v>45517.621759259258</v>
      </c>
      <c r="D2763" t="s">
        <v>17300</v>
      </c>
    </row>
    <row r="2764" spans="1:5" x14ac:dyDescent="0.25">
      <c r="A2764" t="s">
        <v>1</v>
      </c>
      <c r="B2764" t="s">
        <v>17548</v>
      </c>
      <c r="C2764" s="1140">
        <v>45517.621759259258</v>
      </c>
      <c r="D2764" t="s">
        <v>17301</v>
      </c>
      <c r="E2764" s="1137">
        <v>0</v>
      </c>
    </row>
    <row r="2765" spans="1:5" x14ac:dyDescent="0.25">
      <c r="A2765" t="s">
        <v>1</v>
      </c>
      <c r="B2765" t="s">
        <v>17548</v>
      </c>
      <c r="C2765" s="1140">
        <v>45517.621759259258</v>
      </c>
      <c r="D2765" t="s">
        <v>17302</v>
      </c>
    </row>
    <row r="2766" spans="1:5" x14ac:dyDescent="0.25">
      <c r="A2766" t="s">
        <v>1</v>
      </c>
      <c r="B2766" t="s">
        <v>17548</v>
      </c>
      <c r="C2766" s="1140">
        <v>45517.621759259258</v>
      </c>
      <c r="D2766" t="s">
        <v>17303</v>
      </c>
    </row>
    <row r="2767" spans="1:5" x14ac:dyDescent="0.25">
      <c r="A2767" t="s">
        <v>1</v>
      </c>
      <c r="B2767" t="s">
        <v>17548</v>
      </c>
      <c r="C2767" s="1140">
        <v>45517.621759259258</v>
      </c>
      <c r="D2767" t="s">
        <v>17304</v>
      </c>
      <c r="E2767" s="1137">
        <v>1.5599999999999999E-2</v>
      </c>
    </row>
    <row r="2768" spans="1:5" x14ac:dyDescent="0.25">
      <c r="A2768" t="s">
        <v>1</v>
      </c>
      <c r="B2768" t="s">
        <v>17548</v>
      </c>
      <c r="C2768" s="1140">
        <v>45517.621759259258</v>
      </c>
      <c r="D2768" t="s">
        <v>17305</v>
      </c>
    </row>
    <row r="2769" spans="1:5" x14ac:dyDescent="0.25">
      <c r="A2769" t="s">
        <v>1</v>
      </c>
      <c r="B2769" t="s">
        <v>17548</v>
      </c>
      <c r="C2769" s="1140">
        <v>45517.621759259258</v>
      </c>
      <c r="D2769" t="s">
        <v>17306</v>
      </c>
      <c r="E2769" s="1137">
        <v>6.25E-2</v>
      </c>
    </row>
    <row r="2770" spans="1:5" x14ac:dyDescent="0.25">
      <c r="A2770" t="s">
        <v>1</v>
      </c>
      <c r="B2770" t="s">
        <v>17548</v>
      </c>
      <c r="C2770" s="1140">
        <v>45517.621759259258</v>
      </c>
      <c r="D2770" t="s">
        <v>17307</v>
      </c>
      <c r="E2770" s="1137">
        <v>7.8100000000000003E-2</v>
      </c>
    </row>
    <row r="2771" spans="1:5" x14ac:dyDescent="0.25">
      <c r="A2771" t="s">
        <v>1</v>
      </c>
      <c r="B2771" t="s">
        <v>17548</v>
      </c>
      <c r="C2771" s="1140">
        <v>45517.62295138889</v>
      </c>
      <c r="D2771" t="s">
        <v>17300</v>
      </c>
    </row>
    <row r="2772" spans="1:5" x14ac:dyDescent="0.25">
      <c r="A2772" t="s">
        <v>1</v>
      </c>
      <c r="B2772" t="s">
        <v>17548</v>
      </c>
      <c r="C2772" s="1140">
        <v>45517.62295138889</v>
      </c>
      <c r="D2772" t="s">
        <v>17301</v>
      </c>
      <c r="E2772" s="1137">
        <v>1.5599999999999999E-2</v>
      </c>
    </row>
    <row r="2773" spans="1:5" x14ac:dyDescent="0.25">
      <c r="A2773" t="s">
        <v>1</v>
      </c>
      <c r="B2773" t="s">
        <v>17548</v>
      </c>
      <c r="C2773" s="1140">
        <v>45517.62295138889</v>
      </c>
      <c r="D2773" t="s">
        <v>17302</v>
      </c>
    </row>
    <row r="2774" spans="1:5" x14ac:dyDescent="0.25">
      <c r="A2774" t="s">
        <v>1</v>
      </c>
      <c r="B2774" t="s">
        <v>17548</v>
      </c>
      <c r="C2774" s="1140">
        <v>45517.62295138889</v>
      </c>
      <c r="D2774" t="s">
        <v>17303</v>
      </c>
    </row>
    <row r="2775" spans="1:5" x14ac:dyDescent="0.25">
      <c r="A2775" t="s">
        <v>1</v>
      </c>
      <c r="B2775" t="s">
        <v>17548</v>
      </c>
      <c r="C2775" s="1140">
        <v>45517.62295138889</v>
      </c>
      <c r="D2775" t="s">
        <v>17304</v>
      </c>
      <c r="E2775" s="1137">
        <v>1.5599999999999999E-2</v>
      </c>
    </row>
    <row r="2776" spans="1:5" x14ac:dyDescent="0.25">
      <c r="A2776" t="s">
        <v>1</v>
      </c>
      <c r="B2776" t="s">
        <v>17548</v>
      </c>
      <c r="C2776" s="1140">
        <v>45517.62295138889</v>
      </c>
      <c r="D2776" t="s">
        <v>17305</v>
      </c>
    </row>
    <row r="2777" spans="1:5" x14ac:dyDescent="0.25">
      <c r="A2777" t="s">
        <v>1</v>
      </c>
      <c r="B2777" t="s">
        <v>17548</v>
      </c>
      <c r="C2777" s="1140">
        <v>45517.62295138889</v>
      </c>
      <c r="D2777" t="s">
        <v>17306</v>
      </c>
      <c r="E2777" s="1137">
        <v>2.7300000000000001E-2</v>
      </c>
    </row>
    <row r="2778" spans="1:5" x14ac:dyDescent="0.25">
      <c r="A2778" t="s">
        <v>1</v>
      </c>
      <c r="B2778" t="s">
        <v>17548</v>
      </c>
      <c r="C2778" s="1140">
        <v>45517.62295138889</v>
      </c>
      <c r="D2778" t="s">
        <v>17307</v>
      </c>
      <c r="E2778" s="1137">
        <v>4.2999999999999997E-2</v>
      </c>
    </row>
    <row r="2779" spans="1:5" x14ac:dyDescent="0.25">
      <c r="A2779" t="s">
        <v>1</v>
      </c>
      <c r="B2779" t="s">
        <v>17548</v>
      </c>
      <c r="C2779" s="1140">
        <v>45517.623182870368</v>
      </c>
      <c r="D2779" t="s">
        <v>17300</v>
      </c>
    </row>
    <row r="2780" spans="1:5" x14ac:dyDescent="0.25">
      <c r="A2780" t="s">
        <v>1</v>
      </c>
      <c r="B2780" t="s">
        <v>17548</v>
      </c>
      <c r="C2780" s="1140">
        <v>45517.623182870368</v>
      </c>
      <c r="D2780" t="s">
        <v>17301</v>
      </c>
      <c r="E2780" s="1137">
        <v>0</v>
      </c>
    </row>
    <row r="2781" spans="1:5" x14ac:dyDescent="0.25">
      <c r="A2781" t="s">
        <v>1</v>
      </c>
      <c r="B2781" t="s">
        <v>17548</v>
      </c>
      <c r="C2781" s="1140">
        <v>45517.623182870368</v>
      </c>
      <c r="D2781" t="s">
        <v>17302</v>
      </c>
    </row>
    <row r="2782" spans="1:5" x14ac:dyDescent="0.25">
      <c r="A2782" t="s">
        <v>1</v>
      </c>
      <c r="B2782" t="s">
        <v>17548</v>
      </c>
      <c r="C2782" s="1140">
        <v>45517.623182870368</v>
      </c>
      <c r="D2782" t="s">
        <v>17303</v>
      </c>
    </row>
    <row r="2783" spans="1:5" x14ac:dyDescent="0.25">
      <c r="A2783" t="s">
        <v>1</v>
      </c>
      <c r="B2783" t="s">
        <v>17548</v>
      </c>
      <c r="C2783" s="1140">
        <v>45517.623182870368</v>
      </c>
      <c r="D2783" t="s">
        <v>17304</v>
      </c>
      <c r="E2783" s="1137">
        <v>1.5599999999999999E-2</v>
      </c>
    </row>
    <row r="2784" spans="1:5" x14ac:dyDescent="0.25">
      <c r="A2784" t="s">
        <v>1</v>
      </c>
      <c r="B2784" t="s">
        <v>17548</v>
      </c>
      <c r="C2784" s="1140">
        <v>45517.623182870368</v>
      </c>
      <c r="D2784" t="s">
        <v>17305</v>
      </c>
    </row>
    <row r="2785" spans="1:5" x14ac:dyDescent="0.25">
      <c r="A2785" t="s">
        <v>1</v>
      </c>
      <c r="B2785" t="s">
        <v>17548</v>
      </c>
      <c r="C2785" s="1140">
        <v>45517.623182870368</v>
      </c>
      <c r="D2785" t="s">
        <v>17307</v>
      </c>
      <c r="E2785" s="1137">
        <v>1.5599999999999999E-2</v>
      </c>
    </row>
    <row r="2786" spans="1:5" x14ac:dyDescent="0.25">
      <c r="A2786" t="s">
        <v>1</v>
      </c>
      <c r="B2786" t="s">
        <v>17548</v>
      </c>
      <c r="C2786" s="1140">
        <v>45517.623206018521</v>
      </c>
      <c r="D2786" t="s">
        <v>17300</v>
      </c>
    </row>
    <row r="2787" spans="1:5" x14ac:dyDescent="0.25">
      <c r="A2787" t="s">
        <v>1</v>
      </c>
      <c r="B2787" t="s">
        <v>17548</v>
      </c>
      <c r="C2787" s="1140">
        <v>45517.623206018521</v>
      </c>
      <c r="D2787" t="s">
        <v>17301</v>
      </c>
      <c r="E2787" s="1137">
        <v>0</v>
      </c>
    </row>
    <row r="2788" spans="1:5" x14ac:dyDescent="0.25">
      <c r="A2788" t="s">
        <v>1</v>
      </c>
      <c r="B2788" t="s">
        <v>17548</v>
      </c>
      <c r="C2788" s="1140">
        <v>45517.623206018521</v>
      </c>
      <c r="D2788" t="s">
        <v>17302</v>
      </c>
    </row>
    <row r="2789" spans="1:5" x14ac:dyDescent="0.25">
      <c r="A2789" t="s">
        <v>1</v>
      </c>
      <c r="B2789" t="s">
        <v>17548</v>
      </c>
      <c r="C2789" s="1140">
        <v>45517.623206018521</v>
      </c>
      <c r="D2789" t="s">
        <v>17303</v>
      </c>
    </row>
    <row r="2790" spans="1:5" x14ac:dyDescent="0.25">
      <c r="A2790" t="s">
        <v>1</v>
      </c>
      <c r="B2790" t="s">
        <v>17548</v>
      </c>
      <c r="C2790" s="1140">
        <v>45517.623206018521</v>
      </c>
      <c r="D2790" t="s">
        <v>17304</v>
      </c>
      <c r="E2790" s="1137">
        <v>1.5599999999999999E-2</v>
      </c>
    </row>
    <row r="2791" spans="1:5" x14ac:dyDescent="0.25">
      <c r="A2791" t="s">
        <v>1</v>
      </c>
      <c r="B2791" t="s">
        <v>17548</v>
      </c>
      <c r="C2791" s="1140">
        <v>45517.623206018521</v>
      </c>
      <c r="D2791" t="s">
        <v>17305</v>
      </c>
    </row>
    <row r="2792" spans="1:5" x14ac:dyDescent="0.25">
      <c r="A2792" t="s">
        <v>1</v>
      </c>
      <c r="B2792" t="s">
        <v>17548</v>
      </c>
      <c r="C2792" s="1140">
        <v>45517.623206018521</v>
      </c>
      <c r="D2792" t="s">
        <v>17307</v>
      </c>
      <c r="E2792" s="1137">
        <v>1.5599999999999999E-2</v>
      </c>
    </row>
    <row r="2793" spans="1:5" x14ac:dyDescent="0.25">
      <c r="A2793" t="s">
        <v>1</v>
      </c>
      <c r="B2793" t="s">
        <v>17548</v>
      </c>
      <c r="C2793" s="1140">
        <v>45517.623229166667</v>
      </c>
      <c r="D2793" t="s">
        <v>17300</v>
      </c>
    </row>
    <row r="2794" spans="1:5" x14ac:dyDescent="0.25">
      <c r="A2794" t="s">
        <v>1</v>
      </c>
      <c r="B2794" t="s">
        <v>17548</v>
      </c>
      <c r="C2794" s="1140">
        <v>45517.623229166667</v>
      </c>
      <c r="D2794" t="s">
        <v>17301</v>
      </c>
      <c r="E2794" s="1137">
        <v>1.17E-2</v>
      </c>
    </row>
    <row r="2795" spans="1:5" x14ac:dyDescent="0.25">
      <c r="A2795" t="s">
        <v>1</v>
      </c>
      <c r="B2795" t="s">
        <v>17548</v>
      </c>
      <c r="C2795" s="1140">
        <v>45517.623229166667</v>
      </c>
      <c r="D2795" t="s">
        <v>17302</v>
      </c>
    </row>
    <row r="2796" spans="1:5" x14ac:dyDescent="0.25">
      <c r="A2796" t="s">
        <v>1</v>
      </c>
      <c r="B2796" t="s">
        <v>17548</v>
      </c>
      <c r="C2796" s="1140">
        <v>45517.623229166667</v>
      </c>
      <c r="D2796" t="s">
        <v>17303</v>
      </c>
    </row>
    <row r="2797" spans="1:5" x14ac:dyDescent="0.25">
      <c r="A2797" t="s">
        <v>1</v>
      </c>
      <c r="B2797" t="s">
        <v>17548</v>
      </c>
      <c r="C2797" s="1140">
        <v>45517.623229166667</v>
      </c>
      <c r="D2797" t="s">
        <v>17304</v>
      </c>
      <c r="E2797" s="1137">
        <v>1.95E-2</v>
      </c>
    </row>
    <row r="2798" spans="1:5" x14ac:dyDescent="0.25">
      <c r="A2798" t="s">
        <v>1</v>
      </c>
      <c r="B2798" t="s">
        <v>17548</v>
      </c>
      <c r="C2798" s="1140">
        <v>45517.623229166667</v>
      </c>
      <c r="D2798" t="s">
        <v>17305</v>
      </c>
    </row>
    <row r="2799" spans="1:5" x14ac:dyDescent="0.25">
      <c r="A2799" t="s">
        <v>1</v>
      </c>
      <c r="B2799" t="s">
        <v>17548</v>
      </c>
      <c r="C2799" s="1140">
        <v>45517.623229166667</v>
      </c>
      <c r="D2799" t="s">
        <v>17307</v>
      </c>
      <c r="E2799" s="1137">
        <v>1.95E-2</v>
      </c>
    </row>
    <row r="2800" spans="1:5" x14ac:dyDescent="0.25">
      <c r="A2800" t="s">
        <v>1</v>
      </c>
      <c r="B2800" t="s">
        <v>17548</v>
      </c>
      <c r="C2800" s="1140">
        <v>45517.623252314814</v>
      </c>
      <c r="D2800" t="s">
        <v>17300</v>
      </c>
    </row>
    <row r="2801" spans="1:5" x14ac:dyDescent="0.25">
      <c r="A2801" t="s">
        <v>1</v>
      </c>
      <c r="B2801" t="s">
        <v>17548</v>
      </c>
      <c r="C2801" s="1140">
        <v>45517.623252314814</v>
      </c>
      <c r="D2801" t="s">
        <v>17301</v>
      </c>
      <c r="E2801" s="1137">
        <v>0</v>
      </c>
    </row>
    <row r="2802" spans="1:5" x14ac:dyDescent="0.25">
      <c r="A2802" t="s">
        <v>1</v>
      </c>
      <c r="B2802" t="s">
        <v>17548</v>
      </c>
      <c r="C2802" s="1140">
        <v>45517.623252314814</v>
      </c>
      <c r="D2802" t="s">
        <v>17302</v>
      </c>
    </row>
    <row r="2803" spans="1:5" x14ac:dyDescent="0.25">
      <c r="A2803" t="s">
        <v>1</v>
      </c>
      <c r="B2803" t="s">
        <v>17548</v>
      </c>
      <c r="C2803" s="1140">
        <v>45517.623252314814</v>
      </c>
      <c r="D2803" t="s">
        <v>17303</v>
      </c>
    </row>
    <row r="2804" spans="1:5" x14ac:dyDescent="0.25">
      <c r="A2804" t="s">
        <v>1</v>
      </c>
      <c r="B2804" t="s">
        <v>17548</v>
      </c>
      <c r="C2804" s="1140">
        <v>45517.623252314814</v>
      </c>
      <c r="D2804" t="s">
        <v>17304</v>
      </c>
      <c r="E2804" s="1137">
        <v>2.7300000000000001E-2</v>
      </c>
    </row>
    <row r="2805" spans="1:5" x14ac:dyDescent="0.25">
      <c r="A2805" t="s">
        <v>1</v>
      </c>
      <c r="B2805" t="s">
        <v>17548</v>
      </c>
      <c r="C2805" s="1140">
        <v>45517.623252314814</v>
      </c>
      <c r="D2805" t="s">
        <v>17305</v>
      </c>
    </row>
    <row r="2806" spans="1:5" x14ac:dyDescent="0.25">
      <c r="A2806" t="s">
        <v>1</v>
      </c>
      <c r="B2806" t="s">
        <v>17548</v>
      </c>
      <c r="C2806" s="1140">
        <v>45517.623252314814</v>
      </c>
      <c r="D2806" t="s">
        <v>17306</v>
      </c>
      <c r="E2806" s="1137">
        <v>6.6400000000000001E-2</v>
      </c>
    </row>
    <row r="2807" spans="1:5" x14ac:dyDescent="0.25">
      <c r="A2807" t="s">
        <v>1</v>
      </c>
      <c r="B2807" t="s">
        <v>17548</v>
      </c>
      <c r="C2807" s="1140">
        <v>45517.623252314814</v>
      </c>
      <c r="D2807" t="s">
        <v>17307</v>
      </c>
      <c r="E2807" s="1137">
        <v>9.3799999999999994E-2</v>
      </c>
    </row>
    <row r="2808" spans="1:5" x14ac:dyDescent="0.25">
      <c r="A2808" t="s">
        <v>1</v>
      </c>
      <c r="B2808" t="s">
        <v>17548</v>
      </c>
      <c r="C2808" s="1140">
        <v>45517.623368055552</v>
      </c>
      <c r="D2808" t="s">
        <v>17300</v>
      </c>
    </row>
    <row r="2809" spans="1:5" x14ac:dyDescent="0.25">
      <c r="A2809" t="s">
        <v>1</v>
      </c>
      <c r="B2809" t="s">
        <v>17548</v>
      </c>
      <c r="C2809" s="1140">
        <v>45517.623368055552</v>
      </c>
      <c r="D2809" t="s">
        <v>17301</v>
      </c>
      <c r="E2809" s="1137">
        <v>1.5599999999999999E-2</v>
      </c>
    </row>
    <row r="2810" spans="1:5" x14ac:dyDescent="0.25">
      <c r="A2810" t="s">
        <v>1</v>
      </c>
      <c r="B2810" t="s">
        <v>17548</v>
      </c>
      <c r="C2810" s="1140">
        <v>45517.623368055552</v>
      </c>
      <c r="D2810" t="s">
        <v>17302</v>
      </c>
    </row>
    <row r="2811" spans="1:5" x14ac:dyDescent="0.25">
      <c r="A2811" t="s">
        <v>1</v>
      </c>
      <c r="B2811" t="s">
        <v>17548</v>
      </c>
      <c r="C2811" s="1140">
        <v>45517.623368055552</v>
      </c>
      <c r="D2811" t="s">
        <v>17303</v>
      </c>
    </row>
    <row r="2812" spans="1:5" x14ac:dyDescent="0.25">
      <c r="A2812" t="s">
        <v>1</v>
      </c>
      <c r="B2812" t="s">
        <v>17548</v>
      </c>
      <c r="C2812" s="1140">
        <v>45517.623368055552</v>
      </c>
      <c r="D2812" t="s">
        <v>17304</v>
      </c>
      <c r="E2812" s="1137">
        <v>1.5599999999999999E-2</v>
      </c>
    </row>
    <row r="2813" spans="1:5" x14ac:dyDescent="0.25">
      <c r="A2813" t="s">
        <v>1</v>
      </c>
      <c r="B2813" t="s">
        <v>17548</v>
      </c>
      <c r="C2813" s="1140">
        <v>45517.623368055552</v>
      </c>
      <c r="D2813" t="s">
        <v>17305</v>
      </c>
    </row>
    <row r="2814" spans="1:5" x14ac:dyDescent="0.25">
      <c r="A2814" t="s">
        <v>1</v>
      </c>
      <c r="B2814" t="s">
        <v>17548</v>
      </c>
      <c r="C2814" s="1140">
        <v>45517.623368055552</v>
      </c>
      <c r="D2814" t="s">
        <v>17306</v>
      </c>
      <c r="E2814" s="1137">
        <v>6.25E-2</v>
      </c>
    </row>
    <row r="2815" spans="1:5" x14ac:dyDescent="0.25">
      <c r="A2815" t="s">
        <v>1</v>
      </c>
      <c r="B2815" t="s">
        <v>17548</v>
      </c>
      <c r="C2815" s="1140">
        <v>45517.623368055552</v>
      </c>
      <c r="D2815" t="s">
        <v>17307</v>
      </c>
      <c r="E2815" s="1137">
        <v>7.8100000000000003E-2</v>
      </c>
    </row>
    <row r="2816" spans="1:5" x14ac:dyDescent="0.25">
      <c r="A2816" t="s">
        <v>1</v>
      </c>
      <c r="B2816" t="s">
        <v>17548</v>
      </c>
      <c r="C2816" s="1140">
        <v>45517.623460648145</v>
      </c>
      <c r="D2816" t="s">
        <v>17300</v>
      </c>
    </row>
    <row r="2817" spans="1:5" x14ac:dyDescent="0.25">
      <c r="A2817" t="s">
        <v>1</v>
      </c>
      <c r="B2817" t="s">
        <v>17548</v>
      </c>
      <c r="C2817" s="1140">
        <v>45517.623460648145</v>
      </c>
      <c r="D2817" t="s">
        <v>17301</v>
      </c>
      <c r="E2817" s="1137">
        <v>0</v>
      </c>
    </row>
    <row r="2818" spans="1:5" x14ac:dyDescent="0.25">
      <c r="A2818" t="s">
        <v>1</v>
      </c>
      <c r="B2818" t="s">
        <v>17548</v>
      </c>
      <c r="C2818" s="1140">
        <v>45517.623460648145</v>
      </c>
      <c r="D2818" t="s">
        <v>17302</v>
      </c>
    </row>
    <row r="2819" spans="1:5" x14ac:dyDescent="0.25">
      <c r="A2819" t="s">
        <v>1</v>
      </c>
      <c r="B2819" t="s">
        <v>17548</v>
      </c>
      <c r="C2819" s="1140">
        <v>45517.623460648145</v>
      </c>
      <c r="D2819" t="s">
        <v>17303</v>
      </c>
    </row>
    <row r="2820" spans="1:5" x14ac:dyDescent="0.25">
      <c r="A2820" t="s">
        <v>1</v>
      </c>
      <c r="B2820" t="s">
        <v>17548</v>
      </c>
      <c r="C2820" s="1140">
        <v>45517.623460648145</v>
      </c>
      <c r="D2820" t="s">
        <v>17304</v>
      </c>
      <c r="E2820" s="1137">
        <v>1.5599999999999999E-2</v>
      </c>
    </row>
    <row r="2821" spans="1:5" x14ac:dyDescent="0.25">
      <c r="A2821" t="s">
        <v>1</v>
      </c>
      <c r="B2821" t="s">
        <v>17548</v>
      </c>
      <c r="C2821" s="1140">
        <v>45517.623460648145</v>
      </c>
      <c r="D2821" t="s">
        <v>17305</v>
      </c>
    </row>
    <row r="2822" spans="1:5" x14ac:dyDescent="0.25">
      <c r="A2822" t="s">
        <v>1</v>
      </c>
      <c r="B2822" t="s">
        <v>17548</v>
      </c>
      <c r="C2822" s="1140">
        <v>45517.623460648145</v>
      </c>
      <c r="D2822" t="s">
        <v>17307</v>
      </c>
      <c r="E2822" s="1137">
        <v>1.5599999999999999E-2</v>
      </c>
    </row>
    <row r="2823" spans="1:5" x14ac:dyDescent="0.25">
      <c r="A2823" t="s">
        <v>1</v>
      </c>
      <c r="B2823" t="s">
        <v>17548</v>
      </c>
      <c r="C2823" s="1140">
        <v>45517.623483796298</v>
      </c>
      <c r="D2823" t="s">
        <v>17300</v>
      </c>
    </row>
    <row r="2824" spans="1:5" x14ac:dyDescent="0.25">
      <c r="A2824" t="s">
        <v>1</v>
      </c>
      <c r="B2824" t="s">
        <v>17548</v>
      </c>
      <c r="C2824" s="1140">
        <v>45517.623483796298</v>
      </c>
      <c r="D2824" t="s">
        <v>17301</v>
      </c>
      <c r="E2824" s="1137">
        <v>3.8999999999999998E-3</v>
      </c>
    </row>
    <row r="2825" spans="1:5" x14ac:dyDescent="0.25">
      <c r="A2825" t="s">
        <v>1</v>
      </c>
      <c r="B2825" t="s">
        <v>17548</v>
      </c>
      <c r="C2825" s="1140">
        <v>45517.623483796298</v>
      </c>
      <c r="D2825" t="s">
        <v>17302</v>
      </c>
    </row>
    <row r="2826" spans="1:5" x14ac:dyDescent="0.25">
      <c r="A2826" t="s">
        <v>1</v>
      </c>
      <c r="B2826" t="s">
        <v>17548</v>
      </c>
      <c r="C2826" s="1140">
        <v>45517.623483796298</v>
      </c>
      <c r="D2826" t="s">
        <v>17303</v>
      </c>
    </row>
    <row r="2827" spans="1:5" x14ac:dyDescent="0.25">
      <c r="A2827" t="s">
        <v>1</v>
      </c>
      <c r="B2827" t="s">
        <v>17548</v>
      </c>
      <c r="C2827" s="1140">
        <v>45517.623483796298</v>
      </c>
      <c r="D2827" t="s">
        <v>17304</v>
      </c>
      <c r="E2827" s="1137">
        <v>7.7999999999999996E-3</v>
      </c>
    </row>
    <row r="2828" spans="1:5" x14ac:dyDescent="0.25">
      <c r="A2828" t="s">
        <v>1</v>
      </c>
      <c r="B2828" t="s">
        <v>17548</v>
      </c>
      <c r="C2828" s="1140">
        <v>45517.623483796298</v>
      </c>
      <c r="D2828" t="s">
        <v>17305</v>
      </c>
    </row>
    <row r="2829" spans="1:5" x14ac:dyDescent="0.25">
      <c r="A2829" t="s">
        <v>1</v>
      </c>
      <c r="B2829" t="s">
        <v>17548</v>
      </c>
      <c r="C2829" s="1140">
        <v>45517.623483796298</v>
      </c>
      <c r="D2829" t="s">
        <v>17306</v>
      </c>
      <c r="E2829" s="1137">
        <v>5.4699999999999999E-2</v>
      </c>
    </row>
    <row r="2830" spans="1:5" x14ac:dyDescent="0.25">
      <c r="A2830" t="s">
        <v>1</v>
      </c>
      <c r="B2830" t="s">
        <v>17548</v>
      </c>
      <c r="C2830" s="1140">
        <v>45517.623483796298</v>
      </c>
      <c r="D2830" t="s">
        <v>17307</v>
      </c>
      <c r="E2830" s="1137">
        <v>7.0300000000000001E-2</v>
      </c>
    </row>
    <row r="2831" spans="1:5" x14ac:dyDescent="0.25">
      <c r="A2831" t="s">
        <v>1</v>
      </c>
      <c r="B2831" t="s">
        <v>17548</v>
      </c>
      <c r="C2831" s="1140">
        <v>45517.623576388891</v>
      </c>
      <c r="D2831" t="s">
        <v>17300</v>
      </c>
    </row>
    <row r="2832" spans="1:5" x14ac:dyDescent="0.25">
      <c r="A2832" t="s">
        <v>1</v>
      </c>
      <c r="B2832" t="s">
        <v>17548</v>
      </c>
      <c r="C2832" s="1140">
        <v>45517.623576388891</v>
      </c>
      <c r="D2832" t="s">
        <v>17301</v>
      </c>
      <c r="E2832" s="1137">
        <v>0</v>
      </c>
    </row>
    <row r="2833" spans="1:5" x14ac:dyDescent="0.25">
      <c r="A2833" t="s">
        <v>1</v>
      </c>
      <c r="B2833" t="s">
        <v>17548</v>
      </c>
      <c r="C2833" s="1140">
        <v>45517.623576388891</v>
      </c>
      <c r="D2833" t="s">
        <v>17302</v>
      </c>
    </row>
    <row r="2834" spans="1:5" x14ac:dyDescent="0.25">
      <c r="A2834" t="s">
        <v>1</v>
      </c>
      <c r="B2834" t="s">
        <v>17548</v>
      </c>
      <c r="C2834" s="1140">
        <v>45517.623576388891</v>
      </c>
      <c r="D2834" t="s">
        <v>17303</v>
      </c>
    </row>
    <row r="2835" spans="1:5" x14ac:dyDescent="0.25">
      <c r="A2835" t="s">
        <v>1</v>
      </c>
      <c r="B2835" t="s">
        <v>17548</v>
      </c>
      <c r="C2835" s="1140">
        <v>45517.623576388891</v>
      </c>
      <c r="D2835" t="s">
        <v>17304</v>
      </c>
      <c r="E2835" s="1137">
        <v>1.5599999999999999E-2</v>
      </c>
    </row>
    <row r="2836" spans="1:5" x14ac:dyDescent="0.25">
      <c r="A2836" t="s">
        <v>1</v>
      </c>
      <c r="B2836" t="s">
        <v>17548</v>
      </c>
      <c r="C2836" s="1140">
        <v>45517.623576388891</v>
      </c>
      <c r="D2836" t="s">
        <v>17305</v>
      </c>
    </row>
    <row r="2837" spans="1:5" x14ac:dyDescent="0.25">
      <c r="A2837" t="s">
        <v>1</v>
      </c>
      <c r="B2837" t="s">
        <v>17548</v>
      </c>
      <c r="C2837" s="1140">
        <v>45517.623576388891</v>
      </c>
      <c r="D2837" t="s">
        <v>17306</v>
      </c>
      <c r="E2837" s="1137">
        <v>3.5200000000000002E-2</v>
      </c>
    </row>
    <row r="2838" spans="1:5" x14ac:dyDescent="0.25">
      <c r="A2838" t="s">
        <v>1</v>
      </c>
      <c r="B2838" t="s">
        <v>17548</v>
      </c>
      <c r="C2838" s="1140">
        <v>45517.623576388891</v>
      </c>
      <c r="D2838" t="s">
        <v>17307</v>
      </c>
      <c r="E2838" s="1137">
        <v>6.25E-2</v>
      </c>
    </row>
    <row r="2839" spans="1:5" x14ac:dyDescent="0.25">
      <c r="A2839" t="s">
        <v>1</v>
      </c>
      <c r="B2839" t="s">
        <v>17548</v>
      </c>
      <c r="C2839" s="1140">
        <v>45517.623692129629</v>
      </c>
      <c r="D2839" t="s">
        <v>17300</v>
      </c>
    </row>
    <row r="2840" spans="1:5" x14ac:dyDescent="0.25">
      <c r="A2840" t="s">
        <v>1</v>
      </c>
      <c r="B2840" t="s">
        <v>17548</v>
      </c>
      <c r="C2840" s="1140">
        <v>45517.623692129629</v>
      </c>
      <c r="D2840" t="s">
        <v>17301</v>
      </c>
      <c r="E2840" s="1137">
        <v>0</v>
      </c>
    </row>
    <row r="2841" spans="1:5" x14ac:dyDescent="0.25">
      <c r="A2841" t="s">
        <v>1</v>
      </c>
      <c r="B2841" t="s">
        <v>17548</v>
      </c>
      <c r="C2841" s="1140">
        <v>45517.623692129629</v>
      </c>
      <c r="D2841" t="s">
        <v>17302</v>
      </c>
    </row>
    <row r="2842" spans="1:5" x14ac:dyDescent="0.25">
      <c r="A2842" t="s">
        <v>1</v>
      </c>
      <c r="B2842" t="s">
        <v>17548</v>
      </c>
      <c r="C2842" s="1140">
        <v>45517.623692129629</v>
      </c>
      <c r="D2842" t="s">
        <v>17303</v>
      </c>
    </row>
    <row r="2843" spans="1:5" x14ac:dyDescent="0.25">
      <c r="A2843" t="s">
        <v>1</v>
      </c>
      <c r="B2843" t="s">
        <v>17548</v>
      </c>
      <c r="C2843" s="1140">
        <v>45517.623692129629</v>
      </c>
      <c r="D2843" t="s">
        <v>17304</v>
      </c>
      <c r="E2843" s="1137">
        <v>1.5599999999999999E-2</v>
      </c>
    </row>
    <row r="2844" spans="1:5" x14ac:dyDescent="0.25">
      <c r="A2844" t="s">
        <v>1</v>
      </c>
      <c r="B2844" t="s">
        <v>17548</v>
      </c>
      <c r="C2844" s="1140">
        <v>45517.623692129629</v>
      </c>
      <c r="D2844" t="s">
        <v>17305</v>
      </c>
    </row>
    <row r="2845" spans="1:5" x14ac:dyDescent="0.25">
      <c r="A2845" t="s">
        <v>1</v>
      </c>
      <c r="B2845" t="s">
        <v>17548</v>
      </c>
      <c r="C2845" s="1140">
        <v>45517.623692129629</v>
      </c>
      <c r="D2845" t="s">
        <v>17307</v>
      </c>
      <c r="E2845" s="1137">
        <v>1.5599999999999999E-2</v>
      </c>
    </row>
    <row r="2846" spans="1:5" x14ac:dyDescent="0.25">
      <c r="A2846" t="s">
        <v>1</v>
      </c>
      <c r="B2846" t="s">
        <v>17548</v>
      </c>
      <c r="C2846" s="1140">
        <v>45517.623726851853</v>
      </c>
      <c r="D2846" t="s">
        <v>17300</v>
      </c>
    </row>
    <row r="2847" spans="1:5" x14ac:dyDescent="0.25">
      <c r="A2847" t="s">
        <v>1</v>
      </c>
      <c r="B2847" t="s">
        <v>17548</v>
      </c>
      <c r="C2847" s="1140">
        <v>45517.623726851853</v>
      </c>
      <c r="D2847" t="s">
        <v>17301</v>
      </c>
      <c r="E2847" s="1137">
        <v>0</v>
      </c>
    </row>
    <row r="2848" spans="1:5" x14ac:dyDescent="0.25">
      <c r="A2848" t="s">
        <v>1</v>
      </c>
      <c r="B2848" t="s">
        <v>17548</v>
      </c>
      <c r="C2848" s="1140">
        <v>45517.623726851853</v>
      </c>
      <c r="D2848" t="s">
        <v>17302</v>
      </c>
    </row>
    <row r="2849" spans="1:5" x14ac:dyDescent="0.25">
      <c r="A2849" t="s">
        <v>1</v>
      </c>
      <c r="B2849" t="s">
        <v>17548</v>
      </c>
      <c r="C2849" s="1140">
        <v>45517.623726851853</v>
      </c>
      <c r="D2849" t="s">
        <v>17303</v>
      </c>
    </row>
    <row r="2850" spans="1:5" x14ac:dyDescent="0.25">
      <c r="A2850" t="s">
        <v>1</v>
      </c>
      <c r="B2850" t="s">
        <v>17548</v>
      </c>
      <c r="C2850" s="1140">
        <v>45517.623726851853</v>
      </c>
      <c r="D2850" t="s">
        <v>17304</v>
      </c>
      <c r="E2850" s="1137">
        <v>1.5599999999999999E-2</v>
      </c>
    </row>
    <row r="2851" spans="1:5" x14ac:dyDescent="0.25">
      <c r="A2851" t="s">
        <v>1</v>
      </c>
      <c r="B2851" t="s">
        <v>17548</v>
      </c>
      <c r="C2851" s="1140">
        <v>45517.623726851853</v>
      </c>
      <c r="D2851" t="s">
        <v>17305</v>
      </c>
    </row>
    <row r="2852" spans="1:5" x14ac:dyDescent="0.25">
      <c r="A2852" t="s">
        <v>1</v>
      </c>
      <c r="B2852" t="s">
        <v>17548</v>
      </c>
      <c r="C2852" s="1140">
        <v>45517.623726851853</v>
      </c>
      <c r="D2852" t="s">
        <v>17307</v>
      </c>
      <c r="E2852" s="1137">
        <v>1.5599999999999999E-2</v>
      </c>
    </row>
    <row r="2853" spans="1:5" x14ac:dyDescent="0.25">
      <c r="A2853" t="s">
        <v>1</v>
      </c>
      <c r="B2853" t="s">
        <v>17548</v>
      </c>
      <c r="C2853" s="1140">
        <v>45517.623738425929</v>
      </c>
      <c r="D2853" t="s">
        <v>17300</v>
      </c>
    </row>
    <row r="2854" spans="1:5" x14ac:dyDescent="0.25">
      <c r="A2854" t="s">
        <v>1</v>
      </c>
      <c r="B2854" t="s">
        <v>17548</v>
      </c>
      <c r="C2854" s="1140">
        <v>45517.623738425929</v>
      </c>
      <c r="D2854" t="s">
        <v>17301</v>
      </c>
      <c r="E2854" s="1137">
        <v>0</v>
      </c>
    </row>
    <row r="2855" spans="1:5" x14ac:dyDescent="0.25">
      <c r="A2855" t="s">
        <v>1</v>
      </c>
      <c r="B2855" t="s">
        <v>17548</v>
      </c>
      <c r="C2855" s="1140">
        <v>45517.623738425929</v>
      </c>
      <c r="D2855" t="s">
        <v>17302</v>
      </c>
    </row>
    <row r="2856" spans="1:5" x14ac:dyDescent="0.25">
      <c r="A2856" t="s">
        <v>1</v>
      </c>
      <c r="B2856" t="s">
        <v>17548</v>
      </c>
      <c r="C2856" s="1140">
        <v>45517.623738425929</v>
      </c>
      <c r="D2856" t="s">
        <v>17303</v>
      </c>
    </row>
    <row r="2857" spans="1:5" x14ac:dyDescent="0.25">
      <c r="A2857" t="s">
        <v>1</v>
      </c>
      <c r="B2857" t="s">
        <v>17548</v>
      </c>
      <c r="C2857" s="1140">
        <v>45517.623749999999</v>
      </c>
      <c r="D2857" t="s">
        <v>17304</v>
      </c>
      <c r="E2857" s="1137">
        <v>3.1199999999999999E-2</v>
      </c>
    </row>
    <row r="2858" spans="1:5" x14ac:dyDescent="0.25">
      <c r="A2858" t="s">
        <v>1</v>
      </c>
      <c r="B2858" t="s">
        <v>17548</v>
      </c>
      <c r="C2858" s="1140">
        <v>45517.623749999999</v>
      </c>
      <c r="D2858" t="s">
        <v>17305</v>
      </c>
    </row>
    <row r="2859" spans="1:5" x14ac:dyDescent="0.25">
      <c r="A2859" t="s">
        <v>1</v>
      </c>
      <c r="B2859" t="s">
        <v>17548</v>
      </c>
      <c r="C2859" s="1140">
        <v>45517.623749999999</v>
      </c>
      <c r="D2859" t="s">
        <v>17307</v>
      </c>
      <c r="E2859" s="1137">
        <v>3.1199999999999999E-2</v>
      </c>
    </row>
    <row r="2860" spans="1:5" x14ac:dyDescent="0.25">
      <c r="A2860" t="s">
        <v>1</v>
      </c>
      <c r="B2860" t="s">
        <v>17548</v>
      </c>
      <c r="C2860" s="1140">
        <v>45517.623773148145</v>
      </c>
      <c r="D2860" t="s">
        <v>17308</v>
      </c>
    </row>
    <row r="2861" spans="1:5" x14ac:dyDescent="0.25">
      <c r="A2861" t="s">
        <v>1</v>
      </c>
      <c r="B2861" t="s">
        <v>17548</v>
      </c>
      <c r="C2861" s="1140">
        <v>45517.623784722222</v>
      </c>
      <c r="D2861" t="s">
        <v>17313</v>
      </c>
      <c r="E2861" s="1137">
        <v>1.4218999999999999</v>
      </c>
    </row>
    <row r="2862" spans="1:5" x14ac:dyDescent="0.25">
      <c r="A2862" t="s">
        <v>1</v>
      </c>
      <c r="B2862" t="s">
        <v>17548</v>
      </c>
      <c r="C2862" s="1140">
        <v>45517.625393518516</v>
      </c>
      <c r="D2862" t="s">
        <v>9291</v>
      </c>
    </row>
    <row r="2863" spans="1:5" x14ac:dyDescent="0.25">
      <c r="A2863" t="s">
        <v>1</v>
      </c>
      <c r="B2863" t="s">
        <v>17548</v>
      </c>
      <c r="C2863" s="1140">
        <v>45517.625393518516</v>
      </c>
      <c r="D2863" t="s">
        <v>9292</v>
      </c>
      <c r="E2863" s="1137">
        <v>1.5599999999999999E-2</v>
      </c>
    </row>
    <row r="2864" spans="1:5" x14ac:dyDescent="0.25">
      <c r="A2864" t="s">
        <v>1</v>
      </c>
      <c r="B2864" t="s">
        <v>17548</v>
      </c>
      <c r="C2864" s="1140">
        <v>45517.625393518516</v>
      </c>
      <c r="D2864" t="s">
        <v>17288</v>
      </c>
    </row>
    <row r="2865" spans="1:5" x14ac:dyDescent="0.25">
      <c r="A2865" t="s">
        <v>1</v>
      </c>
      <c r="B2865" t="s">
        <v>17548</v>
      </c>
      <c r="C2865" s="1140">
        <v>45517.625393518516</v>
      </c>
      <c r="D2865" t="s">
        <v>17289</v>
      </c>
      <c r="E2865" s="1137">
        <v>3.1199999999999999E-2</v>
      </c>
    </row>
    <row r="2866" spans="1:5" x14ac:dyDescent="0.25">
      <c r="A2866" t="s">
        <v>1</v>
      </c>
      <c r="B2866" t="s">
        <v>17548</v>
      </c>
      <c r="C2866" s="1140">
        <v>45517.625393518516</v>
      </c>
      <c r="D2866" t="s">
        <v>17290</v>
      </c>
    </row>
    <row r="2867" spans="1:5" x14ac:dyDescent="0.25">
      <c r="A2867" t="s">
        <v>1</v>
      </c>
      <c r="B2867" t="s">
        <v>17548</v>
      </c>
      <c r="C2867" s="1140">
        <v>45517.625393518516</v>
      </c>
      <c r="D2867" t="s">
        <v>17291</v>
      </c>
      <c r="E2867" s="1137">
        <v>4.6899999999999997E-2</v>
      </c>
    </row>
    <row r="2868" spans="1:5" x14ac:dyDescent="0.25">
      <c r="A2868" t="s">
        <v>1</v>
      </c>
      <c r="B2868" t="s">
        <v>17548</v>
      </c>
      <c r="C2868" s="1140">
        <v>45517.626956018517</v>
      </c>
      <c r="D2868" t="s">
        <v>9291</v>
      </c>
    </row>
    <row r="2869" spans="1:5" x14ac:dyDescent="0.25">
      <c r="A2869" t="s">
        <v>1</v>
      </c>
      <c r="B2869" t="s">
        <v>17548</v>
      </c>
      <c r="C2869" s="1140">
        <v>45517.626956018517</v>
      </c>
      <c r="D2869" t="s">
        <v>9292</v>
      </c>
      <c r="E2869" s="1137">
        <v>4.6899999999999997E-2</v>
      </c>
    </row>
    <row r="2870" spans="1:5" x14ac:dyDescent="0.25">
      <c r="A2870" t="s">
        <v>1</v>
      </c>
      <c r="B2870" t="s">
        <v>17548</v>
      </c>
      <c r="C2870" s="1140">
        <v>45517.627442129633</v>
      </c>
      <c r="D2870" t="s">
        <v>17288</v>
      </c>
    </row>
    <row r="2871" spans="1:5" x14ac:dyDescent="0.25">
      <c r="A2871" t="s">
        <v>1</v>
      </c>
      <c r="B2871" t="s">
        <v>17548</v>
      </c>
      <c r="C2871" s="1140">
        <v>45517.627442129633</v>
      </c>
      <c r="D2871" t="s">
        <v>17289</v>
      </c>
      <c r="E2871" s="1137">
        <v>3.5200000000000002E-2</v>
      </c>
    </row>
    <row r="2872" spans="1:5" x14ac:dyDescent="0.25">
      <c r="A2872" t="s">
        <v>1</v>
      </c>
      <c r="B2872" t="s">
        <v>17548</v>
      </c>
      <c r="C2872" s="1140">
        <v>45517.627442129633</v>
      </c>
      <c r="D2872" t="s">
        <v>17290</v>
      </c>
    </row>
    <row r="2873" spans="1:5" x14ac:dyDescent="0.25">
      <c r="A2873" t="s">
        <v>1</v>
      </c>
      <c r="B2873" t="s">
        <v>17548</v>
      </c>
      <c r="C2873" s="1140">
        <v>45517.627442129633</v>
      </c>
      <c r="D2873" t="s">
        <v>17291</v>
      </c>
      <c r="E2873" s="1137">
        <v>4.6899999999999997E-2</v>
      </c>
    </row>
    <row r="2874" spans="1:5" x14ac:dyDescent="0.25">
      <c r="A2874" t="s">
        <v>1</v>
      </c>
      <c r="B2874" t="s">
        <v>17548</v>
      </c>
      <c r="C2874" s="1140">
        <v>45517.627476851849</v>
      </c>
      <c r="D2874" t="s">
        <v>9291</v>
      </c>
    </row>
    <row r="2875" spans="1:5" x14ac:dyDescent="0.25">
      <c r="A2875" t="s">
        <v>1</v>
      </c>
      <c r="B2875" t="s">
        <v>17548</v>
      </c>
      <c r="C2875" s="1140">
        <v>45517.627476851849</v>
      </c>
      <c r="D2875" t="s">
        <v>9292</v>
      </c>
      <c r="E2875" s="1137">
        <v>3.5200000000000002E-2</v>
      </c>
    </row>
    <row r="2876" spans="1:5" x14ac:dyDescent="0.25">
      <c r="A2876" t="s">
        <v>1</v>
      </c>
      <c r="B2876" t="s">
        <v>17548</v>
      </c>
      <c r="C2876" s="1140">
        <v>45517.627476851849</v>
      </c>
      <c r="D2876" t="s">
        <v>17276</v>
      </c>
    </row>
    <row r="2877" spans="1:5" x14ac:dyDescent="0.25">
      <c r="A2877" t="s">
        <v>1</v>
      </c>
      <c r="B2877" t="s">
        <v>17548</v>
      </c>
      <c r="C2877" s="1140">
        <v>45517.627476851849</v>
      </c>
      <c r="D2877" t="s">
        <v>17264</v>
      </c>
      <c r="E2877" s="1137">
        <v>3.5200000000000002E-2</v>
      </c>
    </row>
    <row r="2878" spans="1:5" x14ac:dyDescent="0.25">
      <c r="A2878" t="s">
        <v>1</v>
      </c>
      <c r="B2878" t="s">
        <v>17548</v>
      </c>
      <c r="C2878" s="1140">
        <v>45518.272488425922</v>
      </c>
      <c r="D2878" t="s">
        <v>17277</v>
      </c>
    </row>
    <row r="2879" spans="1:5" x14ac:dyDescent="0.25">
      <c r="A2879" t="s">
        <v>1</v>
      </c>
      <c r="B2879" t="s">
        <v>17548</v>
      </c>
      <c r="C2879" s="1140">
        <v>45518.272488425922</v>
      </c>
      <c r="D2879" t="s">
        <v>17278</v>
      </c>
    </row>
    <row r="2880" spans="1:5" x14ac:dyDescent="0.25">
      <c r="A2880" t="s">
        <v>1</v>
      </c>
      <c r="B2880" t="s">
        <v>17548</v>
      </c>
      <c r="C2880" s="1140">
        <v>45518.272488425922</v>
      </c>
      <c r="D2880" t="s">
        <v>17279</v>
      </c>
    </row>
    <row r="2881" spans="1:5" x14ac:dyDescent="0.25">
      <c r="A2881" t="s">
        <v>1</v>
      </c>
      <c r="B2881" t="s">
        <v>17548</v>
      </c>
      <c r="C2881" s="1140">
        <v>45518.272488425922</v>
      </c>
      <c r="D2881" t="s">
        <v>17280</v>
      </c>
      <c r="E2881" s="1137">
        <v>1.5599999999999999E-2</v>
      </c>
    </row>
    <row r="2882" spans="1:5" x14ac:dyDescent="0.25">
      <c r="A2882" t="s">
        <v>1</v>
      </c>
      <c r="B2882" t="s">
        <v>17548</v>
      </c>
      <c r="C2882" s="1140">
        <v>45518.272488425922</v>
      </c>
      <c r="D2882" t="s">
        <v>17281</v>
      </c>
    </row>
    <row r="2883" spans="1:5" x14ac:dyDescent="0.25">
      <c r="A2883" t="s">
        <v>1</v>
      </c>
      <c r="B2883" t="s">
        <v>17548</v>
      </c>
      <c r="C2883" s="1140">
        <v>45518.272499999999</v>
      </c>
      <c r="D2883" t="s">
        <v>17282</v>
      </c>
      <c r="E2883" s="1137">
        <v>1.0311999999999999</v>
      </c>
    </row>
    <row r="2884" spans="1:5" x14ac:dyDescent="0.25">
      <c r="A2884" t="s">
        <v>1</v>
      </c>
      <c r="B2884" t="s">
        <v>17548</v>
      </c>
      <c r="C2884" s="1140">
        <v>45518.272499999999</v>
      </c>
      <c r="D2884" t="s">
        <v>17309</v>
      </c>
    </row>
    <row r="2885" spans="1:5" x14ac:dyDescent="0.25">
      <c r="A2885" t="s">
        <v>1</v>
      </c>
      <c r="B2885" t="s">
        <v>17548</v>
      </c>
      <c r="C2885" s="1140">
        <v>45518.272499999999</v>
      </c>
      <c r="D2885" t="s">
        <v>17310</v>
      </c>
      <c r="E2885" s="1137">
        <v>1.5599999999999999E-2</v>
      </c>
    </row>
    <row r="2886" spans="1:5" x14ac:dyDescent="0.25">
      <c r="A2886" t="s">
        <v>1</v>
      </c>
      <c r="B2886" t="s">
        <v>17548</v>
      </c>
      <c r="C2886" s="1140">
        <v>45518.272499999999</v>
      </c>
      <c r="D2886" t="s">
        <v>17276</v>
      </c>
    </row>
    <row r="2887" spans="1:5" x14ac:dyDescent="0.25">
      <c r="A2887" t="s">
        <v>1</v>
      </c>
      <c r="B2887" t="s">
        <v>17548</v>
      </c>
      <c r="C2887" s="1140">
        <v>45518.272499999999</v>
      </c>
      <c r="D2887" t="s">
        <v>17264</v>
      </c>
      <c r="E2887" s="1137">
        <v>4.6899999999999997E-2</v>
      </c>
    </row>
    <row r="2888" spans="1:5" x14ac:dyDescent="0.25">
      <c r="A2888" t="s">
        <v>1</v>
      </c>
      <c r="B2888" t="s">
        <v>17548</v>
      </c>
      <c r="C2888" s="1140">
        <v>45518.272499999999</v>
      </c>
      <c r="D2888" t="s">
        <v>17311</v>
      </c>
    </row>
    <row r="2889" spans="1:5" x14ac:dyDescent="0.25">
      <c r="A2889" t="s">
        <v>1</v>
      </c>
      <c r="B2889" t="s">
        <v>17548</v>
      </c>
      <c r="C2889" s="1140">
        <v>45518.272499999999</v>
      </c>
      <c r="D2889" t="s">
        <v>17288</v>
      </c>
    </row>
    <row r="2890" spans="1:5" x14ac:dyDescent="0.25">
      <c r="A2890" t="s">
        <v>1</v>
      </c>
      <c r="B2890" t="s">
        <v>17548</v>
      </c>
      <c r="C2890" s="1140">
        <v>45518.272511574076</v>
      </c>
      <c r="D2890" t="s">
        <v>17289</v>
      </c>
      <c r="E2890" s="1137">
        <v>8.9800000000000005E-2</v>
      </c>
    </row>
    <row r="2891" spans="1:5" x14ac:dyDescent="0.25">
      <c r="A2891" t="s">
        <v>1</v>
      </c>
      <c r="B2891" t="s">
        <v>17548</v>
      </c>
      <c r="C2891" s="1140">
        <v>45518.272511574076</v>
      </c>
      <c r="D2891" t="s">
        <v>17290</v>
      </c>
    </row>
    <row r="2892" spans="1:5" x14ac:dyDescent="0.25">
      <c r="A2892" t="s">
        <v>1</v>
      </c>
      <c r="B2892" t="s">
        <v>17548</v>
      </c>
      <c r="C2892" s="1140">
        <v>45518.272511574076</v>
      </c>
      <c r="D2892" t="s">
        <v>17291</v>
      </c>
      <c r="E2892" s="1137">
        <v>4.1000000000000002E-2</v>
      </c>
    </row>
    <row r="2893" spans="1:5" x14ac:dyDescent="0.25">
      <c r="A2893" t="s">
        <v>1</v>
      </c>
      <c r="B2893" t="s">
        <v>17548</v>
      </c>
      <c r="C2893" s="1140">
        <v>45518.272511574076</v>
      </c>
      <c r="D2893" t="s">
        <v>17312</v>
      </c>
      <c r="E2893" s="1137">
        <v>0.27150000000000002</v>
      </c>
    </row>
    <row r="2894" spans="1:5" x14ac:dyDescent="0.25">
      <c r="A2894" t="s">
        <v>1</v>
      </c>
      <c r="B2894" t="s">
        <v>17548</v>
      </c>
      <c r="C2894" s="1140">
        <v>45518.272511574076</v>
      </c>
      <c r="D2894" t="s">
        <v>17285</v>
      </c>
      <c r="E2894" s="1137">
        <v>1.6172</v>
      </c>
    </row>
    <row r="2895" spans="1:5" x14ac:dyDescent="0.25">
      <c r="A2895" t="s">
        <v>1</v>
      </c>
      <c r="B2895" t="s">
        <v>17548</v>
      </c>
      <c r="C2895" s="1140">
        <v>45518.275347222225</v>
      </c>
      <c r="D2895" t="s">
        <v>17288</v>
      </c>
    </row>
    <row r="2896" spans="1:5" x14ac:dyDescent="0.25">
      <c r="A2896" t="s">
        <v>1</v>
      </c>
      <c r="B2896" t="s">
        <v>17548</v>
      </c>
      <c r="C2896" s="1140">
        <v>45518.275347222225</v>
      </c>
      <c r="D2896" t="s">
        <v>17289</v>
      </c>
      <c r="E2896" s="1137">
        <v>5.4699999999999999E-2</v>
      </c>
    </row>
    <row r="2897" spans="1:5" x14ac:dyDescent="0.25">
      <c r="A2897" t="s">
        <v>1</v>
      </c>
      <c r="B2897" t="s">
        <v>17548</v>
      </c>
      <c r="C2897" s="1140">
        <v>45518.275347222225</v>
      </c>
      <c r="D2897" t="s">
        <v>17290</v>
      </c>
    </row>
    <row r="2898" spans="1:5" x14ac:dyDescent="0.25">
      <c r="A2898" t="s">
        <v>1</v>
      </c>
      <c r="B2898" t="s">
        <v>17548</v>
      </c>
      <c r="C2898" s="1140">
        <v>45518.275347222225</v>
      </c>
      <c r="D2898" t="s">
        <v>17291</v>
      </c>
      <c r="E2898" s="1137">
        <v>7.4200000000000002E-2</v>
      </c>
    </row>
    <row r="2899" spans="1:5" x14ac:dyDescent="0.25">
      <c r="A2899" t="s">
        <v>1</v>
      </c>
      <c r="B2899" t="s">
        <v>17548</v>
      </c>
      <c r="C2899" s="1140">
        <v>45518.283645833333</v>
      </c>
      <c r="D2899" t="s">
        <v>17288</v>
      </c>
    </row>
    <row r="2900" spans="1:5" x14ac:dyDescent="0.25">
      <c r="A2900" t="s">
        <v>1</v>
      </c>
      <c r="B2900" t="s">
        <v>17548</v>
      </c>
      <c r="C2900" s="1140">
        <v>45518.28365740741</v>
      </c>
      <c r="D2900" t="s">
        <v>17289</v>
      </c>
      <c r="E2900" s="1137">
        <v>6.4500000000000002E-2</v>
      </c>
    </row>
    <row r="2901" spans="1:5" x14ac:dyDescent="0.25">
      <c r="A2901" t="s">
        <v>1</v>
      </c>
      <c r="B2901" t="s">
        <v>17548</v>
      </c>
      <c r="C2901" s="1140">
        <v>45518.28365740741</v>
      </c>
      <c r="D2901" t="s">
        <v>17290</v>
      </c>
    </row>
    <row r="2902" spans="1:5" x14ac:dyDescent="0.25">
      <c r="A2902" t="s">
        <v>1</v>
      </c>
      <c r="B2902" t="s">
        <v>17548</v>
      </c>
      <c r="C2902" s="1140">
        <v>45518.28365740741</v>
      </c>
      <c r="D2902" t="s">
        <v>17291</v>
      </c>
      <c r="E2902" s="1137">
        <v>4.2999999999999997E-2</v>
      </c>
    </row>
    <row r="2903" spans="1:5" x14ac:dyDescent="0.25">
      <c r="A2903" t="s">
        <v>1</v>
      </c>
      <c r="B2903" t="s">
        <v>17548</v>
      </c>
      <c r="C2903" s="1140">
        <v>45518.285000000003</v>
      </c>
      <c r="D2903" t="s">
        <v>17288</v>
      </c>
    </row>
    <row r="2904" spans="1:5" x14ac:dyDescent="0.25">
      <c r="A2904" t="s">
        <v>1</v>
      </c>
      <c r="B2904" t="s">
        <v>17548</v>
      </c>
      <c r="C2904" s="1140">
        <v>45518.285000000003</v>
      </c>
      <c r="D2904" t="s">
        <v>17289</v>
      </c>
      <c r="E2904" s="1137">
        <v>9.3799999999999994E-2</v>
      </c>
    </row>
    <row r="2905" spans="1:5" x14ac:dyDescent="0.25">
      <c r="A2905" t="s">
        <v>1</v>
      </c>
      <c r="B2905" t="s">
        <v>17548</v>
      </c>
      <c r="C2905" s="1140">
        <v>45518.285000000003</v>
      </c>
      <c r="D2905" t="s">
        <v>17290</v>
      </c>
    </row>
    <row r="2906" spans="1:5" x14ac:dyDescent="0.25">
      <c r="A2906" t="s">
        <v>1</v>
      </c>
      <c r="B2906" t="s">
        <v>17548</v>
      </c>
      <c r="C2906" s="1140">
        <v>45518.285000000003</v>
      </c>
      <c r="D2906" t="s">
        <v>17291</v>
      </c>
      <c r="E2906" s="1137">
        <v>3.1199999999999999E-2</v>
      </c>
    </row>
    <row r="2907" spans="1:5" x14ac:dyDescent="0.25">
      <c r="A2907" t="s">
        <v>1</v>
      </c>
      <c r="B2907" t="s">
        <v>17548</v>
      </c>
      <c r="C2907" s="1140">
        <v>45518.285057870373</v>
      </c>
      <c r="D2907" t="s">
        <v>17288</v>
      </c>
    </row>
    <row r="2908" spans="1:5" x14ac:dyDescent="0.25">
      <c r="A2908" t="s">
        <v>1</v>
      </c>
      <c r="B2908" t="s">
        <v>17548</v>
      </c>
      <c r="C2908" s="1140">
        <v>45518.285057870373</v>
      </c>
      <c r="D2908" t="s">
        <v>17289</v>
      </c>
      <c r="E2908" s="1137">
        <v>4.6899999999999997E-2</v>
      </c>
    </row>
    <row r="2909" spans="1:5" x14ac:dyDescent="0.25">
      <c r="A2909" t="s">
        <v>1</v>
      </c>
      <c r="B2909" t="s">
        <v>17548</v>
      </c>
      <c r="C2909" s="1140">
        <v>45518.285057870373</v>
      </c>
      <c r="D2909" t="s">
        <v>17290</v>
      </c>
    </row>
    <row r="2910" spans="1:5" x14ac:dyDescent="0.25">
      <c r="A2910" t="s">
        <v>1</v>
      </c>
      <c r="B2910" t="s">
        <v>17548</v>
      </c>
      <c r="C2910" s="1140">
        <v>45518.285057870373</v>
      </c>
      <c r="D2910" t="s">
        <v>17291</v>
      </c>
      <c r="E2910" s="1137">
        <v>3.1199999999999999E-2</v>
      </c>
    </row>
    <row r="2911" spans="1:5" x14ac:dyDescent="0.25">
      <c r="A2911" t="s">
        <v>1</v>
      </c>
      <c r="B2911" t="s">
        <v>17548</v>
      </c>
      <c r="C2911" s="1140">
        <v>45518.285057870373</v>
      </c>
      <c r="D2911" t="s">
        <v>17288</v>
      </c>
    </row>
    <row r="2912" spans="1:5" x14ac:dyDescent="0.25">
      <c r="A2912" t="s">
        <v>1</v>
      </c>
      <c r="B2912" t="s">
        <v>17548</v>
      </c>
      <c r="C2912" s="1140">
        <v>45518.285069444442</v>
      </c>
      <c r="D2912" t="s">
        <v>17289</v>
      </c>
      <c r="E2912" s="1137">
        <v>4.1000000000000002E-2</v>
      </c>
    </row>
    <row r="2913" spans="1:5" x14ac:dyDescent="0.25">
      <c r="A2913" t="s">
        <v>1</v>
      </c>
      <c r="B2913" t="s">
        <v>17548</v>
      </c>
      <c r="C2913" s="1140">
        <v>45518.285069444442</v>
      </c>
      <c r="D2913" t="s">
        <v>17290</v>
      </c>
    </row>
    <row r="2914" spans="1:5" x14ac:dyDescent="0.25">
      <c r="A2914" t="s">
        <v>1</v>
      </c>
      <c r="B2914" t="s">
        <v>17548</v>
      </c>
      <c r="C2914" s="1140">
        <v>45518.285069444442</v>
      </c>
      <c r="D2914" t="s">
        <v>17291</v>
      </c>
      <c r="E2914" s="1137">
        <v>3.1199999999999999E-2</v>
      </c>
    </row>
    <row r="2915" spans="1:5" x14ac:dyDescent="0.25">
      <c r="A2915" t="s">
        <v>1</v>
      </c>
      <c r="B2915" t="s">
        <v>17548</v>
      </c>
      <c r="C2915" s="1140">
        <v>45518.285069444442</v>
      </c>
      <c r="D2915" t="s">
        <v>17288</v>
      </c>
    </row>
    <row r="2916" spans="1:5" x14ac:dyDescent="0.25">
      <c r="A2916" t="s">
        <v>1</v>
      </c>
      <c r="B2916" t="s">
        <v>17548</v>
      </c>
      <c r="C2916" s="1140">
        <v>45518.285069444442</v>
      </c>
      <c r="D2916" t="s">
        <v>17289</v>
      </c>
      <c r="E2916" s="1137">
        <v>4.6899999999999997E-2</v>
      </c>
    </row>
    <row r="2917" spans="1:5" x14ac:dyDescent="0.25">
      <c r="A2917" t="s">
        <v>1</v>
      </c>
      <c r="B2917" t="s">
        <v>17548</v>
      </c>
      <c r="C2917" s="1140">
        <v>45518.285069444442</v>
      </c>
      <c r="D2917" t="s">
        <v>17290</v>
      </c>
    </row>
    <row r="2918" spans="1:5" x14ac:dyDescent="0.25">
      <c r="A2918" t="s">
        <v>1</v>
      </c>
      <c r="B2918" t="s">
        <v>17548</v>
      </c>
      <c r="C2918" s="1140">
        <v>45518.285069444442</v>
      </c>
      <c r="D2918" t="s">
        <v>17291</v>
      </c>
      <c r="E2918" s="1137">
        <v>4.4900000000000002E-2</v>
      </c>
    </row>
    <row r="2919" spans="1:5" x14ac:dyDescent="0.25">
      <c r="A2919" t="s">
        <v>1</v>
      </c>
      <c r="B2919" t="s">
        <v>17548</v>
      </c>
      <c r="C2919" s="1140">
        <v>45518.285069444442</v>
      </c>
      <c r="D2919" t="s">
        <v>17288</v>
      </c>
    </row>
    <row r="2920" spans="1:5" x14ac:dyDescent="0.25">
      <c r="A2920" t="s">
        <v>1</v>
      </c>
      <c r="B2920" t="s">
        <v>17548</v>
      </c>
      <c r="C2920" s="1140">
        <v>45518.285069444442</v>
      </c>
      <c r="D2920" t="s">
        <v>17289</v>
      </c>
      <c r="E2920" s="1137">
        <v>4.4900000000000002E-2</v>
      </c>
    </row>
    <row r="2921" spans="1:5" x14ac:dyDescent="0.25">
      <c r="A2921" t="s">
        <v>1</v>
      </c>
      <c r="B2921" t="s">
        <v>17548</v>
      </c>
      <c r="C2921" s="1140">
        <v>45518.285069444442</v>
      </c>
      <c r="D2921" t="s">
        <v>17290</v>
      </c>
    </row>
    <row r="2922" spans="1:5" x14ac:dyDescent="0.25">
      <c r="A2922" t="s">
        <v>1</v>
      </c>
      <c r="B2922" t="s">
        <v>17548</v>
      </c>
      <c r="C2922" s="1140">
        <v>45518.285069444442</v>
      </c>
      <c r="D2922" t="s">
        <v>17291</v>
      </c>
      <c r="E2922" s="1137">
        <v>3.32E-2</v>
      </c>
    </row>
    <row r="2923" spans="1:5" x14ac:dyDescent="0.25">
      <c r="A2923" t="s">
        <v>1</v>
      </c>
      <c r="B2923" t="s">
        <v>17548</v>
      </c>
      <c r="C2923" s="1140">
        <v>45518.285069444442</v>
      </c>
      <c r="D2923" t="s">
        <v>17288</v>
      </c>
    </row>
    <row r="2924" spans="1:5" x14ac:dyDescent="0.25">
      <c r="A2924" t="s">
        <v>1</v>
      </c>
      <c r="B2924" t="s">
        <v>17548</v>
      </c>
      <c r="C2924" s="1140">
        <v>45518.285069444442</v>
      </c>
      <c r="D2924" t="s">
        <v>17289</v>
      </c>
      <c r="E2924" s="1137">
        <v>4.6899999999999997E-2</v>
      </c>
    </row>
    <row r="2925" spans="1:5" x14ac:dyDescent="0.25">
      <c r="A2925" t="s">
        <v>1</v>
      </c>
      <c r="B2925" t="s">
        <v>17548</v>
      </c>
      <c r="C2925" s="1140">
        <v>45518.285069444442</v>
      </c>
      <c r="D2925" t="s">
        <v>17290</v>
      </c>
    </row>
    <row r="2926" spans="1:5" x14ac:dyDescent="0.25">
      <c r="A2926" t="s">
        <v>1</v>
      </c>
      <c r="B2926" t="s">
        <v>17548</v>
      </c>
      <c r="C2926" s="1140">
        <v>45518.285069444442</v>
      </c>
      <c r="D2926" t="s">
        <v>17291</v>
      </c>
      <c r="E2926" s="1137">
        <v>3.1199999999999999E-2</v>
      </c>
    </row>
    <row r="2927" spans="1:5" x14ac:dyDescent="0.25">
      <c r="A2927" t="s">
        <v>1</v>
      </c>
      <c r="B2927" t="s">
        <v>17548</v>
      </c>
      <c r="C2927" s="1140">
        <v>45518.285497685189</v>
      </c>
      <c r="D2927" t="s">
        <v>17288</v>
      </c>
    </row>
    <row r="2928" spans="1:5" x14ac:dyDescent="0.25">
      <c r="A2928" t="s">
        <v>1</v>
      </c>
      <c r="B2928" t="s">
        <v>17548</v>
      </c>
      <c r="C2928" s="1140">
        <v>45518.285497685189</v>
      </c>
      <c r="D2928" t="s">
        <v>17289</v>
      </c>
      <c r="E2928" s="1137">
        <v>3.7100000000000001E-2</v>
      </c>
    </row>
    <row r="2929" spans="1:5" x14ac:dyDescent="0.25">
      <c r="A2929" t="s">
        <v>1</v>
      </c>
      <c r="B2929" t="s">
        <v>17548</v>
      </c>
      <c r="C2929" s="1140">
        <v>45518.285497685189</v>
      </c>
      <c r="D2929" t="s">
        <v>17290</v>
      </c>
    </row>
    <row r="2930" spans="1:5" x14ac:dyDescent="0.25">
      <c r="A2930" t="s">
        <v>1</v>
      </c>
      <c r="B2930" t="s">
        <v>17548</v>
      </c>
      <c r="C2930" s="1140">
        <v>45518.285497685189</v>
      </c>
      <c r="D2930" t="s">
        <v>17291</v>
      </c>
      <c r="E2930" s="1137">
        <v>3.5200000000000002E-2</v>
      </c>
    </row>
    <row r="2931" spans="1:5" x14ac:dyDescent="0.25">
      <c r="A2931" t="s">
        <v>1</v>
      </c>
      <c r="B2931" t="s">
        <v>17548</v>
      </c>
      <c r="C2931" s="1140">
        <v>45518.285497685189</v>
      </c>
      <c r="D2931" t="s">
        <v>17288</v>
      </c>
    </row>
    <row r="2932" spans="1:5" x14ac:dyDescent="0.25">
      <c r="A2932" t="s">
        <v>1</v>
      </c>
      <c r="B2932" t="s">
        <v>17548</v>
      </c>
      <c r="C2932" s="1140">
        <v>45518.285497685189</v>
      </c>
      <c r="D2932" t="s">
        <v>17289</v>
      </c>
      <c r="E2932" s="1137">
        <v>3.9100000000000003E-2</v>
      </c>
    </row>
    <row r="2933" spans="1:5" x14ac:dyDescent="0.25">
      <c r="A2933" t="s">
        <v>1</v>
      </c>
      <c r="B2933" t="s">
        <v>17548</v>
      </c>
      <c r="C2933" s="1140">
        <v>45518.285497685189</v>
      </c>
      <c r="D2933" t="s">
        <v>17290</v>
      </c>
    </row>
    <row r="2934" spans="1:5" x14ac:dyDescent="0.25">
      <c r="A2934" t="s">
        <v>1</v>
      </c>
      <c r="B2934" t="s">
        <v>17548</v>
      </c>
      <c r="C2934" s="1140">
        <v>45518.285497685189</v>
      </c>
      <c r="D2934" t="s">
        <v>17291</v>
      </c>
      <c r="E2934" s="1137">
        <v>3.7100000000000001E-2</v>
      </c>
    </row>
    <row r="2935" spans="1:5" x14ac:dyDescent="0.25">
      <c r="A2935" t="s">
        <v>1</v>
      </c>
      <c r="B2935" t="s">
        <v>17548</v>
      </c>
      <c r="C2935" s="1140">
        <v>45518.285497685189</v>
      </c>
      <c r="D2935" t="s">
        <v>17288</v>
      </c>
    </row>
    <row r="2936" spans="1:5" x14ac:dyDescent="0.25">
      <c r="A2936" t="s">
        <v>1</v>
      </c>
      <c r="B2936" t="s">
        <v>17548</v>
      </c>
      <c r="C2936" s="1140">
        <v>45518.285497685189</v>
      </c>
      <c r="D2936" t="s">
        <v>17289</v>
      </c>
      <c r="E2936" s="1137">
        <v>4.1000000000000002E-2</v>
      </c>
    </row>
    <row r="2937" spans="1:5" x14ac:dyDescent="0.25">
      <c r="A2937" t="s">
        <v>1</v>
      </c>
      <c r="B2937" t="s">
        <v>17548</v>
      </c>
      <c r="C2937" s="1140">
        <v>45518.285497685189</v>
      </c>
      <c r="D2937" t="s">
        <v>17290</v>
      </c>
    </row>
    <row r="2938" spans="1:5" x14ac:dyDescent="0.25">
      <c r="A2938" t="s">
        <v>1</v>
      </c>
      <c r="B2938" t="s">
        <v>17548</v>
      </c>
      <c r="C2938" s="1140">
        <v>45518.285497685189</v>
      </c>
      <c r="D2938" t="s">
        <v>17291</v>
      </c>
      <c r="E2938" s="1137">
        <v>3.7100000000000001E-2</v>
      </c>
    </row>
    <row r="2939" spans="1:5" x14ac:dyDescent="0.25">
      <c r="A2939" t="s">
        <v>1</v>
      </c>
      <c r="B2939" t="s">
        <v>17548</v>
      </c>
      <c r="C2939" s="1140">
        <v>45518.285497685189</v>
      </c>
      <c r="D2939" t="s">
        <v>17288</v>
      </c>
    </row>
    <row r="2940" spans="1:5" x14ac:dyDescent="0.25">
      <c r="A2940" t="s">
        <v>1</v>
      </c>
      <c r="B2940" t="s">
        <v>17548</v>
      </c>
      <c r="C2940" s="1140">
        <v>45518.285497685189</v>
      </c>
      <c r="D2940" t="s">
        <v>17289</v>
      </c>
      <c r="E2940" s="1137">
        <v>4.2999999999999997E-2</v>
      </c>
    </row>
    <row r="2941" spans="1:5" x14ac:dyDescent="0.25">
      <c r="A2941" t="s">
        <v>1</v>
      </c>
      <c r="B2941" t="s">
        <v>17548</v>
      </c>
      <c r="C2941" s="1140">
        <v>45518.285497685189</v>
      </c>
      <c r="D2941" t="s">
        <v>17290</v>
      </c>
    </row>
    <row r="2942" spans="1:5" x14ac:dyDescent="0.25">
      <c r="A2942" t="s">
        <v>1</v>
      </c>
      <c r="B2942" t="s">
        <v>17548</v>
      </c>
      <c r="C2942" s="1140">
        <v>45518.285497685189</v>
      </c>
      <c r="D2942" t="s">
        <v>17291</v>
      </c>
      <c r="E2942" s="1137">
        <v>3.5200000000000002E-2</v>
      </c>
    </row>
    <row r="2943" spans="1:5" x14ac:dyDescent="0.25">
      <c r="A2943" t="s">
        <v>1</v>
      </c>
      <c r="B2943" t="s">
        <v>17548</v>
      </c>
      <c r="C2943" s="1140">
        <v>45518.285497685189</v>
      </c>
      <c r="D2943" t="s">
        <v>17288</v>
      </c>
    </row>
    <row r="2944" spans="1:5" x14ac:dyDescent="0.25">
      <c r="A2944" t="s">
        <v>1</v>
      </c>
      <c r="B2944" t="s">
        <v>17548</v>
      </c>
      <c r="C2944" s="1140">
        <v>45518.285509259258</v>
      </c>
      <c r="D2944" t="s">
        <v>17289</v>
      </c>
      <c r="E2944" s="1137">
        <v>4.4900000000000002E-2</v>
      </c>
    </row>
    <row r="2945" spans="1:5" x14ac:dyDescent="0.25">
      <c r="A2945" t="s">
        <v>1</v>
      </c>
      <c r="B2945" t="s">
        <v>17548</v>
      </c>
      <c r="C2945" s="1140">
        <v>45518.285509259258</v>
      </c>
      <c r="D2945" t="s">
        <v>17288</v>
      </c>
    </row>
    <row r="2946" spans="1:5" x14ac:dyDescent="0.25">
      <c r="A2946" t="s">
        <v>1</v>
      </c>
      <c r="B2946" t="s">
        <v>17548</v>
      </c>
      <c r="C2946" s="1140">
        <v>45518.285509259258</v>
      </c>
      <c r="D2946" t="s">
        <v>17289</v>
      </c>
      <c r="E2946" s="1137">
        <v>4.1000000000000002E-2</v>
      </c>
    </row>
    <row r="2947" spans="1:5" x14ac:dyDescent="0.25">
      <c r="A2947" t="s">
        <v>1</v>
      </c>
      <c r="B2947" t="s">
        <v>17548</v>
      </c>
      <c r="C2947" s="1140">
        <v>45518.285509259258</v>
      </c>
      <c r="D2947" t="s">
        <v>17290</v>
      </c>
    </row>
    <row r="2948" spans="1:5" x14ac:dyDescent="0.25">
      <c r="A2948" t="s">
        <v>1</v>
      </c>
      <c r="B2948" t="s">
        <v>17548</v>
      </c>
      <c r="C2948" s="1140">
        <v>45518.285509259258</v>
      </c>
      <c r="D2948" t="s">
        <v>17291</v>
      </c>
      <c r="E2948" s="1137">
        <v>3.7100000000000001E-2</v>
      </c>
    </row>
    <row r="2949" spans="1:5" x14ac:dyDescent="0.25">
      <c r="A2949" t="s">
        <v>1</v>
      </c>
      <c r="B2949" t="s">
        <v>17548</v>
      </c>
      <c r="C2949" s="1140">
        <v>45518.285509259258</v>
      </c>
      <c r="D2949" t="s">
        <v>17288</v>
      </c>
    </row>
    <row r="2950" spans="1:5" x14ac:dyDescent="0.25">
      <c r="A2950" t="s">
        <v>1</v>
      </c>
      <c r="B2950" t="s">
        <v>17548</v>
      </c>
      <c r="C2950" s="1140">
        <v>45518.285509259258</v>
      </c>
      <c r="D2950" t="s">
        <v>17289</v>
      </c>
      <c r="E2950" s="1137">
        <v>3.9100000000000003E-2</v>
      </c>
    </row>
    <row r="2951" spans="1:5" x14ac:dyDescent="0.25">
      <c r="A2951" t="s">
        <v>1</v>
      </c>
      <c r="B2951" t="s">
        <v>17548</v>
      </c>
      <c r="C2951" s="1140">
        <v>45518.285509259258</v>
      </c>
      <c r="D2951" t="s">
        <v>17290</v>
      </c>
    </row>
    <row r="2952" spans="1:5" x14ac:dyDescent="0.25">
      <c r="A2952" t="s">
        <v>1</v>
      </c>
      <c r="B2952" t="s">
        <v>17548</v>
      </c>
      <c r="C2952" s="1140">
        <v>45518.285509259258</v>
      </c>
      <c r="D2952" t="s">
        <v>17291</v>
      </c>
      <c r="E2952" s="1137">
        <v>3.1199999999999999E-2</v>
      </c>
    </row>
    <row r="2953" spans="1:5" x14ac:dyDescent="0.25">
      <c r="A2953" t="s">
        <v>1</v>
      </c>
      <c r="B2953" t="s">
        <v>17548</v>
      </c>
      <c r="C2953" s="1140">
        <v>45518.285509259258</v>
      </c>
      <c r="D2953" t="s">
        <v>17290</v>
      </c>
    </row>
    <row r="2954" spans="1:5" x14ac:dyDescent="0.25">
      <c r="A2954" t="s">
        <v>1</v>
      </c>
      <c r="B2954" t="s">
        <v>17548</v>
      </c>
      <c r="C2954" s="1140">
        <v>45518.285509259258</v>
      </c>
      <c r="D2954" t="s">
        <v>17291</v>
      </c>
      <c r="E2954" s="1137">
        <v>3.9100000000000003E-2</v>
      </c>
    </row>
    <row r="2955" spans="1:5" x14ac:dyDescent="0.25">
      <c r="A2955" t="s">
        <v>1</v>
      </c>
      <c r="B2955" t="s">
        <v>17548</v>
      </c>
      <c r="C2955" s="1140">
        <v>45518.285520833335</v>
      </c>
      <c r="D2955" t="s">
        <v>17288</v>
      </c>
    </row>
    <row r="2956" spans="1:5" x14ac:dyDescent="0.25">
      <c r="A2956" t="s">
        <v>1</v>
      </c>
      <c r="B2956" t="s">
        <v>17548</v>
      </c>
      <c r="C2956" s="1140">
        <v>45518.285520833335</v>
      </c>
      <c r="D2956" t="s">
        <v>17289</v>
      </c>
      <c r="E2956" s="1137">
        <v>3.9100000000000003E-2</v>
      </c>
    </row>
    <row r="2957" spans="1:5" x14ac:dyDescent="0.25">
      <c r="A2957" t="s">
        <v>1</v>
      </c>
      <c r="B2957" t="s">
        <v>17548</v>
      </c>
      <c r="C2957" s="1140">
        <v>45518.285532407404</v>
      </c>
      <c r="D2957" t="s">
        <v>17292</v>
      </c>
    </row>
    <row r="2958" spans="1:5" x14ac:dyDescent="0.25">
      <c r="A2958" t="s">
        <v>1</v>
      </c>
      <c r="B2958" t="s">
        <v>17548</v>
      </c>
      <c r="C2958" s="1140">
        <v>45518.285532407404</v>
      </c>
      <c r="D2958" t="s">
        <v>17297</v>
      </c>
      <c r="E2958" s="1137">
        <v>0.38869999999999999</v>
      </c>
    </row>
    <row r="2959" spans="1:5" x14ac:dyDescent="0.25">
      <c r="A2959" t="s">
        <v>1</v>
      </c>
      <c r="B2959" t="s">
        <v>17548</v>
      </c>
      <c r="C2959" s="1140">
        <v>45518.285567129627</v>
      </c>
      <c r="D2959" t="s">
        <v>17308</v>
      </c>
    </row>
    <row r="2960" spans="1:5" x14ac:dyDescent="0.25">
      <c r="A2960" t="s">
        <v>1</v>
      </c>
      <c r="B2960" t="s">
        <v>17548</v>
      </c>
      <c r="C2960" s="1140">
        <v>45518.285578703704</v>
      </c>
      <c r="D2960" t="s">
        <v>17313</v>
      </c>
      <c r="E2960" s="1137">
        <v>1.1875</v>
      </c>
    </row>
    <row r="2961" spans="1:5" x14ac:dyDescent="0.25">
      <c r="A2961" t="s">
        <v>1</v>
      </c>
      <c r="B2961" t="s">
        <v>17548</v>
      </c>
      <c r="C2961" s="1140">
        <v>45518.285601851851</v>
      </c>
      <c r="D2961" t="s">
        <v>9291</v>
      </c>
    </row>
    <row r="2962" spans="1:5" x14ac:dyDescent="0.25">
      <c r="A2962" t="s">
        <v>1</v>
      </c>
      <c r="B2962" t="s">
        <v>17548</v>
      </c>
      <c r="C2962" s="1140">
        <v>45518.285601851851</v>
      </c>
      <c r="D2962" t="s">
        <v>9292</v>
      </c>
      <c r="E2962" s="1137">
        <v>3.5200000000000002E-2</v>
      </c>
    </row>
    <row r="2963" spans="1:5" x14ac:dyDescent="0.25">
      <c r="A2963" t="s">
        <v>1</v>
      </c>
      <c r="B2963" t="s">
        <v>17548</v>
      </c>
      <c r="C2963" s="1140">
        <v>45518.28565972222</v>
      </c>
      <c r="D2963" t="s">
        <v>17286</v>
      </c>
    </row>
    <row r="2964" spans="1:5" x14ac:dyDescent="0.25">
      <c r="A2964" t="s">
        <v>1</v>
      </c>
      <c r="B2964" t="s">
        <v>17548</v>
      </c>
      <c r="C2964" s="1140">
        <v>45518.28565972222</v>
      </c>
      <c r="D2964" t="s">
        <v>17287</v>
      </c>
      <c r="E2964" s="1137">
        <v>2E-3</v>
      </c>
    </row>
    <row r="2965" spans="1:5" x14ac:dyDescent="0.25">
      <c r="A2965" t="s">
        <v>1</v>
      </c>
      <c r="B2965" t="s">
        <v>17548</v>
      </c>
      <c r="C2965" s="1140">
        <v>45518.286134259259</v>
      </c>
      <c r="D2965" t="s">
        <v>9291</v>
      </c>
    </row>
    <row r="2966" spans="1:5" x14ac:dyDescent="0.25">
      <c r="A2966" t="s">
        <v>1</v>
      </c>
      <c r="B2966" t="s">
        <v>17548</v>
      </c>
      <c r="C2966" s="1140">
        <v>45518.286134259259</v>
      </c>
      <c r="D2966" t="s">
        <v>9292</v>
      </c>
      <c r="E2966" s="1137">
        <v>2.1499999999999998E-2</v>
      </c>
    </row>
    <row r="2967" spans="1:5" x14ac:dyDescent="0.25">
      <c r="A2967" t="s">
        <v>1</v>
      </c>
      <c r="B2967" t="s">
        <v>17548</v>
      </c>
      <c r="C2967" s="1140">
        <v>45518.287974537037</v>
      </c>
      <c r="D2967" t="s">
        <v>17288</v>
      </c>
    </row>
    <row r="2968" spans="1:5" x14ac:dyDescent="0.25">
      <c r="A2968" t="s">
        <v>1</v>
      </c>
      <c r="B2968" t="s">
        <v>17548</v>
      </c>
      <c r="C2968" s="1140">
        <v>45518.287974537037</v>
      </c>
      <c r="D2968" t="s">
        <v>17289</v>
      </c>
      <c r="E2968" s="1137">
        <v>4.4900000000000002E-2</v>
      </c>
    </row>
    <row r="2969" spans="1:5" x14ac:dyDescent="0.25">
      <c r="A2969" t="s">
        <v>1</v>
      </c>
      <c r="B2969" t="s">
        <v>17548</v>
      </c>
      <c r="C2969" s="1140">
        <v>45518.287974537037</v>
      </c>
      <c r="D2969" t="s">
        <v>17290</v>
      </c>
    </row>
    <row r="2970" spans="1:5" x14ac:dyDescent="0.25">
      <c r="A2970" t="s">
        <v>1</v>
      </c>
      <c r="B2970" t="s">
        <v>17548</v>
      </c>
      <c r="C2970" s="1140">
        <v>45518.287974537037</v>
      </c>
      <c r="D2970" t="s">
        <v>17291</v>
      </c>
      <c r="E2970" s="1137">
        <v>3.5200000000000002E-2</v>
      </c>
    </row>
    <row r="2971" spans="1:5" x14ac:dyDescent="0.25">
      <c r="A2971" t="s">
        <v>1</v>
      </c>
      <c r="B2971" t="s">
        <v>17548</v>
      </c>
      <c r="C2971" s="1140">
        <v>45518.290879629632</v>
      </c>
      <c r="D2971" t="s">
        <v>17286</v>
      </c>
    </row>
    <row r="2972" spans="1:5" x14ac:dyDescent="0.25">
      <c r="A2972" t="s">
        <v>1</v>
      </c>
      <c r="B2972" t="s">
        <v>17548</v>
      </c>
      <c r="C2972" s="1140">
        <v>45518.290879629632</v>
      </c>
      <c r="D2972" t="s">
        <v>17287</v>
      </c>
      <c r="E2972" s="1137">
        <v>0</v>
      </c>
    </row>
    <row r="2973" spans="1:5" x14ac:dyDescent="0.25">
      <c r="A2973" t="s">
        <v>1</v>
      </c>
      <c r="B2973" t="s">
        <v>17548</v>
      </c>
      <c r="C2973" s="1140">
        <v>45518.29446759259</v>
      </c>
      <c r="D2973" t="s">
        <v>17981</v>
      </c>
    </row>
    <row r="2974" spans="1:5" x14ac:dyDescent="0.25">
      <c r="A2974" t="s">
        <v>1</v>
      </c>
      <c r="B2974" t="s">
        <v>17548</v>
      </c>
      <c r="C2974" s="1140">
        <v>45518.294571759259</v>
      </c>
      <c r="D2974" t="s">
        <v>17982</v>
      </c>
      <c r="E2974" s="1137">
        <v>12.769500000000001</v>
      </c>
    </row>
    <row r="2975" spans="1:5" x14ac:dyDescent="0.25">
      <c r="A2975" t="s">
        <v>1</v>
      </c>
      <c r="B2975" t="s">
        <v>17548</v>
      </c>
      <c r="C2975" s="1140">
        <v>45518.295439814814</v>
      </c>
      <c r="D2975" t="s">
        <v>17981</v>
      </c>
    </row>
    <row r="2976" spans="1:5" x14ac:dyDescent="0.25">
      <c r="A2976" t="s">
        <v>1</v>
      </c>
      <c r="B2976" t="s">
        <v>17548</v>
      </c>
      <c r="C2976" s="1140">
        <v>45518.300428240742</v>
      </c>
      <c r="D2976" t="s">
        <v>17981</v>
      </c>
    </row>
    <row r="2977" spans="1:5" x14ac:dyDescent="0.25">
      <c r="A2977" t="s">
        <v>1</v>
      </c>
      <c r="B2977" t="s">
        <v>17548</v>
      </c>
      <c r="C2977" s="1140">
        <v>45518.300428240742</v>
      </c>
      <c r="D2977" t="s">
        <v>17982</v>
      </c>
      <c r="E2977" s="1137">
        <v>0.58199999999999996</v>
      </c>
    </row>
    <row r="2978" spans="1:5" x14ac:dyDescent="0.25">
      <c r="A2978" t="s">
        <v>1</v>
      </c>
      <c r="B2978" t="s">
        <v>17548</v>
      </c>
      <c r="C2978" s="1140">
        <v>45518.301192129627</v>
      </c>
      <c r="D2978" t="s">
        <v>17981</v>
      </c>
    </row>
    <row r="2979" spans="1:5" x14ac:dyDescent="0.25">
      <c r="A2979" t="s">
        <v>1</v>
      </c>
      <c r="B2979" t="s">
        <v>17548</v>
      </c>
      <c r="C2979" s="1140">
        <v>45518.301307870373</v>
      </c>
      <c r="D2979" t="s">
        <v>17982</v>
      </c>
      <c r="E2979" s="1137">
        <v>12.0527</v>
      </c>
    </row>
    <row r="2980" spans="1:5" x14ac:dyDescent="0.25">
      <c r="A2980" t="s">
        <v>1</v>
      </c>
      <c r="B2980" t="s">
        <v>17548</v>
      </c>
      <c r="C2980" s="1140">
        <v>45518.303171296298</v>
      </c>
      <c r="D2980" t="s">
        <v>17981</v>
      </c>
    </row>
    <row r="2981" spans="1:5" x14ac:dyDescent="0.25">
      <c r="A2981" t="s">
        <v>1</v>
      </c>
      <c r="B2981" t="s">
        <v>17548</v>
      </c>
      <c r="C2981" s="1140">
        <v>45518.304016203707</v>
      </c>
      <c r="D2981" t="s">
        <v>17981</v>
      </c>
    </row>
    <row r="2982" spans="1:5" x14ac:dyDescent="0.25">
      <c r="A2982" t="s">
        <v>1</v>
      </c>
      <c r="B2982" t="s">
        <v>17548</v>
      </c>
      <c r="C2982" s="1140">
        <v>45518.304398148146</v>
      </c>
      <c r="D2982" t="s">
        <v>17982</v>
      </c>
      <c r="E2982" s="1137">
        <v>35.322299999999998</v>
      </c>
    </row>
    <row r="2983" spans="1:5" x14ac:dyDescent="0.25">
      <c r="A2983" t="s">
        <v>1</v>
      </c>
      <c r="B2983" t="s">
        <v>17548</v>
      </c>
      <c r="C2983" s="1140">
        <v>45518.307129629633</v>
      </c>
      <c r="D2983" t="s">
        <v>17981</v>
      </c>
    </row>
    <row r="2984" spans="1:5" x14ac:dyDescent="0.25">
      <c r="A2984" t="s">
        <v>1</v>
      </c>
      <c r="B2984" t="s">
        <v>17548</v>
      </c>
      <c r="C2984" s="1140">
        <v>45518.307129629633</v>
      </c>
      <c r="D2984" t="s">
        <v>17982</v>
      </c>
      <c r="E2984" s="1137">
        <v>2E-3</v>
      </c>
    </row>
    <row r="2985" spans="1:5" x14ac:dyDescent="0.25">
      <c r="A2985" t="s">
        <v>1</v>
      </c>
      <c r="B2985" t="s">
        <v>17548</v>
      </c>
      <c r="C2985" s="1140">
        <v>45518.308298611111</v>
      </c>
      <c r="D2985" t="s">
        <v>17286</v>
      </c>
    </row>
    <row r="2986" spans="1:5" x14ac:dyDescent="0.25">
      <c r="A2986" t="s">
        <v>1</v>
      </c>
      <c r="B2986" t="s">
        <v>17548</v>
      </c>
      <c r="C2986" s="1140">
        <v>45518.308298611111</v>
      </c>
      <c r="D2986" t="s">
        <v>17287</v>
      </c>
      <c r="E2986" s="1137">
        <v>2E-3</v>
      </c>
    </row>
    <row r="2987" spans="1:5" x14ac:dyDescent="0.25">
      <c r="A2987" t="s">
        <v>1</v>
      </c>
      <c r="B2987" t="s">
        <v>17548</v>
      </c>
      <c r="C2987" s="1140">
        <v>45518.309548611112</v>
      </c>
      <c r="D2987" t="s">
        <v>17981</v>
      </c>
    </row>
    <row r="2988" spans="1:5" x14ac:dyDescent="0.25">
      <c r="A2988" t="s">
        <v>1</v>
      </c>
      <c r="B2988" t="s">
        <v>17548</v>
      </c>
      <c r="C2988" s="1140">
        <v>45518.309548611112</v>
      </c>
      <c r="D2988" t="s">
        <v>17982</v>
      </c>
      <c r="E2988" s="1137">
        <v>7.7999999999999996E-3</v>
      </c>
    </row>
    <row r="2989" spans="1:5" x14ac:dyDescent="0.25">
      <c r="A2989" t="s">
        <v>1</v>
      </c>
      <c r="B2989" t="s">
        <v>17548</v>
      </c>
      <c r="C2989" s="1140">
        <v>45518.309560185182</v>
      </c>
      <c r="D2989" t="s">
        <v>17981</v>
      </c>
    </row>
    <row r="2990" spans="1:5" x14ac:dyDescent="0.25">
      <c r="A2990" t="s">
        <v>1</v>
      </c>
      <c r="B2990" t="s">
        <v>17548</v>
      </c>
      <c r="C2990" s="1140">
        <v>45518.309560185182</v>
      </c>
      <c r="D2990" t="s">
        <v>17982</v>
      </c>
      <c r="E2990" s="1137">
        <v>3.8999999999999998E-3</v>
      </c>
    </row>
    <row r="2991" spans="1:5" x14ac:dyDescent="0.25">
      <c r="A2991" t="s">
        <v>1</v>
      </c>
      <c r="B2991" t="s">
        <v>17548</v>
      </c>
      <c r="C2991" s="1140">
        <v>45518.310115740744</v>
      </c>
      <c r="D2991" t="s">
        <v>17981</v>
      </c>
    </row>
    <row r="2992" spans="1:5" x14ac:dyDescent="0.25">
      <c r="A2992" t="s">
        <v>1</v>
      </c>
      <c r="B2992" t="s">
        <v>17548</v>
      </c>
      <c r="C2992" s="1140">
        <v>45518.310115740744</v>
      </c>
      <c r="D2992" t="s">
        <v>17982</v>
      </c>
      <c r="E2992" s="1137">
        <v>5.8999999999999999E-3</v>
      </c>
    </row>
    <row r="2993" spans="1:5" x14ac:dyDescent="0.25">
      <c r="A2993" t="s">
        <v>1</v>
      </c>
      <c r="B2993" t="s">
        <v>17548</v>
      </c>
      <c r="C2993" s="1140">
        <v>45518.310289351852</v>
      </c>
      <c r="D2993" t="s">
        <v>17981</v>
      </c>
    </row>
    <row r="2994" spans="1:5" x14ac:dyDescent="0.25">
      <c r="A2994" t="s">
        <v>1</v>
      </c>
      <c r="B2994" t="s">
        <v>17548</v>
      </c>
      <c r="C2994" s="1140">
        <v>45518.310289351852</v>
      </c>
      <c r="D2994" t="s">
        <v>17982</v>
      </c>
      <c r="E2994" s="1137">
        <v>3.8999999999999998E-3</v>
      </c>
    </row>
    <row r="2995" spans="1:5" x14ac:dyDescent="0.25">
      <c r="A2995" t="s">
        <v>1</v>
      </c>
      <c r="B2995" t="s">
        <v>17548</v>
      </c>
      <c r="C2995" s="1140">
        <v>45518.310601851852</v>
      </c>
      <c r="D2995" t="s">
        <v>17981</v>
      </c>
    </row>
    <row r="2996" spans="1:5" x14ac:dyDescent="0.25">
      <c r="A2996" t="s">
        <v>1</v>
      </c>
      <c r="B2996" t="s">
        <v>17548</v>
      </c>
      <c r="C2996" s="1140">
        <v>45518.310601851852</v>
      </c>
      <c r="D2996" t="s">
        <v>17982</v>
      </c>
      <c r="E2996" s="1137">
        <v>3.8999999999999998E-3</v>
      </c>
    </row>
    <row r="2997" spans="1:5" x14ac:dyDescent="0.25">
      <c r="A2997" t="s">
        <v>1</v>
      </c>
      <c r="B2997" t="s">
        <v>17548</v>
      </c>
      <c r="C2997" s="1140">
        <v>45518.310601851852</v>
      </c>
      <c r="D2997" t="s">
        <v>17981</v>
      </c>
    </row>
    <row r="2998" spans="1:5" x14ac:dyDescent="0.25">
      <c r="A2998" t="s">
        <v>1</v>
      </c>
      <c r="B2998" t="s">
        <v>17548</v>
      </c>
      <c r="C2998" s="1140">
        <v>45518.310601851852</v>
      </c>
      <c r="D2998" t="s">
        <v>17982</v>
      </c>
      <c r="E2998" s="1137">
        <v>3.8999999999999998E-3</v>
      </c>
    </row>
    <row r="2999" spans="1:5" x14ac:dyDescent="0.25">
      <c r="A2999" t="s">
        <v>1</v>
      </c>
      <c r="B2999" t="s">
        <v>17548</v>
      </c>
      <c r="C2999" s="1140">
        <v>45518.31082175926</v>
      </c>
      <c r="D2999" t="s">
        <v>17981</v>
      </c>
    </row>
    <row r="3000" spans="1:5" x14ac:dyDescent="0.25">
      <c r="A3000" t="s">
        <v>1</v>
      </c>
      <c r="B3000" t="s">
        <v>17548</v>
      </c>
      <c r="C3000" s="1140">
        <v>45518.31082175926</v>
      </c>
      <c r="D3000" t="s">
        <v>17982</v>
      </c>
      <c r="E3000" s="1137">
        <v>3.8999999999999998E-3</v>
      </c>
    </row>
    <row r="3001" spans="1:5" x14ac:dyDescent="0.25">
      <c r="A3001" t="s">
        <v>1</v>
      </c>
      <c r="B3001" t="s">
        <v>17548</v>
      </c>
      <c r="C3001" s="1140">
        <v>45518.31082175926</v>
      </c>
      <c r="D3001" t="s">
        <v>17981</v>
      </c>
    </row>
    <row r="3002" spans="1:5" x14ac:dyDescent="0.25">
      <c r="A3002" t="s">
        <v>1</v>
      </c>
      <c r="B3002" t="s">
        <v>17548</v>
      </c>
      <c r="C3002" s="1140">
        <v>45518.31082175926</v>
      </c>
      <c r="D3002" t="s">
        <v>17982</v>
      </c>
      <c r="E3002" s="1137">
        <v>3.8999999999999998E-3</v>
      </c>
    </row>
    <row r="3003" spans="1:5" x14ac:dyDescent="0.25">
      <c r="A3003" t="s">
        <v>1</v>
      </c>
      <c r="B3003" t="s">
        <v>17548</v>
      </c>
      <c r="C3003" s="1140">
        <v>45518.31082175926</v>
      </c>
      <c r="D3003" t="s">
        <v>17981</v>
      </c>
    </row>
    <row r="3004" spans="1:5" x14ac:dyDescent="0.25">
      <c r="A3004" t="s">
        <v>1</v>
      </c>
      <c r="B3004" t="s">
        <v>17548</v>
      </c>
      <c r="C3004" s="1140">
        <v>45518.31082175926</v>
      </c>
      <c r="D3004" t="s">
        <v>17982</v>
      </c>
      <c r="E3004" s="1137">
        <v>3.8999999999999998E-3</v>
      </c>
    </row>
    <row r="3005" spans="1:5" x14ac:dyDescent="0.25">
      <c r="A3005" t="s">
        <v>1</v>
      </c>
      <c r="B3005" t="s">
        <v>17548</v>
      </c>
      <c r="C3005" s="1140">
        <v>45518.310833333337</v>
      </c>
      <c r="D3005" t="s">
        <v>17981</v>
      </c>
    </row>
    <row r="3006" spans="1:5" x14ac:dyDescent="0.25">
      <c r="A3006" t="s">
        <v>1</v>
      </c>
      <c r="B3006" t="s">
        <v>17548</v>
      </c>
      <c r="C3006" s="1140">
        <v>45518.310833333337</v>
      </c>
      <c r="D3006" t="s">
        <v>17982</v>
      </c>
      <c r="E3006" s="1137">
        <v>3.8999999999999998E-3</v>
      </c>
    </row>
    <row r="3007" spans="1:5" x14ac:dyDescent="0.25">
      <c r="A3007" t="s">
        <v>1</v>
      </c>
      <c r="B3007" t="s">
        <v>17548</v>
      </c>
      <c r="C3007" s="1140">
        <v>45518.310833333337</v>
      </c>
      <c r="D3007" t="s">
        <v>17981</v>
      </c>
    </row>
    <row r="3008" spans="1:5" x14ac:dyDescent="0.25">
      <c r="A3008" t="s">
        <v>1</v>
      </c>
      <c r="B3008" t="s">
        <v>17548</v>
      </c>
      <c r="C3008" s="1140">
        <v>45518.310833333337</v>
      </c>
      <c r="D3008" t="s">
        <v>17982</v>
      </c>
      <c r="E3008" s="1137">
        <v>3.8999999999999998E-3</v>
      </c>
    </row>
    <row r="3009" spans="1:5" x14ac:dyDescent="0.25">
      <c r="A3009" t="s">
        <v>1</v>
      </c>
      <c r="B3009" t="s">
        <v>17548</v>
      </c>
      <c r="C3009" s="1140">
        <v>45518.311030092591</v>
      </c>
      <c r="D3009" t="s">
        <v>17981</v>
      </c>
    </row>
    <row r="3010" spans="1:5" x14ac:dyDescent="0.25">
      <c r="A3010" t="s">
        <v>1</v>
      </c>
      <c r="B3010" t="s">
        <v>17548</v>
      </c>
      <c r="C3010" s="1140">
        <v>45518.311030092591</v>
      </c>
      <c r="D3010" t="s">
        <v>17982</v>
      </c>
      <c r="E3010" s="1137">
        <v>3.8999999999999998E-3</v>
      </c>
    </row>
    <row r="3011" spans="1:5" x14ac:dyDescent="0.25">
      <c r="A3011" t="s">
        <v>1</v>
      </c>
      <c r="B3011" t="s">
        <v>17548</v>
      </c>
      <c r="C3011" s="1140">
        <v>45518.311041666668</v>
      </c>
      <c r="D3011" t="s">
        <v>17981</v>
      </c>
    </row>
    <row r="3012" spans="1:5" x14ac:dyDescent="0.25">
      <c r="A3012" t="s">
        <v>1</v>
      </c>
      <c r="B3012" t="s">
        <v>17548</v>
      </c>
      <c r="C3012" s="1140">
        <v>45518.311041666668</v>
      </c>
      <c r="D3012" t="s">
        <v>17982</v>
      </c>
      <c r="E3012" s="1137">
        <v>2E-3</v>
      </c>
    </row>
    <row r="3013" spans="1:5" x14ac:dyDescent="0.25">
      <c r="A3013" t="s">
        <v>1</v>
      </c>
      <c r="B3013" t="s">
        <v>17548</v>
      </c>
      <c r="C3013" s="1140">
        <v>45518.311041666668</v>
      </c>
      <c r="D3013" t="s">
        <v>17981</v>
      </c>
    </row>
    <row r="3014" spans="1:5" x14ac:dyDescent="0.25">
      <c r="A3014" t="s">
        <v>1</v>
      </c>
      <c r="B3014" t="s">
        <v>17548</v>
      </c>
      <c r="C3014" s="1140">
        <v>45518.311041666668</v>
      </c>
      <c r="D3014" t="s">
        <v>17982</v>
      </c>
      <c r="E3014" s="1137">
        <v>3.8999999999999998E-3</v>
      </c>
    </row>
    <row r="3015" spans="1:5" x14ac:dyDescent="0.25">
      <c r="A3015" t="s">
        <v>1</v>
      </c>
      <c r="B3015" t="s">
        <v>17548</v>
      </c>
      <c r="C3015" s="1140">
        <v>45518.311041666668</v>
      </c>
      <c r="D3015" t="s">
        <v>17981</v>
      </c>
    </row>
    <row r="3016" spans="1:5" x14ac:dyDescent="0.25">
      <c r="A3016" t="s">
        <v>1</v>
      </c>
      <c r="B3016" t="s">
        <v>17548</v>
      </c>
      <c r="C3016" s="1140">
        <v>45518.311041666668</v>
      </c>
      <c r="D3016" t="s">
        <v>17982</v>
      </c>
      <c r="E3016" s="1137">
        <v>5.8999999999999999E-3</v>
      </c>
    </row>
    <row r="3017" spans="1:5" x14ac:dyDescent="0.25">
      <c r="A3017" t="s">
        <v>1</v>
      </c>
      <c r="B3017" t="s">
        <v>17548</v>
      </c>
      <c r="C3017" s="1140">
        <v>45518.311053240737</v>
      </c>
      <c r="D3017" t="s">
        <v>17981</v>
      </c>
    </row>
    <row r="3018" spans="1:5" x14ac:dyDescent="0.25">
      <c r="A3018" t="s">
        <v>1</v>
      </c>
      <c r="B3018" t="s">
        <v>17548</v>
      </c>
      <c r="C3018" s="1140">
        <v>45518.311053240737</v>
      </c>
      <c r="D3018" t="s">
        <v>17982</v>
      </c>
      <c r="E3018" s="1137">
        <v>2E-3</v>
      </c>
    </row>
    <row r="3019" spans="1:5" x14ac:dyDescent="0.25">
      <c r="A3019" t="s">
        <v>1</v>
      </c>
      <c r="B3019" t="s">
        <v>17548</v>
      </c>
      <c r="C3019" s="1140">
        <v>45518.311053240737</v>
      </c>
      <c r="D3019" t="s">
        <v>17981</v>
      </c>
    </row>
    <row r="3020" spans="1:5" x14ac:dyDescent="0.25">
      <c r="A3020" t="s">
        <v>1</v>
      </c>
      <c r="B3020" t="s">
        <v>17548</v>
      </c>
      <c r="C3020" s="1140">
        <v>45518.311053240737</v>
      </c>
      <c r="D3020" t="s">
        <v>17982</v>
      </c>
      <c r="E3020" s="1137">
        <v>3.8999999999999998E-3</v>
      </c>
    </row>
    <row r="3021" spans="1:5" x14ac:dyDescent="0.25">
      <c r="A3021" t="s">
        <v>1</v>
      </c>
      <c r="B3021" t="s">
        <v>17548</v>
      </c>
      <c r="C3021" s="1140">
        <v>45518.311053240737</v>
      </c>
      <c r="D3021" t="s">
        <v>17981</v>
      </c>
    </row>
    <row r="3022" spans="1:5" x14ac:dyDescent="0.25">
      <c r="A3022" t="s">
        <v>1</v>
      </c>
      <c r="B3022" t="s">
        <v>17548</v>
      </c>
      <c r="C3022" s="1140">
        <v>45518.311053240737</v>
      </c>
      <c r="D3022" t="s">
        <v>17982</v>
      </c>
      <c r="E3022" s="1137">
        <v>2E-3</v>
      </c>
    </row>
    <row r="3023" spans="1:5" x14ac:dyDescent="0.25">
      <c r="A3023" t="s">
        <v>1</v>
      </c>
      <c r="B3023" t="s">
        <v>17548</v>
      </c>
      <c r="C3023" s="1140">
        <v>45518.311053240737</v>
      </c>
      <c r="D3023" t="s">
        <v>17981</v>
      </c>
    </row>
    <row r="3024" spans="1:5" x14ac:dyDescent="0.25">
      <c r="A3024" t="s">
        <v>1</v>
      </c>
      <c r="B3024" t="s">
        <v>17548</v>
      </c>
      <c r="C3024" s="1140">
        <v>45518.311053240737</v>
      </c>
      <c r="D3024" t="s">
        <v>17982</v>
      </c>
      <c r="E3024" s="1137">
        <v>3.8999999999999998E-3</v>
      </c>
    </row>
    <row r="3025" spans="1:5" x14ac:dyDescent="0.25">
      <c r="A3025" t="s">
        <v>1</v>
      </c>
      <c r="B3025" t="s">
        <v>17548</v>
      </c>
      <c r="C3025" s="1140">
        <v>45518.311469907407</v>
      </c>
      <c r="D3025" t="s">
        <v>17981</v>
      </c>
    </row>
    <row r="3026" spans="1:5" x14ac:dyDescent="0.25">
      <c r="A3026" t="s">
        <v>1</v>
      </c>
      <c r="B3026" t="s">
        <v>17548</v>
      </c>
      <c r="C3026" s="1140">
        <v>45518.311469907407</v>
      </c>
      <c r="D3026" t="s">
        <v>17982</v>
      </c>
      <c r="E3026" s="1137">
        <v>3.8999999999999998E-3</v>
      </c>
    </row>
    <row r="3027" spans="1:5" x14ac:dyDescent="0.25">
      <c r="A3027" t="s">
        <v>1</v>
      </c>
      <c r="B3027" t="s">
        <v>17548</v>
      </c>
      <c r="C3027" s="1140">
        <v>45518.311469907407</v>
      </c>
      <c r="D3027" t="s">
        <v>17981</v>
      </c>
    </row>
    <row r="3028" spans="1:5" x14ac:dyDescent="0.25">
      <c r="A3028" t="s">
        <v>1</v>
      </c>
      <c r="B3028" t="s">
        <v>17548</v>
      </c>
      <c r="C3028" s="1140">
        <v>45518.311469907407</v>
      </c>
      <c r="D3028" t="s">
        <v>17982</v>
      </c>
      <c r="E3028" s="1137">
        <v>0</v>
      </c>
    </row>
    <row r="3029" spans="1:5" x14ac:dyDescent="0.25">
      <c r="A3029" t="s">
        <v>1</v>
      </c>
      <c r="B3029" t="s">
        <v>17548</v>
      </c>
      <c r="C3029" s="1140">
        <v>45518.311469907407</v>
      </c>
      <c r="D3029" t="s">
        <v>17981</v>
      </c>
    </row>
    <row r="3030" spans="1:5" x14ac:dyDescent="0.25">
      <c r="A3030" t="s">
        <v>1</v>
      </c>
      <c r="B3030" t="s">
        <v>17548</v>
      </c>
      <c r="C3030" s="1140">
        <v>45518.311469907407</v>
      </c>
      <c r="D3030" t="s">
        <v>17982</v>
      </c>
      <c r="E3030" s="1137">
        <v>2E-3</v>
      </c>
    </row>
    <row r="3031" spans="1:5" x14ac:dyDescent="0.25">
      <c r="A3031" t="s">
        <v>1</v>
      </c>
      <c r="B3031" t="s">
        <v>17548</v>
      </c>
      <c r="C3031" s="1140">
        <v>45518.311469907407</v>
      </c>
      <c r="D3031" t="s">
        <v>17981</v>
      </c>
    </row>
    <row r="3032" spans="1:5" x14ac:dyDescent="0.25">
      <c r="A3032" t="s">
        <v>1</v>
      </c>
      <c r="B3032" t="s">
        <v>17548</v>
      </c>
      <c r="C3032" s="1140">
        <v>45518.311469907407</v>
      </c>
      <c r="D3032" t="s">
        <v>17982</v>
      </c>
      <c r="E3032" s="1137">
        <v>3.8999999999999998E-3</v>
      </c>
    </row>
    <row r="3033" spans="1:5" x14ac:dyDescent="0.25">
      <c r="A3033" t="s">
        <v>1</v>
      </c>
      <c r="B3033" t="s">
        <v>17548</v>
      </c>
      <c r="C3033" s="1140">
        <v>45518.311469907407</v>
      </c>
      <c r="D3033" t="s">
        <v>17981</v>
      </c>
    </row>
    <row r="3034" spans="1:5" x14ac:dyDescent="0.25">
      <c r="A3034" t="s">
        <v>1</v>
      </c>
      <c r="B3034" t="s">
        <v>17548</v>
      </c>
      <c r="C3034" s="1140">
        <v>45518.311469907407</v>
      </c>
      <c r="D3034" t="s">
        <v>17982</v>
      </c>
      <c r="E3034" s="1137">
        <v>5.8999999999999999E-3</v>
      </c>
    </row>
    <row r="3035" spans="1:5" x14ac:dyDescent="0.25">
      <c r="A3035" t="s">
        <v>1</v>
      </c>
      <c r="B3035" t="s">
        <v>17548</v>
      </c>
      <c r="C3035" s="1140">
        <v>45518.311469907407</v>
      </c>
      <c r="D3035" t="s">
        <v>17981</v>
      </c>
    </row>
    <row r="3036" spans="1:5" x14ac:dyDescent="0.25">
      <c r="A3036" t="s">
        <v>1</v>
      </c>
      <c r="B3036" t="s">
        <v>17548</v>
      </c>
      <c r="C3036" s="1140">
        <v>45518.311469907407</v>
      </c>
      <c r="D3036" t="s">
        <v>17982</v>
      </c>
      <c r="E3036" s="1137">
        <v>3.8999999999999998E-3</v>
      </c>
    </row>
    <row r="3037" spans="1:5" x14ac:dyDescent="0.25">
      <c r="A3037" t="s">
        <v>1</v>
      </c>
      <c r="B3037" t="s">
        <v>17548</v>
      </c>
      <c r="C3037" s="1140">
        <v>45518.311469907407</v>
      </c>
      <c r="D3037" t="s">
        <v>17981</v>
      </c>
    </row>
    <row r="3038" spans="1:5" x14ac:dyDescent="0.25">
      <c r="A3038" t="s">
        <v>1</v>
      </c>
      <c r="B3038" t="s">
        <v>17548</v>
      </c>
      <c r="C3038" s="1140">
        <v>45518.311469907407</v>
      </c>
      <c r="D3038" t="s">
        <v>17982</v>
      </c>
      <c r="E3038" s="1137">
        <v>2E-3</v>
      </c>
    </row>
    <row r="3039" spans="1:5" x14ac:dyDescent="0.25">
      <c r="A3039" t="s">
        <v>1</v>
      </c>
      <c r="B3039" t="s">
        <v>17548</v>
      </c>
      <c r="C3039" s="1140">
        <v>45518.311469907407</v>
      </c>
      <c r="D3039" t="s">
        <v>17981</v>
      </c>
    </row>
    <row r="3040" spans="1:5" x14ac:dyDescent="0.25">
      <c r="A3040" t="s">
        <v>1</v>
      </c>
      <c r="B3040" t="s">
        <v>17548</v>
      </c>
      <c r="C3040" s="1140">
        <v>45518.311469907407</v>
      </c>
      <c r="D3040" t="s">
        <v>17982</v>
      </c>
      <c r="E3040" s="1137">
        <v>2E-3</v>
      </c>
    </row>
    <row r="3041" spans="1:5" x14ac:dyDescent="0.25">
      <c r="A3041" t="s">
        <v>1</v>
      </c>
      <c r="B3041" t="s">
        <v>17548</v>
      </c>
      <c r="C3041" s="1140">
        <v>45518.311469907407</v>
      </c>
      <c r="D3041" t="s">
        <v>17981</v>
      </c>
    </row>
    <row r="3042" spans="1:5" x14ac:dyDescent="0.25">
      <c r="A3042" t="s">
        <v>1</v>
      </c>
      <c r="B3042" t="s">
        <v>17548</v>
      </c>
      <c r="C3042" s="1140">
        <v>45518.311469907407</v>
      </c>
      <c r="D3042" t="s">
        <v>17982</v>
      </c>
      <c r="E3042" s="1137">
        <v>2E-3</v>
      </c>
    </row>
    <row r="3043" spans="1:5" x14ac:dyDescent="0.25">
      <c r="A3043" t="s">
        <v>1</v>
      </c>
      <c r="B3043" t="s">
        <v>17548</v>
      </c>
      <c r="C3043" s="1140">
        <v>45518.311469907407</v>
      </c>
      <c r="D3043" t="s">
        <v>17981</v>
      </c>
    </row>
    <row r="3044" spans="1:5" x14ac:dyDescent="0.25">
      <c r="A3044" t="s">
        <v>1</v>
      </c>
      <c r="B3044" t="s">
        <v>17548</v>
      </c>
      <c r="C3044" s="1140">
        <v>45518.311469907407</v>
      </c>
      <c r="D3044" t="s">
        <v>17982</v>
      </c>
      <c r="E3044" s="1137">
        <v>3.8999999999999998E-3</v>
      </c>
    </row>
    <row r="3045" spans="1:5" x14ac:dyDescent="0.25">
      <c r="A3045" t="s">
        <v>1</v>
      </c>
      <c r="B3045" t="s">
        <v>17548</v>
      </c>
      <c r="C3045" s="1140">
        <v>45518.311469907407</v>
      </c>
      <c r="D3045" t="s">
        <v>17981</v>
      </c>
    </row>
    <row r="3046" spans="1:5" x14ac:dyDescent="0.25">
      <c r="A3046" t="s">
        <v>1</v>
      </c>
      <c r="B3046" t="s">
        <v>17548</v>
      </c>
      <c r="C3046" s="1140">
        <v>45518.311469907407</v>
      </c>
      <c r="D3046" t="s">
        <v>17982</v>
      </c>
      <c r="E3046" s="1137">
        <v>3.8999999999999998E-3</v>
      </c>
    </row>
    <row r="3047" spans="1:5" x14ac:dyDescent="0.25">
      <c r="A3047" t="s">
        <v>1</v>
      </c>
      <c r="B3047" t="s">
        <v>17548</v>
      </c>
      <c r="C3047" s="1140">
        <v>45518.311469907407</v>
      </c>
      <c r="D3047" t="s">
        <v>17981</v>
      </c>
    </row>
    <row r="3048" spans="1:5" x14ac:dyDescent="0.25">
      <c r="A3048" t="s">
        <v>1</v>
      </c>
      <c r="B3048" t="s">
        <v>17548</v>
      </c>
      <c r="C3048" s="1140">
        <v>45518.311469907407</v>
      </c>
      <c r="D3048" t="s">
        <v>17982</v>
      </c>
      <c r="E3048" s="1137">
        <v>2E-3</v>
      </c>
    </row>
    <row r="3049" spans="1:5" x14ac:dyDescent="0.25">
      <c r="A3049" t="s">
        <v>1</v>
      </c>
      <c r="B3049" t="s">
        <v>17548</v>
      </c>
      <c r="C3049" s="1140">
        <v>45518.311469907407</v>
      </c>
      <c r="D3049" t="s">
        <v>17981</v>
      </c>
    </row>
    <row r="3050" spans="1:5" x14ac:dyDescent="0.25">
      <c r="A3050" t="s">
        <v>1</v>
      </c>
      <c r="B3050" t="s">
        <v>17548</v>
      </c>
      <c r="C3050" s="1140">
        <v>45518.311469907407</v>
      </c>
      <c r="D3050" t="s">
        <v>17982</v>
      </c>
      <c r="E3050" s="1137">
        <v>2E-3</v>
      </c>
    </row>
    <row r="3051" spans="1:5" x14ac:dyDescent="0.25">
      <c r="A3051" t="s">
        <v>1</v>
      </c>
      <c r="B3051" t="s">
        <v>17548</v>
      </c>
      <c r="C3051" s="1140">
        <v>45518.311469907407</v>
      </c>
      <c r="D3051" t="s">
        <v>17981</v>
      </c>
    </row>
    <row r="3052" spans="1:5" x14ac:dyDescent="0.25">
      <c r="A3052" t="s">
        <v>1</v>
      </c>
      <c r="B3052" t="s">
        <v>17548</v>
      </c>
      <c r="C3052" s="1140">
        <v>45518.311469907407</v>
      </c>
      <c r="D3052" t="s">
        <v>17982</v>
      </c>
      <c r="E3052" s="1137">
        <v>2E-3</v>
      </c>
    </row>
    <row r="3053" spans="1:5" x14ac:dyDescent="0.25">
      <c r="A3053" t="s">
        <v>1</v>
      </c>
      <c r="B3053" t="s">
        <v>17548</v>
      </c>
      <c r="C3053" s="1140">
        <v>45518.311469907407</v>
      </c>
      <c r="D3053" t="s">
        <v>17981</v>
      </c>
    </row>
    <row r="3054" spans="1:5" x14ac:dyDescent="0.25">
      <c r="A3054" t="s">
        <v>1</v>
      </c>
      <c r="B3054" t="s">
        <v>17548</v>
      </c>
      <c r="C3054" s="1140">
        <v>45518.311469907407</v>
      </c>
      <c r="D3054" t="s">
        <v>17982</v>
      </c>
      <c r="E3054" s="1137">
        <v>3.8999999999999998E-3</v>
      </c>
    </row>
    <row r="3055" spans="1:5" x14ac:dyDescent="0.25">
      <c r="A3055" t="s">
        <v>1</v>
      </c>
      <c r="B3055" t="s">
        <v>17548</v>
      </c>
      <c r="C3055" s="1140">
        <v>45518.311469907407</v>
      </c>
      <c r="D3055" t="s">
        <v>17981</v>
      </c>
    </row>
    <row r="3056" spans="1:5" x14ac:dyDescent="0.25">
      <c r="A3056" t="s">
        <v>1</v>
      </c>
      <c r="B3056" t="s">
        <v>17548</v>
      </c>
      <c r="C3056" s="1140">
        <v>45518.311469907407</v>
      </c>
      <c r="D3056" t="s">
        <v>17982</v>
      </c>
      <c r="E3056" s="1137">
        <v>2E-3</v>
      </c>
    </row>
    <row r="3057" spans="1:5" x14ac:dyDescent="0.25">
      <c r="A3057" t="s">
        <v>1</v>
      </c>
      <c r="B3057" t="s">
        <v>17548</v>
      </c>
      <c r="C3057" s="1140">
        <v>45518.311469907407</v>
      </c>
      <c r="D3057" t="s">
        <v>17981</v>
      </c>
    </row>
    <row r="3058" spans="1:5" x14ac:dyDescent="0.25">
      <c r="A3058" t="s">
        <v>1</v>
      </c>
      <c r="B3058" t="s">
        <v>17548</v>
      </c>
      <c r="C3058" s="1140">
        <v>45518.311469907407</v>
      </c>
      <c r="D3058" t="s">
        <v>17982</v>
      </c>
      <c r="E3058" s="1137">
        <v>2E-3</v>
      </c>
    </row>
    <row r="3059" spans="1:5" x14ac:dyDescent="0.25">
      <c r="A3059" t="s">
        <v>1</v>
      </c>
      <c r="B3059" t="s">
        <v>17548</v>
      </c>
      <c r="C3059" s="1140">
        <v>45518.311469907407</v>
      </c>
      <c r="D3059" t="s">
        <v>17981</v>
      </c>
    </row>
    <row r="3060" spans="1:5" x14ac:dyDescent="0.25">
      <c r="A3060" t="s">
        <v>1</v>
      </c>
      <c r="B3060" t="s">
        <v>17548</v>
      </c>
      <c r="C3060" s="1140">
        <v>45518.311469907407</v>
      </c>
      <c r="D3060" t="s">
        <v>17982</v>
      </c>
      <c r="E3060" s="1137">
        <v>2E-3</v>
      </c>
    </row>
    <row r="3061" spans="1:5" x14ac:dyDescent="0.25">
      <c r="A3061" t="s">
        <v>1</v>
      </c>
      <c r="B3061" t="s">
        <v>17548</v>
      </c>
      <c r="C3061" s="1140">
        <v>45518.311469907407</v>
      </c>
      <c r="D3061" t="s">
        <v>17981</v>
      </c>
    </row>
    <row r="3062" spans="1:5" x14ac:dyDescent="0.25">
      <c r="A3062" t="s">
        <v>1</v>
      </c>
      <c r="B3062" t="s">
        <v>17548</v>
      </c>
      <c r="C3062" s="1140">
        <v>45518.311469907407</v>
      </c>
      <c r="D3062" t="s">
        <v>17982</v>
      </c>
      <c r="E3062" s="1137">
        <v>2E-3</v>
      </c>
    </row>
    <row r="3063" spans="1:5" x14ac:dyDescent="0.25">
      <c r="A3063" t="s">
        <v>1</v>
      </c>
      <c r="B3063" t="s">
        <v>17548</v>
      </c>
      <c r="C3063" s="1140">
        <v>45518.311469907407</v>
      </c>
      <c r="D3063" t="s">
        <v>17981</v>
      </c>
    </row>
    <row r="3064" spans="1:5" x14ac:dyDescent="0.25">
      <c r="A3064" t="s">
        <v>1</v>
      </c>
      <c r="B3064" t="s">
        <v>17548</v>
      </c>
      <c r="C3064" s="1140">
        <v>45518.311469907407</v>
      </c>
      <c r="D3064" t="s">
        <v>17982</v>
      </c>
      <c r="E3064" s="1137">
        <v>2E-3</v>
      </c>
    </row>
    <row r="3065" spans="1:5" x14ac:dyDescent="0.25">
      <c r="A3065" t="s">
        <v>1</v>
      </c>
      <c r="B3065" t="s">
        <v>17548</v>
      </c>
      <c r="C3065" s="1140">
        <v>45518.311469907407</v>
      </c>
      <c r="D3065" t="s">
        <v>17981</v>
      </c>
    </row>
    <row r="3066" spans="1:5" x14ac:dyDescent="0.25">
      <c r="A3066" t="s">
        <v>1</v>
      </c>
      <c r="B3066" t="s">
        <v>17548</v>
      </c>
      <c r="C3066" s="1140">
        <v>45518.311469907407</v>
      </c>
      <c r="D3066" t="s">
        <v>17982</v>
      </c>
      <c r="E3066" s="1137">
        <v>2E-3</v>
      </c>
    </row>
    <row r="3067" spans="1:5" x14ac:dyDescent="0.25">
      <c r="A3067" t="s">
        <v>1</v>
      </c>
      <c r="B3067" t="s">
        <v>17548</v>
      </c>
      <c r="C3067" s="1140">
        <v>45518.311469907407</v>
      </c>
      <c r="D3067" t="s">
        <v>17981</v>
      </c>
    </row>
    <row r="3068" spans="1:5" x14ac:dyDescent="0.25">
      <c r="A3068" t="s">
        <v>1</v>
      </c>
      <c r="B3068" t="s">
        <v>17548</v>
      </c>
      <c r="C3068" s="1140">
        <v>45518.311469907407</v>
      </c>
      <c r="D3068" t="s">
        <v>17982</v>
      </c>
      <c r="E3068" s="1137">
        <v>2E-3</v>
      </c>
    </row>
    <row r="3069" spans="1:5" x14ac:dyDescent="0.25">
      <c r="A3069" t="s">
        <v>1</v>
      </c>
      <c r="B3069" t="s">
        <v>17548</v>
      </c>
      <c r="C3069" s="1140">
        <v>45518.311469907407</v>
      </c>
      <c r="D3069" t="s">
        <v>17981</v>
      </c>
    </row>
    <row r="3070" spans="1:5" x14ac:dyDescent="0.25">
      <c r="A3070" t="s">
        <v>1</v>
      </c>
      <c r="B3070" t="s">
        <v>17548</v>
      </c>
      <c r="C3070" s="1140">
        <v>45518.311469907407</v>
      </c>
      <c r="D3070" t="s">
        <v>17982</v>
      </c>
      <c r="E3070" s="1137">
        <v>2E-3</v>
      </c>
    </row>
    <row r="3071" spans="1:5" x14ac:dyDescent="0.25">
      <c r="A3071" t="s">
        <v>1</v>
      </c>
      <c r="B3071" t="s">
        <v>17548</v>
      </c>
      <c r="C3071" s="1140">
        <v>45518.311469907407</v>
      </c>
      <c r="D3071" t="s">
        <v>17981</v>
      </c>
    </row>
    <row r="3072" spans="1:5" x14ac:dyDescent="0.25">
      <c r="A3072" t="s">
        <v>1</v>
      </c>
      <c r="B3072" t="s">
        <v>17548</v>
      </c>
      <c r="C3072" s="1140">
        <v>45518.311469907407</v>
      </c>
      <c r="D3072" t="s">
        <v>17982</v>
      </c>
      <c r="E3072" s="1137">
        <v>2E-3</v>
      </c>
    </row>
    <row r="3073" spans="1:5" x14ac:dyDescent="0.25">
      <c r="A3073" t="s">
        <v>1</v>
      </c>
      <c r="B3073" t="s">
        <v>17548</v>
      </c>
      <c r="C3073" s="1140">
        <v>45518.311585648145</v>
      </c>
      <c r="D3073" t="s">
        <v>17981</v>
      </c>
    </row>
    <row r="3074" spans="1:5" x14ac:dyDescent="0.25">
      <c r="A3074" t="s">
        <v>1</v>
      </c>
      <c r="B3074" t="s">
        <v>17548</v>
      </c>
      <c r="C3074" s="1140">
        <v>45518.311585648145</v>
      </c>
      <c r="D3074" t="s">
        <v>17982</v>
      </c>
      <c r="E3074" s="1137">
        <v>3.8999999999999998E-3</v>
      </c>
    </row>
    <row r="3075" spans="1:5" x14ac:dyDescent="0.25">
      <c r="A3075" t="s">
        <v>1</v>
      </c>
      <c r="B3075" t="s">
        <v>17548</v>
      </c>
      <c r="C3075" s="1140">
        <v>45518.311585648145</v>
      </c>
      <c r="D3075" t="s">
        <v>17981</v>
      </c>
    </row>
    <row r="3076" spans="1:5" x14ac:dyDescent="0.25">
      <c r="A3076" t="s">
        <v>1</v>
      </c>
      <c r="B3076" t="s">
        <v>17548</v>
      </c>
      <c r="C3076" s="1140">
        <v>45518.311585648145</v>
      </c>
      <c r="D3076" t="s">
        <v>17982</v>
      </c>
      <c r="E3076" s="1137">
        <v>2E-3</v>
      </c>
    </row>
    <row r="3077" spans="1:5" x14ac:dyDescent="0.25">
      <c r="A3077" t="s">
        <v>1</v>
      </c>
      <c r="B3077" t="s">
        <v>17548</v>
      </c>
      <c r="C3077" s="1140">
        <v>45518.311585648145</v>
      </c>
      <c r="D3077" t="s">
        <v>17981</v>
      </c>
    </row>
    <row r="3078" spans="1:5" x14ac:dyDescent="0.25">
      <c r="A3078" t="s">
        <v>1</v>
      </c>
      <c r="B3078" t="s">
        <v>17548</v>
      </c>
      <c r="C3078" s="1140">
        <v>45518.311585648145</v>
      </c>
      <c r="D3078" t="s">
        <v>17982</v>
      </c>
      <c r="E3078" s="1137">
        <v>2E-3</v>
      </c>
    </row>
    <row r="3079" spans="1:5" x14ac:dyDescent="0.25">
      <c r="A3079" t="s">
        <v>1</v>
      </c>
      <c r="B3079" t="s">
        <v>17548</v>
      </c>
      <c r="C3079" s="1140">
        <v>45518.311585648145</v>
      </c>
      <c r="D3079" t="s">
        <v>17981</v>
      </c>
    </row>
    <row r="3080" spans="1:5" x14ac:dyDescent="0.25">
      <c r="A3080" t="s">
        <v>1</v>
      </c>
      <c r="B3080" t="s">
        <v>17548</v>
      </c>
      <c r="C3080" s="1140">
        <v>45518.311585648145</v>
      </c>
      <c r="D3080" t="s">
        <v>17982</v>
      </c>
      <c r="E3080" s="1137">
        <v>2E-3</v>
      </c>
    </row>
    <row r="3081" spans="1:5" x14ac:dyDescent="0.25">
      <c r="A3081" t="s">
        <v>1</v>
      </c>
      <c r="B3081" t="s">
        <v>17548</v>
      </c>
      <c r="C3081" s="1140">
        <v>45518.311585648145</v>
      </c>
      <c r="D3081" t="s">
        <v>17981</v>
      </c>
    </row>
    <row r="3082" spans="1:5" x14ac:dyDescent="0.25">
      <c r="A3082" t="s">
        <v>1</v>
      </c>
      <c r="B3082" t="s">
        <v>17548</v>
      </c>
      <c r="C3082" s="1140">
        <v>45518.311585648145</v>
      </c>
      <c r="D3082" t="s">
        <v>17982</v>
      </c>
      <c r="E3082" s="1137">
        <v>0</v>
      </c>
    </row>
    <row r="3083" spans="1:5" x14ac:dyDescent="0.25">
      <c r="A3083" t="s">
        <v>1</v>
      </c>
      <c r="B3083" t="s">
        <v>17548</v>
      </c>
      <c r="C3083" s="1140">
        <v>45518.311585648145</v>
      </c>
      <c r="D3083" t="s">
        <v>17981</v>
      </c>
    </row>
    <row r="3084" spans="1:5" x14ac:dyDescent="0.25">
      <c r="A3084" t="s">
        <v>1</v>
      </c>
      <c r="B3084" t="s">
        <v>17548</v>
      </c>
      <c r="C3084" s="1140">
        <v>45518.311585648145</v>
      </c>
      <c r="D3084" t="s">
        <v>17982</v>
      </c>
      <c r="E3084" s="1137">
        <v>3.8999999999999998E-3</v>
      </c>
    </row>
    <row r="3085" spans="1:5" x14ac:dyDescent="0.25">
      <c r="A3085" t="s">
        <v>1</v>
      </c>
      <c r="B3085" t="s">
        <v>17548</v>
      </c>
      <c r="C3085" s="1140">
        <v>45518.311585648145</v>
      </c>
      <c r="D3085" t="s">
        <v>17981</v>
      </c>
    </row>
    <row r="3086" spans="1:5" x14ac:dyDescent="0.25">
      <c r="A3086" t="s">
        <v>1</v>
      </c>
      <c r="B3086" t="s">
        <v>17548</v>
      </c>
      <c r="C3086" s="1140">
        <v>45518.311585648145</v>
      </c>
      <c r="D3086" t="s">
        <v>17982</v>
      </c>
      <c r="E3086" s="1137">
        <v>2E-3</v>
      </c>
    </row>
    <row r="3087" spans="1:5" x14ac:dyDescent="0.25">
      <c r="A3087" t="s">
        <v>1</v>
      </c>
      <c r="B3087" t="s">
        <v>17548</v>
      </c>
      <c r="C3087" s="1140">
        <v>45518.311585648145</v>
      </c>
      <c r="D3087" t="s">
        <v>17981</v>
      </c>
    </row>
    <row r="3088" spans="1:5" x14ac:dyDescent="0.25">
      <c r="A3088" t="s">
        <v>1</v>
      </c>
      <c r="B3088" t="s">
        <v>17548</v>
      </c>
      <c r="C3088" s="1140">
        <v>45518.311585648145</v>
      </c>
      <c r="D3088" t="s">
        <v>17982</v>
      </c>
      <c r="E3088" s="1137">
        <v>3.8999999999999998E-3</v>
      </c>
    </row>
    <row r="3089" spans="1:5" x14ac:dyDescent="0.25">
      <c r="A3089" t="s">
        <v>1</v>
      </c>
      <c r="B3089" t="s">
        <v>17548</v>
      </c>
      <c r="C3089" s="1140">
        <v>45518.311585648145</v>
      </c>
      <c r="D3089" t="s">
        <v>17981</v>
      </c>
    </row>
    <row r="3090" spans="1:5" x14ac:dyDescent="0.25">
      <c r="A3090" t="s">
        <v>1</v>
      </c>
      <c r="B3090" t="s">
        <v>17548</v>
      </c>
      <c r="C3090" s="1140">
        <v>45518.311585648145</v>
      </c>
      <c r="D3090" t="s">
        <v>17982</v>
      </c>
      <c r="E3090" s="1137">
        <v>2E-3</v>
      </c>
    </row>
    <row r="3091" spans="1:5" x14ac:dyDescent="0.25">
      <c r="A3091" t="s">
        <v>1</v>
      </c>
      <c r="B3091" t="s">
        <v>17548</v>
      </c>
      <c r="C3091" s="1140">
        <v>45518.311585648145</v>
      </c>
      <c r="D3091" t="s">
        <v>17981</v>
      </c>
    </row>
    <row r="3092" spans="1:5" x14ac:dyDescent="0.25">
      <c r="A3092" t="s">
        <v>1</v>
      </c>
      <c r="B3092" t="s">
        <v>17548</v>
      </c>
      <c r="C3092" s="1140">
        <v>45518.311585648145</v>
      </c>
      <c r="D3092" t="s">
        <v>17982</v>
      </c>
      <c r="E3092" s="1137">
        <v>2E-3</v>
      </c>
    </row>
    <row r="3093" spans="1:5" x14ac:dyDescent="0.25">
      <c r="A3093" t="s">
        <v>1</v>
      </c>
      <c r="B3093" t="s">
        <v>17548</v>
      </c>
      <c r="C3093" s="1140">
        <v>45518.311585648145</v>
      </c>
      <c r="D3093" t="s">
        <v>17981</v>
      </c>
    </row>
    <row r="3094" spans="1:5" x14ac:dyDescent="0.25">
      <c r="A3094" t="s">
        <v>1</v>
      </c>
      <c r="B3094" t="s">
        <v>17548</v>
      </c>
      <c r="C3094" s="1140">
        <v>45518.311585648145</v>
      </c>
      <c r="D3094" t="s">
        <v>17982</v>
      </c>
      <c r="E3094" s="1137">
        <v>3.8999999999999998E-3</v>
      </c>
    </row>
    <row r="3095" spans="1:5" x14ac:dyDescent="0.25">
      <c r="A3095" t="s">
        <v>1</v>
      </c>
      <c r="B3095" t="s">
        <v>17548</v>
      </c>
      <c r="C3095" s="1140">
        <v>45518.311585648145</v>
      </c>
      <c r="D3095" t="s">
        <v>17981</v>
      </c>
    </row>
    <row r="3096" spans="1:5" x14ac:dyDescent="0.25">
      <c r="A3096" t="s">
        <v>1</v>
      </c>
      <c r="B3096" t="s">
        <v>17548</v>
      </c>
      <c r="C3096" s="1140">
        <v>45518.311585648145</v>
      </c>
      <c r="D3096" t="s">
        <v>17982</v>
      </c>
      <c r="E3096" s="1137">
        <v>2E-3</v>
      </c>
    </row>
    <row r="3097" spans="1:5" x14ac:dyDescent="0.25">
      <c r="A3097" t="s">
        <v>1</v>
      </c>
      <c r="B3097" t="s">
        <v>17548</v>
      </c>
      <c r="C3097" s="1140">
        <v>45518.311585648145</v>
      </c>
      <c r="D3097" t="s">
        <v>17981</v>
      </c>
    </row>
    <row r="3098" spans="1:5" x14ac:dyDescent="0.25">
      <c r="A3098" t="s">
        <v>1</v>
      </c>
      <c r="B3098" t="s">
        <v>17548</v>
      </c>
      <c r="C3098" s="1140">
        <v>45518.311585648145</v>
      </c>
      <c r="D3098" t="s">
        <v>17982</v>
      </c>
      <c r="E3098" s="1137">
        <v>3.8999999999999998E-3</v>
      </c>
    </row>
    <row r="3099" spans="1:5" x14ac:dyDescent="0.25">
      <c r="A3099" t="s">
        <v>1</v>
      </c>
      <c r="B3099" t="s">
        <v>17548</v>
      </c>
      <c r="C3099" s="1140">
        <v>45518.311585648145</v>
      </c>
      <c r="D3099" t="s">
        <v>17981</v>
      </c>
    </row>
    <row r="3100" spans="1:5" x14ac:dyDescent="0.25">
      <c r="A3100" t="s">
        <v>1</v>
      </c>
      <c r="B3100" t="s">
        <v>17548</v>
      </c>
      <c r="C3100" s="1140">
        <v>45518.311585648145</v>
      </c>
      <c r="D3100" t="s">
        <v>17982</v>
      </c>
      <c r="E3100" s="1137">
        <v>0</v>
      </c>
    </row>
    <row r="3101" spans="1:5" x14ac:dyDescent="0.25">
      <c r="A3101" t="s">
        <v>1</v>
      </c>
      <c r="B3101" t="s">
        <v>17548</v>
      </c>
      <c r="C3101" s="1140">
        <v>45518.311585648145</v>
      </c>
      <c r="D3101" t="s">
        <v>17981</v>
      </c>
    </row>
    <row r="3102" spans="1:5" x14ac:dyDescent="0.25">
      <c r="A3102" t="s">
        <v>1</v>
      </c>
      <c r="B3102" t="s">
        <v>17548</v>
      </c>
      <c r="C3102" s="1140">
        <v>45518.311585648145</v>
      </c>
      <c r="D3102" t="s">
        <v>17982</v>
      </c>
      <c r="E3102" s="1137">
        <v>2E-3</v>
      </c>
    </row>
    <row r="3103" spans="1:5" x14ac:dyDescent="0.25">
      <c r="A3103" t="s">
        <v>1</v>
      </c>
      <c r="B3103" t="s">
        <v>17548</v>
      </c>
      <c r="C3103" s="1140">
        <v>45518.311585648145</v>
      </c>
      <c r="D3103" t="s">
        <v>17981</v>
      </c>
    </row>
    <row r="3104" spans="1:5" x14ac:dyDescent="0.25">
      <c r="A3104" t="s">
        <v>1</v>
      </c>
      <c r="B3104" t="s">
        <v>17548</v>
      </c>
      <c r="C3104" s="1140">
        <v>45518.311585648145</v>
      </c>
      <c r="D3104" t="s">
        <v>17982</v>
      </c>
      <c r="E3104" s="1137">
        <v>2E-3</v>
      </c>
    </row>
    <row r="3105" spans="1:5" x14ac:dyDescent="0.25">
      <c r="A3105" t="s">
        <v>1</v>
      </c>
      <c r="B3105" t="s">
        <v>17548</v>
      </c>
      <c r="C3105" s="1140">
        <v>45518.311585648145</v>
      </c>
      <c r="D3105" t="s">
        <v>17981</v>
      </c>
    </row>
    <row r="3106" spans="1:5" x14ac:dyDescent="0.25">
      <c r="A3106" t="s">
        <v>1</v>
      </c>
      <c r="B3106" t="s">
        <v>17548</v>
      </c>
      <c r="C3106" s="1140">
        <v>45518.311585648145</v>
      </c>
      <c r="D3106" t="s">
        <v>17982</v>
      </c>
      <c r="E3106" s="1137">
        <v>2E-3</v>
      </c>
    </row>
    <row r="3107" spans="1:5" x14ac:dyDescent="0.25">
      <c r="A3107" t="s">
        <v>1</v>
      </c>
      <c r="B3107" t="s">
        <v>17548</v>
      </c>
      <c r="C3107" s="1140">
        <v>45518.311585648145</v>
      </c>
      <c r="D3107" t="s">
        <v>17981</v>
      </c>
    </row>
    <row r="3108" spans="1:5" x14ac:dyDescent="0.25">
      <c r="A3108" t="s">
        <v>1</v>
      </c>
      <c r="B3108" t="s">
        <v>17548</v>
      </c>
      <c r="C3108" s="1140">
        <v>45518.311585648145</v>
      </c>
      <c r="D3108" t="s">
        <v>17982</v>
      </c>
      <c r="E3108" s="1137">
        <v>2E-3</v>
      </c>
    </row>
    <row r="3109" spans="1:5" x14ac:dyDescent="0.25">
      <c r="A3109" t="s">
        <v>1</v>
      </c>
      <c r="B3109" t="s">
        <v>17548</v>
      </c>
      <c r="C3109" s="1140">
        <v>45518.311585648145</v>
      </c>
      <c r="D3109" t="s">
        <v>17981</v>
      </c>
    </row>
    <row r="3110" spans="1:5" x14ac:dyDescent="0.25">
      <c r="A3110" t="s">
        <v>1</v>
      </c>
      <c r="B3110" t="s">
        <v>17548</v>
      </c>
      <c r="C3110" s="1140">
        <v>45518.311585648145</v>
      </c>
      <c r="D3110" t="s">
        <v>17982</v>
      </c>
      <c r="E3110" s="1137">
        <v>2E-3</v>
      </c>
    </row>
    <row r="3111" spans="1:5" x14ac:dyDescent="0.25">
      <c r="A3111" t="s">
        <v>1</v>
      </c>
      <c r="B3111" t="s">
        <v>17548</v>
      </c>
      <c r="C3111" s="1140">
        <v>45518.311585648145</v>
      </c>
      <c r="D3111" t="s">
        <v>17981</v>
      </c>
    </row>
    <row r="3112" spans="1:5" x14ac:dyDescent="0.25">
      <c r="A3112" t="s">
        <v>1</v>
      </c>
      <c r="B3112" t="s">
        <v>17548</v>
      </c>
      <c r="C3112" s="1140">
        <v>45518.311585648145</v>
      </c>
      <c r="D3112" t="s">
        <v>17982</v>
      </c>
      <c r="E3112" s="1137">
        <v>0</v>
      </c>
    </row>
    <row r="3113" spans="1:5" x14ac:dyDescent="0.25">
      <c r="A3113" t="s">
        <v>1</v>
      </c>
      <c r="B3113" t="s">
        <v>17548</v>
      </c>
      <c r="C3113" s="1140">
        <v>45518.311585648145</v>
      </c>
      <c r="D3113" t="s">
        <v>17981</v>
      </c>
    </row>
    <row r="3114" spans="1:5" x14ac:dyDescent="0.25">
      <c r="A3114" t="s">
        <v>1</v>
      </c>
      <c r="B3114" t="s">
        <v>17548</v>
      </c>
      <c r="C3114" s="1140">
        <v>45518.311585648145</v>
      </c>
      <c r="D3114" t="s">
        <v>17982</v>
      </c>
      <c r="E3114" s="1137">
        <v>2E-3</v>
      </c>
    </row>
    <row r="3115" spans="1:5" x14ac:dyDescent="0.25">
      <c r="A3115" t="s">
        <v>1</v>
      </c>
      <c r="B3115" t="s">
        <v>17548</v>
      </c>
      <c r="C3115" s="1140">
        <v>45518.311585648145</v>
      </c>
      <c r="D3115" t="s">
        <v>17981</v>
      </c>
    </row>
    <row r="3116" spans="1:5" x14ac:dyDescent="0.25">
      <c r="A3116" t="s">
        <v>1</v>
      </c>
      <c r="B3116" t="s">
        <v>17548</v>
      </c>
      <c r="C3116" s="1140">
        <v>45518.311585648145</v>
      </c>
      <c r="D3116" t="s">
        <v>17982</v>
      </c>
      <c r="E3116" s="1137">
        <v>2E-3</v>
      </c>
    </row>
    <row r="3117" spans="1:5" x14ac:dyDescent="0.25">
      <c r="A3117" t="s">
        <v>1</v>
      </c>
      <c r="B3117" t="s">
        <v>17548</v>
      </c>
      <c r="C3117" s="1140">
        <v>45518.311585648145</v>
      </c>
      <c r="D3117" t="s">
        <v>17981</v>
      </c>
    </row>
    <row r="3118" spans="1:5" x14ac:dyDescent="0.25">
      <c r="A3118" t="s">
        <v>1</v>
      </c>
      <c r="B3118" t="s">
        <v>17548</v>
      </c>
      <c r="C3118" s="1140">
        <v>45518.311585648145</v>
      </c>
      <c r="D3118" t="s">
        <v>17982</v>
      </c>
      <c r="E3118" s="1137">
        <v>3.8999999999999998E-3</v>
      </c>
    </row>
    <row r="3119" spans="1:5" x14ac:dyDescent="0.25">
      <c r="A3119" t="s">
        <v>1</v>
      </c>
      <c r="B3119" t="s">
        <v>17548</v>
      </c>
      <c r="C3119" s="1140">
        <v>45518.311585648145</v>
      </c>
      <c r="D3119" t="s">
        <v>17981</v>
      </c>
    </row>
    <row r="3120" spans="1:5" x14ac:dyDescent="0.25">
      <c r="A3120" t="s">
        <v>1</v>
      </c>
      <c r="B3120" t="s">
        <v>17548</v>
      </c>
      <c r="C3120" s="1140">
        <v>45518.311585648145</v>
      </c>
      <c r="D3120" t="s">
        <v>17982</v>
      </c>
      <c r="E3120" s="1137">
        <v>2E-3</v>
      </c>
    </row>
    <row r="3121" spans="1:5" x14ac:dyDescent="0.25">
      <c r="A3121" t="s">
        <v>1</v>
      </c>
      <c r="B3121" t="s">
        <v>17548</v>
      </c>
      <c r="C3121" s="1140">
        <v>45518.311585648145</v>
      </c>
      <c r="D3121" t="s">
        <v>17981</v>
      </c>
    </row>
    <row r="3122" spans="1:5" x14ac:dyDescent="0.25">
      <c r="A3122" t="s">
        <v>1</v>
      </c>
      <c r="B3122" t="s">
        <v>17548</v>
      </c>
      <c r="C3122" s="1140">
        <v>45518.311585648145</v>
      </c>
      <c r="D3122" t="s">
        <v>17982</v>
      </c>
      <c r="E3122" s="1137">
        <v>2E-3</v>
      </c>
    </row>
    <row r="3123" spans="1:5" x14ac:dyDescent="0.25">
      <c r="A3123" t="s">
        <v>1</v>
      </c>
      <c r="B3123" t="s">
        <v>17548</v>
      </c>
      <c r="C3123" s="1140">
        <v>45518.311585648145</v>
      </c>
      <c r="D3123" t="s">
        <v>17981</v>
      </c>
    </row>
    <row r="3124" spans="1:5" x14ac:dyDescent="0.25">
      <c r="A3124" t="s">
        <v>1</v>
      </c>
      <c r="B3124" t="s">
        <v>17548</v>
      </c>
      <c r="C3124" s="1140">
        <v>45518.311585648145</v>
      </c>
      <c r="D3124" t="s">
        <v>17982</v>
      </c>
      <c r="E3124" s="1137">
        <v>3.8999999999999998E-3</v>
      </c>
    </row>
    <row r="3125" spans="1:5" x14ac:dyDescent="0.25">
      <c r="A3125" t="s">
        <v>1</v>
      </c>
      <c r="B3125" t="s">
        <v>17548</v>
      </c>
      <c r="C3125" s="1140">
        <v>45518.311585648145</v>
      </c>
      <c r="D3125" t="s">
        <v>17981</v>
      </c>
    </row>
    <row r="3126" spans="1:5" x14ac:dyDescent="0.25">
      <c r="A3126" t="s">
        <v>1</v>
      </c>
      <c r="B3126" t="s">
        <v>17548</v>
      </c>
      <c r="C3126" s="1140">
        <v>45518.311585648145</v>
      </c>
      <c r="D3126" t="s">
        <v>17982</v>
      </c>
      <c r="E3126" s="1137">
        <v>2E-3</v>
      </c>
    </row>
    <row r="3127" spans="1:5" x14ac:dyDescent="0.25">
      <c r="A3127" t="s">
        <v>1</v>
      </c>
      <c r="B3127" t="s">
        <v>17548</v>
      </c>
      <c r="C3127" s="1140">
        <v>45518.311585648145</v>
      </c>
      <c r="D3127" t="s">
        <v>17981</v>
      </c>
    </row>
    <row r="3128" spans="1:5" x14ac:dyDescent="0.25">
      <c r="A3128" t="s">
        <v>1</v>
      </c>
      <c r="B3128" t="s">
        <v>17548</v>
      </c>
      <c r="C3128" s="1140">
        <v>45518.311585648145</v>
      </c>
      <c r="D3128" t="s">
        <v>17982</v>
      </c>
      <c r="E3128" s="1137">
        <v>0</v>
      </c>
    </row>
    <row r="3129" spans="1:5" x14ac:dyDescent="0.25">
      <c r="A3129" t="s">
        <v>1</v>
      </c>
      <c r="B3129" t="s">
        <v>17548</v>
      </c>
      <c r="C3129" s="1140">
        <v>45518.311585648145</v>
      </c>
      <c r="D3129" t="s">
        <v>17981</v>
      </c>
    </row>
    <row r="3130" spans="1:5" x14ac:dyDescent="0.25">
      <c r="A3130" t="s">
        <v>1</v>
      </c>
      <c r="B3130" t="s">
        <v>17548</v>
      </c>
      <c r="C3130" s="1140">
        <v>45518.311585648145</v>
      </c>
      <c r="D3130" t="s">
        <v>17982</v>
      </c>
      <c r="E3130" s="1137">
        <v>2E-3</v>
      </c>
    </row>
    <row r="3131" spans="1:5" x14ac:dyDescent="0.25">
      <c r="A3131" t="s">
        <v>1</v>
      </c>
      <c r="B3131" t="s">
        <v>17548</v>
      </c>
      <c r="C3131" s="1140">
        <v>45518.311585648145</v>
      </c>
      <c r="D3131" t="s">
        <v>17981</v>
      </c>
    </row>
    <row r="3132" spans="1:5" x14ac:dyDescent="0.25">
      <c r="A3132" t="s">
        <v>1</v>
      </c>
      <c r="B3132" t="s">
        <v>17548</v>
      </c>
      <c r="C3132" s="1140">
        <v>45518.311585648145</v>
      </c>
      <c r="D3132" t="s">
        <v>17982</v>
      </c>
      <c r="E3132" s="1137">
        <v>2E-3</v>
      </c>
    </row>
    <row r="3133" spans="1:5" x14ac:dyDescent="0.25">
      <c r="A3133" t="s">
        <v>1</v>
      </c>
      <c r="B3133" t="s">
        <v>17548</v>
      </c>
      <c r="C3133" s="1140">
        <v>45518.311585648145</v>
      </c>
      <c r="D3133" t="s">
        <v>17981</v>
      </c>
    </row>
    <row r="3134" spans="1:5" x14ac:dyDescent="0.25">
      <c r="A3134" t="s">
        <v>1</v>
      </c>
      <c r="B3134" t="s">
        <v>17548</v>
      </c>
      <c r="C3134" s="1140">
        <v>45518.311585648145</v>
      </c>
      <c r="D3134" t="s">
        <v>17982</v>
      </c>
      <c r="E3134" s="1137">
        <v>2E-3</v>
      </c>
    </row>
    <row r="3135" spans="1:5" x14ac:dyDescent="0.25">
      <c r="A3135" t="s">
        <v>1</v>
      </c>
      <c r="B3135" t="s">
        <v>17548</v>
      </c>
      <c r="C3135" s="1140">
        <v>45518.311585648145</v>
      </c>
      <c r="D3135" t="s">
        <v>17981</v>
      </c>
    </row>
    <row r="3136" spans="1:5" x14ac:dyDescent="0.25">
      <c r="A3136" t="s">
        <v>1</v>
      </c>
      <c r="B3136" t="s">
        <v>17548</v>
      </c>
      <c r="C3136" s="1140">
        <v>45518.311585648145</v>
      </c>
      <c r="D3136" t="s">
        <v>17982</v>
      </c>
      <c r="E3136" s="1137">
        <v>2E-3</v>
      </c>
    </row>
    <row r="3137" spans="1:5" x14ac:dyDescent="0.25">
      <c r="A3137" t="s">
        <v>1</v>
      </c>
      <c r="B3137" t="s">
        <v>17548</v>
      </c>
      <c r="C3137" s="1140">
        <v>45518.311585648145</v>
      </c>
      <c r="D3137" t="s">
        <v>17981</v>
      </c>
    </row>
    <row r="3138" spans="1:5" x14ac:dyDescent="0.25">
      <c r="A3138" t="s">
        <v>1</v>
      </c>
      <c r="B3138" t="s">
        <v>17548</v>
      </c>
      <c r="C3138" s="1140">
        <v>45518.311585648145</v>
      </c>
      <c r="D3138" t="s">
        <v>17982</v>
      </c>
      <c r="E3138" s="1137">
        <v>3.8999999999999998E-3</v>
      </c>
    </row>
    <row r="3139" spans="1:5" x14ac:dyDescent="0.25">
      <c r="A3139" t="s">
        <v>1</v>
      </c>
      <c r="B3139" t="s">
        <v>17548</v>
      </c>
      <c r="C3139" s="1140">
        <v>45518.311585648145</v>
      </c>
      <c r="D3139" t="s">
        <v>17981</v>
      </c>
    </row>
    <row r="3140" spans="1:5" x14ac:dyDescent="0.25">
      <c r="A3140" t="s">
        <v>1</v>
      </c>
      <c r="B3140" t="s">
        <v>17548</v>
      </c>
      <c r="C3140" s="1140">
        <v>45518.311585648145</v>
      </c>
      <c r="D3140" t="s">
        <v>17982</v>
      </c>
      <c r="E3140" s="1137">
        <v>2E-3</v>
      </c>
    </row>
    <row r="3141" spans="1:5" x14ac:dyDescent="0.25">
      <c r="A3141" t="s">
        <v>1</v>
      </c>
      <c r="B3141" t="s">
        <v>17548</v>
      </c>
      <c r="C3141" s="1140">
        <v>45518.311585648145</v>
      </c>
      <c r="D3141" t="s">
        <v>17981</v>
      </c>
    </row>
    <row r="3142" spans="1:5" x14ac:dyDescent="0.25">
      <c r="A3142" t="s">
        <v>1</v>
      </c>
      <c r="B3142" t="s">
        <v>17548</v>
      </c>
      <c r="C3142" s="1140">
        <v>45518.311585648145</v>
      </c>
      <c r="D3142" t="s">
        <v>17982</v>
      </c>
      <c r="E3142" s="1137">
        <v>2E-3</v>
      </c>
    </row>
    <row r="3143" spans="1:5" x14ac:dyDescent="0.25">
      <c r="A3143" t="s">
        <v>1</v>
      </c>
      <c r="B3143" t="s">
        <v>17548</v>
      </c>
      <c r="C3143" s="1140">
        <v>45518.311585648145</v>
      </c>
      <c r="D3143" t="s">
        <v>17981</v>
      </c>
    </row>
    <row r="3144" spans="1:5" x14ac:dyDescent="0.25">
      <c r="A3144" t="s">
        <v>1</v>
      </c>
      <c r="B3144" t="s">
        <v>17548</v>
      </c>
      <c r="C3144" s="1140">
        <v>45518.311585648145</v>
      </c>
      <c r="D3144" t="s">
        <v>17982</v>
      </c>
      <c r="E3144" s="1137">
        <v>2E-3</v>
      </c>
    </row>
    <row r="3145" spans="1:5" x14ac:dyDescent="0.25">
      <c r="A3145" t="s">
        <v>1</v>
      </c>
      <c r="B3145" t="s">
        <v>17548</v>
      </c>
      <c r="C3145" s="1140">
        <v>45518.311585648145</v>
      </c>
      <c r="D3145" t="s">
        <v>17981</v>
      </c>
    </row>
    <row r="3146" spans="1:5" x14ac:dyDescent="0.25">
      <c r="A3146" t="s">
        <v>1</v>
      </c>
      <c r="B3146" t="s">
        <v>17548</v>
      </c>
      <c r="C3146" s="1140">
        <v>45518.311585648145</v>
      </c>
      <c r="D3146" t="s">
        <v>17982</v>
      </c>
      <c r="E3146" s="1137">
        <v>2E-3</v>
      </c>
    </row>
    <row r="3147" spans="1:5" x14ac:dyDescent="0.25">
      <c r="A3147" t="s">
        <v>1</v>
      </c>
      <c r="B3147" t="s">
        <v>17548</v>
      </c>
      <c r="C3147" s="1140">
        <v>45518.311585648145</v>
      </c>
      <c r="D3147" t="s">
        <v>17981</v>
      </c>
    </row>
    <row r="3148" spans="1:5" x14ac:dyDescent="0.25">
      <c r="A3148" t="s">
        <v>1</v>
      </c>
      <c r="B3148" t="s">
        <v>17548</v>
      </c>
      <c r="C3148" s="1140">
        <v>45518.311585648145</v>
      </c>
      <c r="D3148" t="s">
        <v>17982</v>
      </c>
      <c r="E3148" s="1137">
        <v>2E-3</v>
      </c>
    </row>
    <row r="3149" spans="1:5" x14ac:dyDescent="0.25">
      <c r="A3149" t="s">
        <v>1</v>
      </c>
      <c r="B3149" t="s">
        <v>17548</v>
      </c>
      <c r="C3149" s="1140">
        <v>45518.311585648145</v>
      </c>
      <c r="D3149" t="s">
        <v>17981</v>
      </c>
    </row>
    <row r="3150" spans="1:5" x14ac:dyDescent="0.25">
      <c r="A3150" t="s">
        <v>1</v>
      </c>
      <c r="B3150" t="s">
        <v>17548</v>
      </c>
      <c r="C3150" s="1140">
        <v>45518.311585648145</v>
      </c>
      <c r="D3150" t="s">
        <v>17982</v>
      </c>
      <c r="E3150" s="1137">
        <v>2E-3</v>
      </c>
    </row>
    <row r="3151" spans="1:5" x14ac:dyDescent="0.25">
      <c r="A3151" t="s">
        <v>1</v>
      </c>
      <c r="B3151" t="s">
        <v>17548</v>
      </c>
      <c r="C3151" s="1140">
        <v>45518.311585648145</v>
      </c>
      <c r="D3151" t="s">
        <v>17981</v>
      </c>
    </row>
    <row r="3152" spans="1:5" x14ac:dyDescent="0.25">
      <c r="A3152" t="s">
        <v>1</v>
      </c>
      <c r="B3152" t="s">
        <v>17548</v>
      </c>
      <c r="C3152" s="1140">
        <v>45518.311585648145</v>
      </c>
      <c r="D3152" t="s">
        <v>17982</v>
      </c>
      <c r="E3152" s="1137">
        <v>2E-3</v>
      </c>
    </row>
    <row r="3153" spans="1:5" x14ac:dyDescent="0.25">
      <c r="A3153" t="s">
        <v>1</v>
      </c>
      <c r="B3153" t="s">
        <v>17548</v>
      </c>
      <c r="C3153" s="1140">
        <v>45518.311585648145</v>
      </c>
      <c r="D3153" t="s">
        <v>17981</v>
      </c>
    </row>
    <row r="3154" spans="1:5" x14ac:dyDescent="0.25">
      <c r="A3154" t="s">
        <v>1</v>
      </c>
      <c r="B3154" t="s">
        <v>17548</v>
      </c>
      <c r="C3154" s="1140">
        <v>45518.311585648145</v>
      </c>
      <c r="D3154" t="s">
        <v>17982</v>
      </c>
      <c r="E3154" s="1137">
        <v>2E-3</v>
      </c>
    </row>
    <row r="3155" spans="1:5" x14ac:dyDescent="0.25">
      <c r="A3155" t="s">
        <v>1</v>
      </c>
      <c r="B3155" t="s">
        <v>17548</v>
      </c>
      <c r="C3155" s="1140">
        <v>45518.311585648145</v>
      </c>
      <c r="D3155" t="s">
        <v>17981</v>
      </c>
    </row>
    <row r="3156" spans="1:5" x14ac:dyDescent="0.25">
      <c r="A3156" t="s">
        <v>1</v>
      </c>
      <c r="B3156" t="s">
        <v>17548</v>
      </c>
      <c r="C3156" s="1140">
        <v>45518.311585648145</v>
      </c>
      <c r="D3156" t="s">
        <v>17982</v>
      </c>
      <c r="E3156" s="1137">
        <v>2E-3</v>
      </c>
    </row>
    <row r="3157" spans="1:5" x14ac:dyDescent="0.25">
      <c r="A3157" t="s">
        <v>1</v>
      </c>
      <c r="B3157" t="s">
        <v>17548</v>
      </c>
      <c r="C3157" s="1140">
        <v>45518.311597222222</v>
      </c>
      <c r="D3157" t="s">
        <v>17981</v>
      </c>
    </row>
    <row r="3158" spans="1:5" x14ac:dyDescent="0.25">
      <c r="A3158" t="s">
        <v>1</v>
      </c>
      <c r="B3158" t="s">
        <v>17548</v>
      </c>
      <c r="C3158" s="1140">
        <v>45518.311597222222</v>
      </c>
      <c r="D3158" t="s">
        <v>17982</v>
      </c>
      <c r="E3158" s="1137">
        <v>2E-3</v>
      </c>
    </row>
    <row r="3159" spans="1:5" x14ac:dyDescent="0.25">
      <c r="A3159" t="s">
        <v>1</v>
      </c>
      <c r="B3159" t="s">
        <v>17548</v>
      </c>
      <c r="C3159" s="1140">
        <v>45518.311597222222</v>
      </c>
      <c r="D3159" t="s">
        <v>17981</v>
      </c>
    </row>
    <row r="3160" spans="1:5" x14ac:dyDescent="0.25">
      <c r="A3160" t="s">
        <v>1</v>
      </c>
      <c r="B3160" t="s">
        <v>17548</v>
      </c>
      <c r="C3160" s="1140">
        <v>45518.311597222222</v>
      </c>
      <c r="D3160" t="s">
        <v>17982</v>
      </c>
      <c r="E3160" s="1137">
        <v>3.8999999999999998E-3</v>
      </c>
    </row>
    <row r="3161" spans="1:5" x14ac:dyDescent="0.25">
      <c r="A3161" t="s">
        <v>1</v>
      </c>
      <c r="B3161" t="s">
        <v>17548</v>
      </c>
      <c r="C3161" s="1140">
        <v>45518.311597222222</v>
      </c>
      <c r="D3161" t="s">
        <v>17981</v>
      </c>
    </row>
    <row r="3162" spans="1:5" x14ac:dyDescent="0.25">
      <c r="A3162" t="s">
        <v>1</v>
      </c>
      <c r="B3162" t="s">
        <v>17548</v>
      </c>
      <c r="C3162" s="1140">
        <v>45518.311597222222</v>
      </c>
      <c r="D3162" t="s">
        <v>17982</v>
      </c>
      <c r="E3162" s="1137">
        <v>2E-3</v>
      </c>
    </row>
    <row r="3163" spans="1:5" x14ac:dyDescent="0.25">
      <c r="A3163" t="s">
        <v>1</v>
      </c>
      <c r="B3163" t="s">
        <v>17548</v>
      </c>
      <c r="C3163" s="1140">
        <v>45518.311597222222</v>
      </c>
      <c r="D3163" t="s">
        <v>17981</v>
      </c>
    </row>
    <row r="3164" spans="1:5" x14ac:dyDescent="0.25">
      <c r="A3164" t="s">
        <v>1</v>
      </c>
      <c r="B3164" t="s">
        <v>17548</v>
      </c>
      <c r="C3164" s="1140">
        <v>45518.311597222222</v>
      </c>
      <c r="D3164" t="s">
        <v>17982</v>
      </c>
      <c r="E3164" s="1137">
        <v>2E-3</v>
      </c>
    </row>
    <row r="3165" spans="1:5" x14ac:dyDescent="0.25">
      <c r="A3165" t="s">
        <v>1</v>
      </c>
      <c r="B3165" t="s">
        <v>17548</v>
      </c>
      <c r="C3165" s="1140">
        <v>45518.311597222222</v>
      </c>
      <c r="D3165" t="s">
        <v>17981</v>
      </c>
    </row>
    <row r="3166" spans="1:5" x14ac:dyDescent="0.25">
      <c r="A3166" t="s">
        <v>1</v>
      </c>
      <c r="B3166" t="s">
        <v>17548</v>
      </c>
      <c r="C3166" s="1140">
        <v>45518.311597222222</v>
      </c>
      <c r="D3166" t="s">
        <v>17982</v>
      </c>
      <c r="E3166" s="1137">
        <v>2E-3</v>
      </c>
    </row>
    <row r="3167" spans="1:5" x14ac:dyDescent="0.25">
      <c r="A3167" t="s">
        <v>1</v>
      </c>
      <c r="B3167" t="s">
        <v>17548</v>
      </c>
      <c r="C3167" s="1140">
        <v>45518.311597222222</v>
      </c>
      <c r="D3167" t="s">
        <v>17981</v>
      </c>
    </row>
    <row r="3168" spans="1:5" x14ac:dyDescent="0.25">
      <c r="A3168" t="s">
        <v>1</v>
      </c>
      <c r="B3168" t="s">
        <v>17548</v>
      </c>
      <c r="C3168" s="1140">
        <v>45518.311597222222</v>
      </c>
      <c r="D3168" t="s">
        <v>17982</v>
      </c>
      <c r="E3168" s="1137">
        <v>2E-3</v>
      </c>
    </row>
    <row r="3169" spans="1:5" x14ac:dyDescent="0.25">
      <c r="A3169" t="s">
        <v>1</v>
      </c>
      <c r="B3169" t="s">
        <v>17548</v>
      </c>
      <c r="C3169" s="1140">
        <v>45518.311597222222</v>
      </c>
      <c r="D3169" t="s">
        <v>17981</v>
      </c>
    </row>
    <row r="3170" spans="1:5" x14ac:dyDescent="0.25">
      <c r="A3170" t="s">
        <v>1</v>
      </c>
      <c r="B3170" t="s">
        <v>17548</v>
      </c>
      <c r="C3170" s="1140">
        <v>45518.311597222222</v>
      </c>
      <c r="D3170" t="s">
        <v>17982</v>
      </c>
      <c r="E3170" s="1137">
        <v>3.8999999999999998E-3</v>
      </c>
    </row>
    <row r="3171" spans="1:5" x14ac:dyDescent="0.25">
      <c r="A3171" t="s">
        <v>1</v>
      </c>
      <c r="B3171" t="s">
        <v>17548</v>
      </c>
      <c r="C3171" s="1140">
        <v>45518.311597222222</v>
      </c>
      <c r="D3171" t="s">
        <v>17981</v>
      </c>
    </row>
    <row r="3172" spans="1:5" x14ac:dyDescent="0.25">
      <c r="A3172" t="s">
        <v>1</v>
      </c>
      <c r="B3172" t="s">
        <v>17548</v>
      </c>
      <c r="C3172" s="1140">
        <v>45518.311597222222</v>
      </c>
      <c r="D3172" t="s">
        <v>17982</v>
      </c>
      <c r="E3172" s="1137">
        <v>3.8999999999999998E-3</v>
      </c>
    </row>
    <row r="3173" spans="1:5" x14ac:dyDescent="0.25">
      <c r="A3173" t="s">
        <v>1</v>
      </c>
      <c r="B3173" t="s">
        <v>17548</v>
      </c>
      <c r="C3173" s="1140">
        <v>45518.311608796299</v>
      </c>
      <c r="D3173" t="s">
        <v>17981</v>
      </c>
    </row>
    <row r="3174" spans="1:5" x14ac:dyDescent="0.25">
      <c r="A3174" t="s">
        <v>1</v>
      </c>
      <c r="B3174" t="s">
        <v>17548</v>
      </c>
      <c r="C3174" s="1140">
        <v>45518.311608796299</v>
      </c>
      <c r="D3174" t="s">
        <v>17982</v>
      </c>
      <c r="E3174" s="1137">
        <v>5.8999999999999999E-3</v>
      </c>
    </row>
    <row r="3175" spans="1:5" x14ac:dyDescent="0.25">
      <c r="A3175" t="s">
        <v>1</v>
      </c>
      <c r="B3175" t="s">
        <v>17548</v>
      </c>
      <c r="C3175" s="1140">
        <v>45518.311608796299</v>
      </c>
      <c r="D3175" t="s">
        <v>17981</v>
      </c>
    </row>
    <row r="3176" spans="1:5" x14ac:dyDescent="0.25">
      <c r="A3176" t="s">
        <v>1</v>
      </c>
      <c r="B3176" t="s">
        <v>17548</v>
      </c>
      <c r="C3176" s="1140">
        <v>45518.311608796299</v>
      </c>
      <c r="D3176" t="s">
        <v>17982</v>
      </c>
      <c r="E3176" s="1137">
        <v>2E-3</v>
      </c>
    </row>
    <row r="3177" spans="1:5" x14ac:dyDescent="0.25">
      <c r="A3177" t="s">
        <v>1</v>
      </c>
      <c r="B3177" t="s">
        <v>17548</v>
      </c>
      <c r="C3177" s="1140">
        <v>45518.311608796299</v>
      </c>
      <c r="D3177" t="s">
        <v>17981</v>
      </c>
    </row>
    <row r="3178" spans="1:5" x14ac:dyDescent="0.25">
      <c r="A3178" t="s">
        <v>1</v>
      </c>
      <c r="B3178" t="s">
        <v>17548</v>
      </c>
      <c r="C3178" s="1140">
        <v>45518.311608796299</v>
      </c>
      <c r="D3178" t="s">
        <v>17982</v>
      </c>
      <c r="E3178" s="1137">
        <v>2E-3</v>
      </c>
    </row>
    <row r="3179" spans="1:5" x14ac:dyDescent="0.25">
      <c r="A3179" t="s">
        <v>1</v>
      </c>
      <c r="B3179" t="s">
        <v>17548</v>
      </c>
      <c r="C3179" s="1140">
        <v>45518.311608796299</v>
      </c>
      <c r="D3179" t="s">
        <v>17981</v>
      </c>
    </row>
    <row r="3180" spans="1:5" x14ac:dyDescent="0.25">
      <c r="A3180" t="s">
        <v>1</v>
      </c>
      <c r="B3180" t="s">
        <v>17548</v>
      </c>
      <c r="C3180" s="1140">
        <v>45518.311608796299</v>
      </c>
      <c r="D3180" t="s">
        <v>17982</v>
      </c>
      <c r="E3180" s="1137">
        <v>2E-3</v>
      </c>
    </row>
    <row r="3181" spans="1:5" x14ac:dyDescent="0.25">
      <c r="A3181" t="s">
        <v>1</v>
      </c>
      <c r="B3181" t="s">
        <v>17548</v>
      </c>
      <c r="C3181" s="1140">
        <v>45518.311608796299</v>
      </c>
      <c r="D3181" t="s">
        <v>17981</v>
      </c>
    </row>
    <row r="3182" spans="1:5" x14ac:dyDescent="0.25">
      <c r="A3182" t="s">
        <v>1</v>
      </c>
      <c r="B3182" t="s">
        <v>17548</v>
      </c>
      <c r="C3182" s="1140">
        <v>45518.311608796299</v>
      </c>
      <c r="D3182" t="s">
        <v>17982</v>
      </c>
      <c r="E3182" s="1137">
        <v>2E-3</v>
      </c>
    </row>
    <row r="3183" spans="1:5" x14ac:dyDescent="0.25">
      <c r="A3183" t="s">
        <v>1</v>
      </c>
      <c r="B3183" t="s">
        <v>17548</v>
      </c>
      <c r="C3183" s="1140">
        <v>45518.311608796299</v>
      </c>
      <c r="D3183" t="s">
        <v>17981</v>
      </c>
    </row>
    <row r="3184" spans="1:5" x14ac:dyDescent="0.25">
      <c r="A3184" t="s">
        <v>1</v>
      </c>
      <c r="B3184" t="s">
        <v>17548</v>
      </c>
      <c r="C3184" s="1140">
        <v>45518.311608796299</v>
      </c>
      <c r="D3184" t="s">
        <v>17982</v>
      </c>
      <c r="E3184" s="1137">
        <v>3.8999999999999998E-3</v>
      </c>
    </row>
    <row r="3185" spans="1:5" x14ac:dyDescent="0.25">
      <c r="A3185" t="s">
        <v>1</v>
      </c>
      <c r="B3185" t="s">
        <v>17548</v>
      </c>
      <c r="C3185" s="1140">
        <v>45518.311608796299</v>
      </c>
      <c r="D3185" t="s">
        <v>17981</v>
      </c>
    </row>
    <row r="3186" spans="1:5" x14ac:dyDescent="0.25">
      <c r="A3186" t="s">
        <v>1</v>
      </c>
      <c r="B3186" t="s">
        <v>17548</v>
      </c>
      <c r="C3186" s="1140">
        <v>45518.311608796299</v>
      </c>
      <c r="D3186" t="s">
        <v>17982</v>
      </c>
      <c r="E3186" s="1137">
        <v>5.8999999999999999E-3</v>
      </c>
    </row>
    <row r="3187" spans="1:5" x14ac:dyDescent="0.25">
      <c r="A3187" t="s">
        <v>1</v>
      </c>
      <c r="B3187" t="s">
        <v>17548</v>
      </c>
      <c r="C3187" s="1140">
        <v>45518.311608796299</v>
      </c>
      <c r="D3187" t="s">
        <v>17981</v>
      </c>
    </row>
    <row r="3188" spans="1:5" x14ac:dyDescent="0.25">
      <c r="A3188" t="s">
        <v>1</v>
      </c>
      <c r="B3188" t="s">
        <v>17548</v>
      </c>
      <c r="C3188" s="1140">
        <v>45518.311608796299</v>
      </c>
      <c r="D3188" t="s">
        <v>17982</v>
      </c>
      <c r="E3188" s="1137">
        <v>2E-3</v>
      </c>
    </row>
    <row r="3189" spans="1:5" x14ac:dyDescent="0.25">
      <c r="A3189" t="s">
        <v>1</v>
      </c>
      <c r="B3189" t="s">
        <v>17548</v>
      </c>
      <c r="C3189" s="1140">
        <v>45518.311608796299</v>
      </c>
      <c r="D3189" t="s">
        <v>17981</v>
      </c>
    </row>
    <row r="3190" spans="1:5" x14ac:dyDescent="0.25">
      <c r="A3190" t="s">
        <v>1</v>
      </c>
      <c r="B3190" t="s">
        <v>17548</v>
      </c>
      <c r="C3190" s="1140">
        <v>45518.311608796299</v>
      </c>
      <c r="D3190" t="s">
        <v>17982</v>
      </c>
      <c r="E3190" s="1137">
        <v>2E-3</v>
      </c>
    </row>
    <row r="3191" spans="1:5" x14ac:dyDescent="0.25">
      <c r="A3191" t="s">
        <v>1</v>
      </c>
      <c r="B3191" t="s">
        <v>17548</v>
      </c>
      <c r="C3191" s="1140">
        <v>45518.311608796299</v>
      </c>
      <c r="D3191" t="s">
        <v>17981</v>
      </c>
    </row>
    <row r="3192" spans="1:5" x14ac:dyDescent="0.25">
      <c r="A3192" t="s">
        <v>1</v>
      </c>
      <c r="B3192" t="s">
        <v>17548</v>
      </c>
      <c r="C3192" s="1140">
        <v>45518.311608796299</v>
      </c>
      <c r="D3192" t="s">
        <v>17982</v>
      </c>
      <c r="E3192" s="1137">
        <v>2E-3</v>
      </c>
    </row>
    <row r="3193" spans="1:5" x14ac:dyDescent="0.25">
      <c r="A3193" t="s">
        <v>1</v>
      </c>
      <c r="B3193" t="s">
        <v>17548</v>
      </c>
      <c r="C3193" s="1140">
        <v>45518.311608796299</v>
      </c>
      <c r="D3193" t="s">
        <v>17981</v>
      </c>
    </row>
    <row r="3194" spans="1:5" x14ac:dyDescent="0.25">
      <c r="A3194" t="s">
        <v>1</v>
      </c>
      <c r="B3194" t="s">
        <v>17548</v>
      </c>
      <c r="C3194" s="1140">
        <v>45518.311608796299</v>
      </c>
      <c r="D3194" t="s">
        <v>17982</v>
      </c>
      <c r="E3194" s="1137">
        <v>2E-3</v>
      </c>
    </row>
    <row r="3195" spans="1:5" x14ac:dyDescent="0.25">
      <c r="A3195" t="s">
        <v>1</v>
      </c>
      <c r="B3195" t="s">
        <v>17548</v>
      </c>
      <c r="C3195" s="1140">
        <v>45518.311608796299</v>
      </c>
      <c r="D3195" t="s">
        <v>17981</v>
      </c>
    </row>
    <row r="3196" spans="1:5" x14ac:dyDescent="0.25">
      <c r="A3196" t="s">
        <v>1</v>
      </c>
      <c r="B3196" t="s">
        <v>17548</v>
      </c>
      <c r="C3196" s="1140">
        <v>45518.311608796299</v>
      </c>
      <c r="D3196" t="s">
        <v>17982</v>
      </c>
      <c r="E3196" s="1137">
        <v>3.8999999999999998E-3</v>
      </c>
    </row>
    <row r="3197" spans="1:5" x14ac:dyDescent="0.25">
      <c r="A3197" t="s">
        <v>1</v>
      </c>
      <c r="B3197" t="s">
        <v>17548</v>
      </c>
      <c r="C3197" s="1140">
        <v>45518.311608796299</v>
      </c>
      <c r="D3197" t="s">
        <v>17981</v>
      </c>
    </row>
    <row r="3198" spans="1:5" x14ac:dyDescent="0.25">
      <c r="A3198" t="s">
        <v>1</v>
      </c>
      <c r="B3198" t="s">
        <v>17548</v>
      </c>
      <c r="C3198" s="1140">
        <v>45518.311608796299</v>
      </c>
      <c r="D3198" t="s">
        <v>17982</v>
      </c>
      <c r="E3198" s="1137">
        <v>2E-3</v>
      </c>
    </row>
    <row r="3199" spans="1:5" x14ac:dyDescent="0.25">
      <c r="A3199" t="s">
        <v>1</v>
      </c>
      <c r="B3199" t="s">
        <v>17548</v>
      </c>
      <c r="C3199" s="1140">
        <v>45518.311608796299</v>
      </c>
      <c r="D3199" t="s">
        <v>17981</v>
      </c>
    </row>
    <row r="3200" spans="1:5" x14ac:dyDescent="0.25">
      <c r="A3200" t="s">
        <v>1</v>
      </c>
      <c r="B3200" t="s">
        <v>17548</v>
      </c>
      <c r="C3200" s="1140">
        <v>45518.311608796299</v>
      </c>
      <c r="D3200" t="s">
        <v>17982</v>
      </c>
      <c r="E3200" s="1137">
        <v>3.8999999999999998E-3</v>
      </c>
    </row>
    <row r="3201" spans="1:5" x14ac:dyDescent="0.25">
      <c r="A3201" t="s">
        <v>1</v>
      </c>
      <c r="B3201" t="s">
        <v>17548</v>
      </c>
      <c r="C3201" s="1140">
        <v>45518.311608796299</v>
      </c>
      <c r="D3201" t="s">
        <v>17981</v>
      </c>
    </row>
    <row r="3202" spans="1:5" x14ac:dyDescent="0.25">
      <c r="A3202" t="s">
        <v>1</v>
      </c>
      <c r="B3202" t="s">
        <v>17548</v>
      </c>
      <c r="C3202" s="1140">
        <v>45518.311608796299</v>
      </c>
      <c r="D3202" t="s">
        <v>17982</v>
      </c>
      <c r="E3202" s="1137">
        <v>2E-3</v>
      </c>
    </row>
    <row r="3203" spans="1:5" x14ac:dyDescent="0.25">
      <c r="A3203" t="s">
        <v>1</v>
      </c>
      <c r="B3203" t="s">
        <v>17548</v>
      </c>
      <c r="C3203" s="1140">
        <v>45518.311608796299</v>
      </c>
      <c r="D3203" t="s">
        <v>17981</v>
      </c>
    </row>
    <row r="3204" spans="1:5" x14ac:dyDescent="0.25">
      <c r="A3204" t="s">
        <v>1</v>
      </c>
      <c r="B3204" t="s">
        <v>17548</v>
      </c>
      <c r="C3204" s="1140">
        <v>45518.311608796299</v>
      </c>
      <c r="D3204" t="s">
        <v>17982</v>
      </c>
      <c r="E3204" s="1137">
        <v>2E-3</v>
      </c>
    </row>
    <row r="3205" spans="1:5" x14ac:dyDescent="0.25">
      <c r="A3205" t="s">
        <v>1</v>
      </c>
      <c r="B3205" t="s">
        <v>17548</v>
      </c>
      <c r="C3205" s="1140">
        <v>45518.31391203704</v>
      </c>
      <c r="D3205" t="s">
        <v>17286</v>
      </c>
    </row>
    <row r="3206" spans="1:5" x14ac:dyDescent="0.25">
      <c r="A3206" t="s">
        <v>1</v>
      </c>
      <c r="B3206" t="s">
        <v>17548</v>
      </c>
      <c r="C3206" s="1140">
        <v>45518.31391203704</v>
      </c>
      <c r="D3206" t="s">
        <v>17287</v>
      </c>
      <c r="E3206" s="1137">
        <v>2E-3</v>
      </c>
    </row>
    <row r="3207" spans="1:5" x14ac:dyDescent="0.25">
      <c r="A3207" t="s">
        <v>1</v>
      </c>
      <c r="B3207" t="s">
        <v>17548</v>
      </c>
      <c r="C3207" s="1140">
        <v>45518.314583333333</v>
      </c>
      <c r="D3207" t="s">
        <v>17286</v>
      </c>
    </row>
    <row r="3208" spans="1:5" x14ac:dyDescent="0.25">
      <c r="A3208" t="s">
        <v>1</v>
      </c>
      <c r="B3208" t="s">
        <v>17548</v>
      </c>
      <c r="C3208" s="1140">
        <v>45518.314583333333</v>
      </c>
      <c r="D3208" t="s">
        <v>17287</v>
      </c>
      <c r="E3208" s="1137">
        <v>0</v>
      </c>
    </row>
    <row r="3209" spans="1:5" x14ac:dyDescent="0.25">
      <c r="A3209" t="s">
        <v>1</v>
      </c>
      <c r="B3209" t="s">
        <v>17548</v>
      </c>
      <c r="C3209" s="1140">
        <v>45518.315798611111</v>
      </c>
      <c r="D3209" t="s">
        <v>17286</v>
      </c>
    </row>
    <row r="3210" spans="1:5" x14ac:dyDescent="0.25">
      <c r="A3210" t="s">
        <v>1</v>
      </c>
      <c r="B3210" t="s">
        <v>17548</v>
      </c>
      <c r="C3210" s="1140">
        <v>45518.315798611111</v>
      </c>
      <c r="D3210" t="s">
        <v>17287</v>
      </c>
      <c r="E3210" s="1137">
        <v>5.8999999999999999E-3</v>
      </c>
    </row>
    <row r="3211" spans="1:5" x14ac:dyDescent="0.25">
      <c r="A3211" t="s">
        <v>1</v>
      </c>
      <c r="B3211" t="s">
        <v>17548</v>
      </c>
      <c r="C3211" s="1140">
        <v>45518.348055555558</v>
      </c>
      <c r="D3211" t="s">
        <v>17981</v>
      </c>
    </row>
    <row r="3212" spans="1:5" x14ac:dyDescent="0.25">
      <c r="A3212" t="s">
        <v>1</v>
      </c>
      <c r="B3212" t="s">
        <v>17548</v>
      </c>
      <c r="C3212" s="1140">
        <v>45518.348055555558</v>
      </c>
      <c r="D3212" t="s">
        <v>17982</v>
      </c>
      <c r="E3212" s="1137">
        <v>0</v>
      </c>
    </row>
    <row r="3213" spans="1:5" x14ac:dyDescent="0.25">
      <c r="A3213" t="s">
        <v>1</v>
      </c>
      <c r="B3213" t="s">
        <v>17548</v>
      </c>
      <c r="C3213" s="1140">
        <v>45518.349004629628</v>
      </c>
      <c r="D3213" t="s">
        <v>17981</v>
      </c>
    </row>
    <row r="3214" spans="1:5" x14ac:dyDescent="0.25">
      <c r="A3214" t="s">
        <v>1</v>
      </c>
      <c r="B3214" t="s">
        <v>17548</v>
      </c>
      <c r="C3214" s="1140">
        <v>45518.349004629628</v>
      </c>
      <c r="D3214" t="s">
        <v>17982</v>
      </c>
      <c r="E3214" s="1137">
        <v>1.5599999999999999E-2</v>
      </c>
    </row>
    <row r="3215" spans="1:5" x14ac:dyDescent="0.25">
      <c r="A3215" t="s">
        <v>1</v>
      </c>
      <c r="B3215" t="s">
        <v>17548</v>
      </c>
      <c r="C3215" s="1140">
        <v>45518.349085648151</v>
      </c>
      <c r="D3215" t="s">
        <v>17981</v>
      </c>
    </row>
    <row r="3216" spans="1:5" x14ac:dyDescent="0.25">
      <c r="A3216" t="s">
        <v>1</v>
      </c>
      <c r="B3216" t="s">
        <v>17548</v>
      </c>
      <c r="C3216" s="1140">
        <v>45518.349085648151</v>
      </c>
      <c r="D3216" t="s">
        <v>17982</v>
      </c>
      <c r="E3216" s="1137">
        <v>0</v>
      </c>
    </row>
    <row r="3217" spans="1:5" x14ac:dyDescent="0.25">
      <c r="A3217" t="s">
        <v>1</v>
      </c>
      <c r="B3217" t="s">
        <v>17548</v>
      </c>
      <c r="C3217" s="1140">
        <v>45518.349108796298</v>
      </c>
      <c r="D3217" t="s">
        <v>17981</v>
      </c>
    </row>
    <row r="3218" spans="1:5" x14ac:dyDescent="0.25">
      <c r="A3218" t="s">
        <v>1</v>
      </c>
      <c r="B3218" t="s">
        <v>17548</v>
      </c>
      <c r="C3218" s="1140">
        <v>45518.349108796298</v>
      </c>
      <c r="D3218" t="s">
        <v>17982</v>
      </c>
      <c r="E3218" s="1137">
        <v>2E-3</v>
      </c>
    </row>
    <row r="3219" spans="1:5" x14ac:dyDescent="0.25">
      <c r="A3219" t="s">
        <v>1</v>
      </c>
      <c r="B3219" t="s">
        <v>17548</v>
      </c>
      <c r="C3219" s="1140">
        <v>45518.349120370367</v>
      </c>
      <c r="D3219" t="s">
        <v>17981</v>
      </c>
    </row>
    <row r="3220" spans="1:5" x14ac:dyDescent="0.25">
      <c r="A3220" t="s">
        <v>1</v>
      </c>
      <c r="B3220" t="s">
        <v>17548</v>
      </c>
      <c r="C3220" s="1140">
        <v>45518.349120370367</v>
      </c>
      <c r="D3220" t="s">
        <v>17982</v>
      </c>
      <c r="E3220" s="1137">
        <v>0</v>
      </c>
    </row>
    <row r="3221" spans="1:5" x14ac:dyDescent="0.25">
      <c r="A3221" t="s">
        <v>1</v>
      </c>
      <c r="B3221" t="s">
        <v>17548</v>
      </c>
      <c r="C3221" s="1140">
        <v>45518.349131944444</v>
      </c>
      <c r="D3221" t="s">
        <v>17981</v>
      </c>
    </row>
    <row r="3222" spans="1:5" x14ac:dyDescent="0.25">
      <c r="A3222" t="s">
        <v>1</v>
      </c>
      <c r="B3222" t="s">
        <v>17548</v>
      </c>
      <c r="C3222" s="1140">
        <v>45518.349131944444</v>
      </c>
      <c r="D3222" t="s">
        <v>17982</v>
      </c>
      <c r="E3222" s="1137">
        <v>0</v>
      </c>
    </row>
    <row r="3223" spans="1:5" x14ac:dyDescent="0.25">
      <c r="A3223" t="s">
        <v>1</v>
      </c>
      <c r="B3223" t="s">
        <v>17548</v>
      </c>
      <c r="C3223" s="1140">
        <v>45518.349131944444</v>
      </c>
      <c r="D3223" t="s">
        <v>17981</v>
      </c>
    </row>
    <row r="3224" spans="1:5" x14ac:dyDescent="0.25">
      <c r="A3224" t="s">
        <v>1</v>
      </c>
      <c r="B3224" t="s">
        <v>17548</v>
      </c>
      <c r="C3224" s="1140">
        <v>45518.349131944444</v>
      </c>
      <c r="D3224" t="s">
        <v>17982</v>
      </c>
      <c r="E3224" s="1137">
        <v>0</v>
      </c>
    </row>
    <row r="3225" spans="1:5" x14ac:dyDescent="0.25">
      <c r="A3225" t="s">
        <v>1</v>
      </c>
      <c r="B3225" t="s">
        <v>17548</v>
      </c>
      <c r="C3225" s="1140">
        <v>45518.349143518521</v>
      </c>
      <c r="D3225" t="s">
        <v>17981</v>
      </c>
    </row>
    <row r="3226" spans="1:5" x14ac:dyDescent="0.25">
      <c r="A3226" t="s">
        <v>1</v>
      </c>
      <c r="B3226" t="s">
        <v>17548</v>
      </c>
      <c r="C3226" s="1140">
        <v>45518.349143518521</v>
      </c>
      <c r="D3226" t="s">
        <v>17982</v>
      </c>
      <c r="E3226" s="1137">
        <v>1.5599999999999999E-2</v>
      </c>
    </row>
    <row r="3227" spans="1:5" x14ac:dyDescent="0.25">
      <c r="A3227" t="s">
        <v>1</v>
      </c>
      <c r="B3227" t="s">
        <v>17548</v>
      </c>
      <c r="C3227" s="1140">
        <v>45518.349224537036</v>
      </c>
      <c r="D3227" t="s">
        <v>17981</v>
      </c>
    </row>
    <row r="3228" spans="1:5" x14ac:dyDescent="0.25">
      <c r="A3228" t="s">
        <v>1</v>
      </c>
      <c r="B3228" t="s">
        <v>17548</v>
      </c>
      <c r="C3228" s="1140">
        <v>45518.349224537036</v>
      </c>
      <c r="D3228" t="s">
        <v>17982</v>
      </c>
      <c r="E3228" s="1137">
        <v>0</v>
      </c>
    </row>
    <row r="3229" spans="1:5" x14ac:dyDescent="0.25">
      <c r="A3229" t="s">
        <v>1</v>
      </c>
      <c r="B3229" t="s">
        <v>17548</v>
      </c>
      <c r="C3229" s="1140">
        <v>45518.349224537036</v>
      </c>
      <c r="D3229" t="s">
        <v>17981</v>
      </c>
    </row>
    <row r="3230" spans="1:5" x14ac:dyDescent="0.25">
      <c r="A3230" t="s">
        <v>1</v>
      </c>
      <c r="B3230" t="s">
        <v>17548</v>
      </c>
      <c r="C3230" s="1140">
        <v>45518.349224537036</v>
      </c>
      <c r="D3230" t="s">
        <v>17982</v>
      </c>
      <c r="E3230" s="1137">
        <v>0</v>
      </c>
    </row>
    <row r="3231" spans="1:5" x14ac:dyDescent="0.25">
      <c r="A3231" t="s">
        <v>1</v>
      </c>
      <c r="B3231" t="s">
        <v>17548</v>
      </c>
      <c r="C3231" s="1140">
        <v>45518.349224537036</v>
      </c>
      <c r="D3231" t="s">
        <v>17981</v>
      </c>
    </row>
    <row r="3232" spans="1:5" x14ac:dyDescent="0.25">
      <c r="A3232" t="s">
        <v>1</v>
      </c>
      <c r="B3232" t="s">
        <v>17548</v>
      </c>
      <c r="C3232" s="1140">
        <v>45518.349224537036</v>
      </c>
      <c r="D3232" t="s">
        <v>17982</v>
      </c>
      <c r="E3232" s="1137">
        <v>1.37E-2</v>
      </c>
    </row>
    <row r="3233" spans="1:5" x14ac:dyDescent="0.25">
      <c r="A3233" t="s">
        <v>1</v>
      </c>
      <c r="B3233" t="s">
        <v>17548</v>
      </c>
      <c r="C3233" s="1140">
        <v>45518.349224537036</v>
      </c>
      <c r="D3233" t="s">
        <v>17981</v>
      </c>
    </row>
    <row r="3234" spans="1:5" x14ac:dyDescent="0.25">
      <c r="A3234" t="s">
        <v>1</v>
      </c>
      <c r="B3234" t="s">
        <v>17548</v>
      </c>
      <c r="C3234" s="1140">
        <v>45518.349224537036</v>
      </c>
      <c r="D3234" t="s">
        <v>17982</v>
      </c>
      <c r="E3234" s="1137">
        <v>0</v>
      </c>
    </row>
    <row r="3235" spans="1:5" x14ac:dyDescent="0.25">
      <c r="A3235" t="s">
        <v>1</v>
      </c>
      <c r="B3235" t="s">
        <v>17548</v>
      </c>
      <c r="C3235" s="1140">
        <v>45518.349224537036</v>
      </c>
      <c r="D3235" t="s">
        <v>17981</v>
      </c>
    </row>
    <row r="3236" spans="1:5" x14ac:dyDescent="0.25">
      <c r="A3236" t="s">
        <v>1</v>
      </c>
      <c r="B3236" t="s">
        <v>17548</v>
      </c>
      <c r="C3236" s="1140">
        <v>45518.349224537036</v>
      </c>
      <c r="D3236" t="s">
        <v>17982</v>
      </c>
      <c r="E3236" s="1137">
        <v>0</v>
      </c>
    </row>
    <row r="3237" spans="1:5" x14ac:dyDescent="0.25">
      <c r="A3237" t="s">
        <v>1</v>
      </c>
      <c r="B3237" t="s">
        <v>17548</v>
      </c>
      <c r="C3237" s="1140">
        <v>45518.349224537036</v>
      </c>
      <c r="D3237" t="s">
        <v>17981</v>
      </c>
    </row>
    <row r="3238" spans="1:5" x14ac:dyDescent="0.25">
      <c r="A3238" t="s">
        <v>1</v>
      </c>
      <c r="B3238" t="s">
        <v>17548</v>
      </c>
      <c r="C3238" s="1140">
        <v>45518.349224537036</v>
      </c>
      <c r="D3238" t="s">
        <v>17982</v>
      </c>
      <c r="E3238" s="1137">
        <v>0</v>
      </c>
    </row>
    <row r="3239" spans="1:5" x14ac:dyDescent="0.25">
      <c r="A3239" t="s">
        <v>1</v>
      </c>
      <c r="B3239" t="s">
        <v>17548</v>
      </c>
      <c r="C3239" s="1140">
        <v>45518.349224537036</v>
      </c>
      <c r="D3239" t="s">
        <v>17981</v>
      </c>
    </row>
    <row r="3240" spans="1:5" x14ac:dyDescent="0.25">
      <c r="A3240" t="s">
        <v>1</v>
      </c>
      <c r="B3240" t="s">
        <v>17548</v>
      </c>
      <c r="C3240" s="1140">
        <v>45518.349224537036</v>
      </c>
      <c r="D3240" t="s">
        <v>17982</v>
      </c>
      <c r="E3240" s="1137">
        <v>0</v>
      </c>
    </row>
    <row r="3241" spans="1:5" x14ac:dyDescent="0.25">
      <c r="A3241" t="s">
        <v>1</v>
      </c>
      <c r="B3241" t="s">
        <v>17548</v>
      </c>
      <c r="C3241" s="1140">
        <v>45518.349224537036</v>
      </c>
      <c r="D3241" t="s">
        <v>17981</v>
      </c>
    </row>
    <row r="3242" spans="1:5" x14ac:dyDescent="0.25">
      <c r="A3242" t="s">
        <v>1</v>
      </c>
      <c r="B3242" t="s">
        <v>17548</v>
      </c>
      <c r="C3242" s="1140">
        <v>45518.349224537036</v>
      </c>
      <c r="D3242" t="s">
        <v>17982</v>
      </c>
      <c r="E3242" s="1137">
        <v>0</v>
      </c>
    </row>
    <row r="3243" spans="1:5" x14ac:dyDescent="0.25">
      <c r="A3243" t="s">
        <v>1</v>
      </c>
      <c r="B3243" t="s">
        <v>17548</v>
      </c>
      <c r="C3243" s="1140">
        <v>45518.349224537036</v>
      </c>
      <c r="D3243" t="s">
        <v>17981</v>
      </c>
    </row>
    <row r="3244" spans="1:5" x14ac:dyDescent="0.25">
      <c r="A3244" t="s">
        <v>1</v>
      </c>
      <c r="B3244" t="s">
        <v>17548</v>
      </c>
      <c r="C3244" s="1140">
        <v>45518.349224537036</v>
      </c>
      <c r="D3244" t="s">
        <v>17982</v>
      </c>
      <c r="E3244" s="1137">
        <v>0</v>
      </c>
    </row>
    <row r="3245" spans="1:5" x14ac:dyDescent="0.25">
      <c r="A3245" t="s">
        <v>1</v>
      </c>
      <c r="B3245" t="s">
        <v>17548</v>
      </c>
      <c r="C3245" s="1140">
        <v>45518.349224537036</v>
      </c>
      <c r="D3245" t="s">
        <v>17981</v>
      </c>
    </row>
    <row r="3246" spans="1:5" x14ac:dyDescent="0.25">
      <c r="A3246" t="s">
        <v>1</v>
      </c>
      <c r="B3246" t="s">
        <v>17548</v>
      </c>
      <c r="C3246" s="1140">
        <v>45518.349224537036</v>
      </c>
      <c r="D3246" t="s">
        <v>17982</v>
      </c>
      <c r="E3246" s="1137">
        <v>0</v>
      </c>
    </row>
    <row r="3247" spans="1:5" x14ac:dyDescent="0.25">
      <c r="A3247" t="s">
        <v>1</v>
      </c>
      <c r="B3247" t="s">
        <v>17548</v>
      </c>
      <c r="C3247" s="1140">
        <v>45518.349224537036</v>
      </c>
      <c r="D3247" t="s">
        <v>17981</v>
      </c>
    </row>
    <row r="3248" spans="1:5" x14ac:dyDescent="0.25">
      <c r="A3248" t="s">
        <v>1</v>
      </c>
      <c r="B3248" t="s">
        <v>17548</v>
      </c>
      <c r="C3248" s="1140">
        <v>45518.349224537036</v>
      </c>
      <c r="D3248" t="s">
        <v>17982</v>
      </c>
      <c r="E3248" s="1137">
        <v>0</v>
      </c>
    </row>
    <row r="3249" spans="1:5" x14ac:dyDescent="0.25">
      <c r="A3249" t="s">
        <v>1</v>
      </c>
      <c r="B3249" t="s">
        <v>17548</v>
      </c>
      <c r="C3249" s="1140">
        <v>45518.349236111113</v>
      </c>
      <c r="D3249" t="s">
        <v>17981</v>
      </c>
    </row>
    <row r="3250" spans="1:5" x14ac:dyDescent="0.25">
      <c r="A3250" t="s">
        <v>1</v>
      </c>
      <c r="B3250" t="s">
        <v>17548</v>
      </c>
      <c r="C3250" s="1140">
        <v>45518.349236111113</v>
      </c>
      <c r="D3250" t="s">
        <v>17982</v>
      </c>
      <c r="E3250" s="1137">
        <v>0</v>
      </c>
    </row>
    <row r="3251" spans="1:5" x14ac:dyDescent="0.25">
      <c r="A3251" t="s">
        <v>1</v>
      </c>
      <c r="B3251" t="s">
        <v>17548</v>
      </c>
      <c r="C3251" s="1140">
        <v>45518.349236111113</v>
      </c>
      <c r="D3251" t="s">
        <v>17981</v>
      </c>
    </row>
    <row r="3252" spans="1:5" x14ac:dyDescent="0.25">
      <c r="A3252" t="s">
        <v>1</v>
      </c>
      <c r="B3252" t="s">
        <v>17548</v>
      </c>
      <c r="C3252" s="1140">
        <v>45518.349236111113</v>
      </c>
      <c r="D3252" t="s">
        <v>17982</v>
      </c>
      <c r="E3252" s="1137">
        <v>0</v>
      </c>
    </row>
    <row r="3253" spans="1:5" x14ac:dyDescent="0.25">
      <c r="A3253" t="s">
        <v>1</v>
      </c>
      <c r="B3253" t="s">
        <v>17548</v>
      </c>
      <c r="C3253" s="1140">
        <v>45518.349236111113</v>
      </c>
      <c r="D3253" t="s">
        <v>17981</v>
      </c>
    </row>
    <row r="3254" spans="1:5" x14ac:dyDescent="0.25">
      <c r="A3254" t="s">
        <v>1</v>
      </c>
      <c r="B3254" t="s">
        <v>17548</v>
      </c>
      <c r="C3254" s="1140">
        <v>45518.349236111113</v>
      </c>
      <c r="D3254" t="s">
        <v>17982</v>
      </c>
      <c r="E3254" s="1137">
        <v>0</v>
      </c>
    </row>
    <row r="3255" spans="1:5" x14ac:dyDescent="0.25">
      <c r="A3255" t="s">
        <v>1</v>
      </c>
      <c r="B3255" t="s">
        <v>17548</v>
      </c>
      <c r="C3255" s="1140">
        <v>45518.349236111113</v>
      </c>
      <c r="D3255" t="s">
        <v>17981</v>
      </c>
    </row>
    <row r="3256" spans="1:5" x14ac:dyDescent="0.25">
      <c r="A3256" t="s">
        <v>1</v>
      </c>
      <c r="B3256" t="s">
        <v>17548</v>
      </c>
      <c r="C3256" s="1140">
        <v>45518.349236111113</v>
      </c>
      <c r="D3256" t="s">
        <v>17982</v>
      </c>
      <c r="E3256" s="1137">
        <v>0</v>
      </c>
    </row>
    <row r="3257" spans="1:5" x14ac:dyDescent="0.25">
      <c r="A3257" t="s">
        <v>1</v>
      </c>
      <c r="B3257" t="s">
        <v>17548</v>
      </c>
      <c r="C3257" s="1140">
        <v>45518.349236111113</v>
      </c>
      <c r="D3257" t="s">
        <v>17981</v>
      </c>
    </row>
    <row r="3258" spans="1:5" x14ac:dyDescent="0.25">
      <c r="A3258" t="s">
        <v>1</v>
      </c>
      <c r="B3258" t="s">
        <v>17548</v>
      </c>
      <c r="C3258" s="1140">
        <v>45518.349236111113</v>
      </c>
      <c r="D3258" t="s">
        <v>17982</v>
      </c>
      <c r="E3258" s="1137">
        <v>0</v>
      </c>
    </row>
    <row r="3259" spans="1:5" x14ac:dyDescent="0.25">
      <c r="A3259" t="s">
        <v>1</v>
      </c>
      <c r="B3259" t="s">
        <v>17548</v>
      </c>
      <c r="C3259" s="1140">
        <v>45518.349236111113</v>
      </c>
      <c r="D3259" t="s">
        <v>17981</v>
      </c>
    </row>
    <row r="3260" spans="1:5" x14ac:dyDescent="0.25">
      <c r="A3260" t="s">
        <v>1</v>
      </c>
      <c r="B3260" t="s">
        <v>17548</v>
      </c>
      <c r="C3260" s="1140">
        <v>45518.349236111113</v>
      </c>
      <c r="D3260" t="s">
        <v>17982</v>
      </c>
      <c r="E3260" s="1137">
        <v>0</v>
      </c>
    </row>
    <row r="3261" spans="1:5" x14ac:dyDescent="0.25">
      <c r="A3261" t="s">
        <v>1</v>
      </c>
      <c r="B3261" t="s">
        <v>17548</v>
      </c>
      <c r="C3261" s="1140">
        <v>45518.349236111113</v>
      </c>
      <c r="D3261" t="s">
        <v>17981</v>
      </c>
    </row>
    <row r="3262" spans="1:5" x14ac:dyDescent="0.25">
      <c r="A3262" t="s">
        <v>1</v>
      </c>
      <c r="B3262" t="s">
        <v>17548</v>
      </c>
      <c r="C3262" s="1140">
        <v>45518.349236111113</v>
      </c>
      <c r="D3262" t="s">
        <v>17982</v>
      </c>
      <c r="E3262" s="1137">
        <v>0</v>
      </c>
    </row>
    <row r="3263" spans="1:5" x14ac:dyDescent="0.25">
      <c r="A3263" t="s">
        <v>1</v>
      </c>
      <c r="B3263" t="s">
        <v>17548</v>
      </c>
      <c r="C3263" s="1140">
        <v>45518.349236111113</v>
      </c>
      <c r="D3263" t="s">
        <v>17981</v>
      </c>
    </row>
    <row r="3264" spans="1:5" x14ac:dyDescent="0.25">
      <c r="A3264" t="s">
        <v>1</v>
      </c>
      <c r="B3264" t="s">
        <v>17548</v>
      </c>
      <c r="C3264" s="1140">
        <v>45518.349236111113</v>
      </c>
      <c r="D3264" t="s">
        <v>17982</v>
      </c>
      <c r="E3264" s="1137">
        <v>0</v>
      </c>
    </row>
    <row r="3265" spans="1:5" x14ac:dyDescent="0.25">
      <c r="A3265" t="s">
        <v>1</v>
      </c>
      <c r="B3265" t="s">
        <v>17548</v>
      </c>
      <c r="C3265" s="1140">
        <v>45518.349236111113</v>
      </c>
      <c r="D3265" t="s">
        <v>17981</v>
      </c>
    </row>
    <row r="3266" spans="1:5" x14ac:dyDescent="0.25">
      <c r="A3266" t="s">
        <v>1</v>
      </c>
      <c r="B3266" t="s">
        <v>17548</v>
      </c>
      <c r="C3266" s="1140">
        <v>45518.349236111113</v>
      </c>
      <c r="D3266" t="s">
        <v>17982</v>
      </c>
      <c r="E3266" s="1137">
        <v>0</v>
      </c>
    </row>
    <row r="3267" spans="1:5" x14ac:dyDescent="0.25">
      <c r="A3267" t="s">
        <v>1</v>
      </c>
      <c r="B3267" t="s">
        <v>17548</v>
      </c>
      <c r="C3267" s="1140">
        <v>45518.349236111113</v>
      </c>
      <c r="D3267" t="s">
        <v>17981</v>
      </c>
    </row>
    <row r="3268" spans="1:5" x14ac:dyDescent="0.25">
      <c r="A3268" t="s">
        <v>1</v>
      </c>
      <c r="B3268" t="s">
        <v>17548</v>
      </c>
      <c r="C3268" s="1140">
        <v>45518.349236111113</v>
      </c>
      <c r="D3268" t="s">
        <v>17982</v>
      </c>
      <c r="E3268" s="1137">
        <v>1.5599999999999999E-2</v>
      </c>
    </row>
    <row r="3269" spans="1:5" x14ac:dyDescent="0.25">
      <c r="A3269" t="s">
        <v>1</v>
      </c>
      <c r="B3269" t="s">
        <v>17548</v>
      </c>
      <c r="C3269" s="1140">
        <v>45518.349236111113</v>
      </c>
      <c r="D3269" t="s">
        <v>17981</v>
      </c>
    </row>
    <row r="3270" spans="1:5" x14ac:dyDescent="0.25">
      <c r="A3270" t="s">
        <v>1</v>
      </c>
      <c r="B3270" t="s">
        <v>17548</v>
      </c>
      <c r="C3270" s="1140">
        <v>45518.349236111113</v>
      </c>
      <c r="D3270" t="s">
        <v>17982</v>
      </c>
      <c r="E3270" s="1137">
        <v>0</v>
      </c>
    </row>
    <row r="3271" spans="1:5" x14ac:dyDescent="0.25">
      <c r="A3271" t="s">
        <v>1</v>
      </c>
      <c r="B3271" t="s">
        <v>17548</v>
      </c>
      <c r="C3271" s="1140">
        <v>45518.349236111113</v>
      </c>
      <c r="D3271" t="s">
        <v>17981</v>
      </c>
    </row>
    <row r="3272" spans="1:5" x14ac:dyDescent="0.25">
      <c r="A3272" t="s">
        <v>1</v>
      </c>
      <c r="B3272" t="s">
        <v>17548</v>
      </c>
      <c r="C3272" s="1140">
        <v>45518.349236111113</v>
      </c>
      <c r="D3272" t="s">
        <v>17982</v>
      </c>
      <c r="E3272" s="1137">
        <v>0</v>
      </c>
    </row>
    <row r="3273" spans="1:5" x14ac:dyDescent="0.25">
      <c r="A3273" t="s">
        <v>1</v>
      </c>
      <c r="B3273" t="s">
        <v>17548</v>
      </c>
      <c r="C3273" s="1140">
        <v>45518.349236111113</v>
      </c>
      <c r="D3273" t="s">
        <v>17981</v>
      </c>
    </row>
    <row r="3274" spans="1:5" x14ac:dyDescent="0.25">
      <c r="A3274" t="s">
        <v>1</v>
      </c>
      <c r="B3274" t="s">
        <v>17548</v>
      </c>
      <c r="C3274" s="1140">
        <v>45518.349236111113</v>
      </c>
      <c r="D3274" t="s">
        <v>17982</v>
      </c>
      <c r="E3274" s="1137">
        <v>0</v>
      </c>
    </row>
    <row r="3275" spans="1:5" x14ac:dyDescent="0.25">
      <c r="A3275" t="s">
        <v>1</v>
      </c>
      <c r="B3275" t="s">
        <v>17548</v>
      </c>
      <c r="C3275" s="1140">
        <v>45518.349236111113</v>
      </c>
      <c r="D3275" t="s">
        <v>17981</v>
      </c>
    </row>
    <row r="3276" spans="1:5" x14ac:dyDescent="0.25">
      <c r="A3276" t="s">
        <v>1</v>
      </c>
      <c r="B3276" t="s">
        <v>17548</v>
      </c>
      <c r="C3276" s="1140">
        <v>45518.349236111113</v>
      </c>
      <c r="D3276" t="s">
        <v>17982</v>
      </c>
      <c r="E3276" s="1137">
        <v>0</v>
      </c>
    </row>
    <row r="3277" spans="1:5" x14ac:dyDescent="0.25">
      <c r="A3277" t="s">
        <v>1</v>
      </c>
      <c r="B3277" t="s">
        <v>17548</v>
      </c>
      <c r="C3277" s="1140">
        <v>45518.349236111113</v>
      </c>
      <c r="D3277" t="s">
        <v>17981</v>
      </c>
    </row>
    <row r="3278" spans="1:5" x14ac:dyDescent="0.25">
      <c r="A3278" t="s">
        <v>1</v>
      </c>
      <c r="B3278" t="s">
        <v>17548</v>
      </c>
      <c r="C3278" s="1140">
        <v>45518.349236111113</v>
      </c>
      <c r="D3278" t="s">
        <v>17982</v>
      </c>
      <c r="E3278" s="1137">
        <v>0</v>
      </c>
    </row>
    <row r="3279" spans="1:5" x14ac:dyDescent="0.25">
      <c r="A3279" t="s">
        <v>1</v>
      </c>
      <c r="B3279" t="s">
        <v>17548</v>
      </c>
      <c r="C3279" s="1140">
        <v>45518.349236111113</v>
      </c>
      <c r="D3279" t="s">
        <v>17981</v>
      </c>
    </row>
    <row r="3280" spans="1:5" x14ac:dyDescent="0.25">
      <c r="A3280" t="s">
        <v>1</v>
      </c>
      <c r="B3280" t="s">
        <v>17548</v>
      </c>
      <c r="C3280" s="1140">
        <v>45518.349236111113</v>
      </c>
      <c r="D3280" t="s">
        <v>17982</v>
      </c>
      <c r="E3280" s="1137">
        <v>0</v>
      </c>
    </row>
    <row r="3281" spans="1:5" x14ac:dyDescent="0.25">
      <c r="A3281" t="s">
        <v>1</v>
      </c>
      <c r="B3281" t="s">
        <v>17548</v>
      </c>
      <c r="C3281" s="1140">
        <v>45518.349236111113</v>
      </c>
      <c r="D3281" t="s">
        <v>17981</v>
      </c>
    </row>
    <row r="3282" spans="1:5" x14ac:dyDescent="0.25">
      <c r="A3282" t="s">
        <v>1</v>
      </c>
      <c r="B3282" t="s">
        <v>17548</v>
      </c>
      <c r="C3282" s="1140">
        <v>45518.349236111113</v>
      </c>
      <c r="D3282" t="s">
        <v>17982</v>
      </c>
      <c r="E3282" s="1137">
        <v>0</v>
      </c>
    </row>
    <row r="3283" spans="1:5" x14ac:dyDescent="0.25">
      <c r="A3283" t="s">
        <v>1</v>
      </c>
      <c r="B3283" t="s">
        <v>17548</v>
      </c>
      <c r="C3283" s="1140">
        <v>45518.349236111113</v>
      </c>
      <c r="D3283" t="s">
        <v>17981</v>
      </c>
    </row>
    <row r="3284" spans="1:5" x14ac:dyDescent="0.25">
      <c r="A3284" t="s">
        <v>1</v>
      </c>
      <c r="B3284" t="s">
        <v>17548</v>
      </c>
      <c r="C3284" s="1140">
        <v>45518.349236111113</v>
      </c>
      <c r="D3284" t="s">
        <v>17982</v>
      </c>
      <c r="E3284" s="1137">
        <v>1.5599999999999999E-2</v>
      </c>
    </row>
    <row r="3285" spans="1:5" x14ac:dyDescent="0.25">
      <c r="A3285" t="s">
        <v>1</v>
      </c>
      <c r="B3285" t="s">
        <v>17548</v>
      </c>
      <c r="C3285" s="1140">
        <v>45518.349236111113</v>
      </c>
      <c r="D3285" t="s">
        <v>17981</v>
      </c>
    </row>
    <row r="3286" spans="1:5" x14ac:dyDescent="0.25">
      <c r="A3286" t="s">
        <v>1</v>
      </c>
      <c r="B3286" t="s">
        <v>17548</v>
      </c>
      <c r="C3286" s="1140">
        <v>45518.349236111113</v>
      </c>
      <c r="D3286" t="s">
        <v>17982</v>
      </c>
      <c r="E3286" s="1137">
        <v>0</v>
      </c>
    </row>
    <row r="3287" spans="1:5" x14ac:dyDescent="0.25">
      <c r="A3287" t="s">
        <v>1</v>
      </c>
      <c r="B3287" t="s">
        <v>17548</v>
      </c>
      <c r="C3287" s="1140">
        <v>45518.349236111113</v>
      </c>
      <c r="D3287" t="s">
        <v>17981</v>
      </c>
    </row>
    <row r="3288" spans="1:5" x14ac:dyDescent="0.25">
      <c r="A3288" t="s">
        <v>1</v>
      </c>
      <c r="B3288" t="s">
        <v>17548</v>
      </c>
      <c r="C3288" s="1140">
        <v>45518.349236111113</v>
      </c>
      <c r="D3288" t="s">
        <v>17982</v>
      </c>
      <c r="E3288" s="1137">
        <v>0</v>
      </c>
    </row>
    <row r="3289" spans="1:5" x14ac:dyDescent="0.25">
      <c r="A3289" t="s">
        <v>1</v>
      </c>
      <c r="B3289" t="s">
        <v>17548</v>
      </c>
      <c r="C3289" s="1140">
        <v>45518.349236111113</v>
      </c>
      <c r="D3289" t="s">
        <v>17981</v>
      </c>
    </row>
    <row r="3290" spans="1:5" x14ac:dyDescent="0.25">
      <c r="A3290" t="s">
        <v>1</v>
      </c>
      <c r="B3290" t="s">
        <v>17548</v>
      </c>
      <c r="C3290" s="1140">
        <v>45518.349236111113</v>
      </c>
      <c r="D3290" t="s">
        <v>17982</v>
      </c>
      <c r="E3290" s="1137">
        <v>0</v>
      </c>
    </row>
    <row r="3291" spans="1:5" x14ac:dyDescent="0.25">
      <c r="A3291" t="s">
        <v>1</v>
      </c>
      <c r="B3291" t="s">
        <v>17548</v>
      </c>
      <c r="C3291" s="1140">
        <v>45518.349236111113</v>
      </c>
      <c r="D3291" t="s">
        <v>17981</v>
      </c>
    </row>
    <row r="3292" spans="1:5" x14ac:dyDescent="0.25">
      <c r="A3292" t="s">
        <v>1</v>
      </c>
      <c r="B3292" t="s">
        <v>17548</v>
      </c>
      <c r="C3292" s="1140">
        <v>45518.349236111113</v>
      </c>
      <c r="D3292" t="s">
        <v>17982</v>
      </c>
      <c r="E3292" s="1137">
        <v>0</v>
      </c>
    </row>
    <row r="3293" spans="1:5" x14ac:dyDescent="0.25">
      <c r="A3293" t="s">
        <v>1</v>
      </c>
      <c r="B3293" t="s">
        <v>17548</v>
      </c>
      <c r="C3293" s="1140">
        <v>45518.349236111113</v>
      </c>
      <c r="D3293" t="s">
        <v>17981</v>
      </c>
    </row>
    <row r="3294" spans="1:5" x14ac:dyDescent="0.25">
      <c r="A3294" t="s">
        <v>1</v>
      </c>
      <c r="B3294" t="s">
        <v>17548</v>
      </c>
      <c r="C3294" s="1140">
        <v>45518.349236111113</v>
      </c>
      <c r="D3294" t="s">
        <v>17982</v>
      </c>
      <c r="E3294" s="1137">
        <v>0</v>
      </c>
    </row>
    <row r="3295" spans="1:5" x14ac:dyDescent="0.25">
      <c r="A3295" t="s">
        <v>1</v>
      </c>
      <c r="B3295" t="s">
        <v>17548</v>
      </c>
      <c r="C3295" s="1140">
        <v>45518.349236111113</v>
      </c>
      <c r="D3295" t="s">
        <v>17981</v>
      </c>
    </row>
    <row r="3296" spans="1:5" x14ac:dyDescent="0.25">
      <c r="A3296" t="s">
        <v>1</v>
      </c>
      <c r="B3296" t="s">
        <v>17548</v>
      </c>
      <c r="C3296" s="1140">
        <v>45518.349236111113</v>
      </c>
      <c r="D3296" t="s">
        <v>17982</v>
      </c>
      <c r="E3296" s="1137">
        <v>1.37E-2</v>
      </c>
    </row>
    <row r="3297" spans="1:5" x14ac:dyDescent="0.25">
      <c r="A3297" t="s">
        <v>1</v>
      </c>
      <c r="B3297" t="s">
        <v>17548</v>
      </c>
      <c r="C3297" s="1140">
        <v>45518.349236111113</v>
      </c>
      <c r="D3297" t="s">
        <v>17981</v>
      </c>
    </row>
    <row r="3298" spans="1:5" x14ac:dyDescent="0.25">
      <c r="A3298" t="s">
        <v>1</v>
      </c>
      <c r="B3298" t="s">
        <v>17548</v>
      </c>
      <c r="C3298" s="1140">
        <v>45518.349236111113</v>
      </c>
      <c r="D3298" t="s">
        <v>17982</v>
      </c>
      <c r="E3298" s="1137">
        <v>0</v>
      </c>
    </row>
    <row r="3299" spans="1:5" x14ac:dyDescent="0.25">
      <c r="A3299" t="s">
        <v>1</v>
      </c>
      <c r="B3299" t="s">
        <v>17548</v>
      </c>
      <c r="C3299" s="1140">
        <v>45518.349236111113</v>
      </c>
      <c r="D3299" t="s">
        <v>17981</v>
      </c>
    </row>
    <row r="3300" spans="1:5" x14ac:dyDescent="0.25">
      <c r="A3300" t="s">
        <v>1</v>
      </c>
      <c r="B3300" t="s">
        <v>17548</v>
      </c>
      <c r="C3300" s="1140">
        <v>45518.349236111113</v>
      </c>
      <c r="D3300" t="s">
        <v>17982</v>
      </c>
      <c r="E3300" s="1137">
        <v>0</v>
      </c>
    </row>
    <row r="3301" spans="1:5" x14ac:dyDescent="0.25">
      <c r="A3301" t="s">
        <v>1</v>
      </c>
      <c r="B3301" t="s">
        <v>17548</v>
      </c>
      <c r="C3301" s="1140">
        <v>45518.349236111113</v>
      </c>
      <c r="D3301" t="s">
        <v>17981</v>
      </c>
    </row>
    <row r="3302" spans="1:5" x14ac:dyDescent="0.25">
      <c r="A3302" t="s">
        <v>1</v>
      </c>
      <c r="B3302" t="s">
        <v>17548</v>
      </c>
      <c r="C3302" s="1140">
        <v>45518.349236111113</v>
      </c>
      <c r="D3302" t="s">
        <v>17982</v>
      </c>
      <c r="E3302" s="1137">
        <v>0</v>
      </c>
    </row>
    <row r="3303" spans="1:5" x14ac:dyDescent="0.25">
      <c r="A3303" t="s">
        <v>1</v>
      </c>
      <c r="B3303" t="s">
        <v>17548</v>
      </c>
      <c r="C3303" s="1140">
        <v>45518.349236111113</v>
      </c>
      <c r="D3303" t="s">
        <v>17981</v>
      </c>
    </row>
    <row r="3304" spans="1:5" x14ac:dyDescent="0.25">
      <c r="A3304" t="s">
        <v>1</v>
      </c>
      <c r="B3304" t="s">
        <v>17548</v>
      </c>
      <c r="C3304" s="1140">
        <v>45518.349236111113</v>
      </c>
      <c r="D3304" t="s">
        <v>17982</v>
      </c>
      <c r="E3304" s="1137">
        <v>0</v>
      </c>
    </row>
    <row r="3305" spans="1:5" x14ac:dyDescent="0.25">
      <c r="A3305" t="s">
        <v>1</v>
      </c>
      <c r="B3305" t="s">
        <v>17548</v>
      </c>
      <c r="C3305" s="1140">
        <v>45518.349236111113</v>
      </c>
      <c r="D3305" t="s">
        <v>17981</v>
      </c>
    </row>
    <row r="3306" spans="1:5" x14ac:dyDescent="0.25">
      <c r="A3306" t="s">
        <v>1</v>
      </c>
      <c r="B3306" t="s">
        <v>17548</v>
      </c>
      <c r="C3306" s="1140">
        <v>45518.349236111113</v>
      </c>
      <c r="D3306" t="s">
        <v>17982</v>
      </c>
      <c r="E3306" s="1137">
        <v>0</v>
      </c>
    </row>
    <row r="3307" spans="1:5" x14ac:dyDescent="0.25">
      <c r="A3307" t="s">
        <v>1</v>
      </c>
      <c r="B3307" t="s">
        <v>17548</v>
      </c>
      <c r="C3307" s="1140">
        <v>45518.349236111113</v>
      </c>
      <c r="D3307" t="s">
        <v>17981</v>
      </c>
    </row>
    <row r="3308" spans="1:5" x14ac:dyDescent="0.25">
      <c r="A3308" t="s">
        <v>1</v>
      </c>
      <c r="B3308" t="s">
        <v>17548</v>
      </c>
      <c r="C3308" s="1140">
        <v>45518.349236111113</v>
      </c>
      <c r="D3308" t="s">
        <v>17982</v>
      </c>
      <c r="E3308" s="1137">
        <v>0</v>
      </c>
    </row>
    <row r="3309" spans="1:5" x14ac:dyDescent="0.25">
      <c r="A3309" t="s">
        <v>1</v>
      </c>
      <c r="B3309" t="s">
        <v>17548</v>
      </c>
      <c r="C3309" s="1140">
        <v>45518.349236111113</v>
      </c>
      <c r="D3309" t="s">
        <v>17981</v>
      </c>
    </row>
    <row r="3310" spans="1:5" x14ac:dyDescent="0.25">
      <c r="A3310" t="s">
        <v>1</v>
      </c>
      <c r="B3310" t="s">
        <v>17548</v>
      </c>
      <c r="C3310" s="1140">
        <v>45518.349236111113</v>
      </c>
      <c r="D3310" t="s">
        <v>17982</v>
      </c>
      <c r="E3310" s="1137">
        <v>1.5599999999999999E-2</v>
      </c>
    </row>
    <row r="3311" spans="1:5" x14ac:dyDescent="0.25">
      <c r="A3311" t="s">
        <v>1</v>
      </c>
      <c r="B3311" t="s">
        <v>17548</v>
      </c>
      <c r="C3311" s="1140">
        <v>45518.349236111113</v>
      </c>
      <c r="D3311" t="s">
        <v>17981</v>
      </c>
    </row>
    <row r="3312" spans="1:5" x14ac:dyDescent="0.25">
      <c r="A3312" t="s">
        <v>1</v>
      </c>
      <c r="B3312" t="s">
        <v>17548</v>
      </c>
      <c r="C3312" s="1140">
        <v>45518.349236111113</v>
      </c>
      <c r="D3312" t="s">
        <v>17982</v>
      </c>
      <c r="E3312" s="1137">
        <v>0</v>
      </c>
    </row>
    <row r="3313" spans="1:5" x14ac:dyDescent="0.25">
      <c r="A3313" t="s">
        <v>1</v>
      </c>
      <c r="B3313" t="s">
        <v>17548</v>
      </c>
      <c r="C3313" s="1140">
        <v>45518.349236111113</v>
      </c>
      <c r="D3313" t="s">
        <v>17981</v>
      </c>
    </row>
    <row r="3314" spans="1:5" x14ac:dyDescent="0.25">
      <c r="A3314" t="s">
        <v>1</v>
      </c>
      <c r="B3314" t="s">
        <v>17548</v>
      </c>
      <c r="C3314" s="1140">
        <v>45518.349236111113</v>
      </c>
      <c r="D3314" t="s">
        <v>17982</v>
      </c>
      <c r="E3314" s="1137">
        <v>0</v>
      </c>
    </row>
    <row r="3315" spans="1:5" x14ac:dyDescent="0.25">
      <c r="A3315" t="s">
        <v>1</v>
      </c>
      <c r="B3315" t="s">
        <v>17548</v>
      </c>
      <c r="C3315" s="1140">
        <v>45518.349236111113</v>
      </c>
      <c r="D3315" t="s">
        <v>17981</v>
      </c>
    </row>
    <row r="3316" spans="1:5" x14ac:dyDescent="0.25">
      <c r="A3316" t="s">
        <v>1</v>
      </c>
      <c r="B3316" t="s">
        <v>17548</v>
      </c>
      <c r="C3316" s="1140">
        <v>45518.349236111113</v>
      </c>
      <c r="D3316" t="s">
        <v>17982</v>
      </c>
      <c r="E3316" s="1137">
        <v>0</v>
      </c>
    </row>
    <row r="3317" spans="1:5" x14ac:dyDescent="0.25">
      <c r="A3317" t="s">
        <v>1</v>
      </c>
      <c r="B3317" t="s">
        <v>17548</v>
      </c>
      <c r="C3317" s="1140">
        <v>45518.349236111113</v>
      </c>
      <c r="D3317" t="s">
        <v>17981</v>
      </c>
    </row>
    <row r="3318" spans="1:5" x14ac:dyDescent="0.25">
      <c r="A3318" t="s">
        <v>1</v>
      </c>
      <c r="B3318" t="s">
        <v>17548</v>
      </c>
      <c r="C3318" s="1140">
        <v>45518.349236111113</v>
      </c>
      <c r="D3318" t="s">
        <v>17982</v>
      </c>
      <c r="E3318" s="1137">
        <v>0</v>
      </c>
    </row>
    <row r="3319" spans="1:5" x14ac:dyDescent="0.25">
      <c r="A3319" t="s">
        <v>1</v>
      </c>
      <c r="B3319" t="s">
        <v>17548</v>
      </c>
      <c r="C3319" s="1140">
        <v>45518.349236111113</v>
      </c>
      <c r="D3319" t="s">
        <v>17981</v>
      </c>
    </row>
    <row r="3320" spans="1:5" x14ac:dyDescent="0.25">
      <c r="A3320" t="s">
        <v>1</v>
      </c>
      <c r="B3320" t="s">
        <v>17548</v>
      </c>
      <c r="C3320" s="1140">
        <v>45518.349236111113</v>
      </c>
      <c r="D3320" t="s">
        <v>17982</v>
      </c>
      <c r="E3320" s="1137">
        <v>0</v>
      </c>
    </row>
    <row r="3321" spans="1:5" x14ac:dyDescent="0.25">
      <c r="A3321" t="s">
        <v>1</v>
      </c>
      <c r="B3321" t="s">
        <v>17548</v>
      </c>
      <c r="C3321" s="1140">
        <v>45518.349236111113</v>
      </c>
      <c r="D3321" t="s">
        <v>17981</v>
      </c>
    </row>
    <row r="3322" spans="1:5" x14ac:dyDescent="0.25">
      <c r="A3322" t="s">
        <v>1</v>
      </c>
      <c r="B3322" t="s">
        <v>17548</v>
      </c>
      <c r="C3322" s="1140">
        <v>45518.349236111113</v>
      </c>
      <c r="D3322" t="s">
        <v>17982</v>
      </c>
      <c r="E3322" s="1137">
        <v>0</v>
      </c>
    </row>
    <row r="3323" spans="1:5" x14ac:dyDescent="0.25">
      <c r="A3323" t="s">
        <v>1</v>
      </c>
      <c r="B3323" t="s">
        <v>17548</v>
      </c>
      <c r="C3323" s="1140">
        <v>45518.349236111113</v>
      </c>
      <c r="D3323" t="s">
        <v>17981</v>
      </c>
    </row>
    <row r="3324" spans="1:5" x14ac:dyDescent="0.25">
      <c r="A3324" t="s">
        <v>1</v>
      </c>
      <c r="B3324" t="s">
        <v>17548</v>
      </c>
      <c r="C3324" s="1140">
        <v>45518.349236111113</v>
      </c>
      <c r="D3324" t="s">
        <v>17982</v>
      </c>
      <c r="E3324" s="1137">
        <v>0</v>
      </c>
    </row>
    <row r="3325" spans="1:5" x14ac:dyDescent="0.25">
      <c r="A3325" t="s">
        <v>1</v>
      </c>
      <c r="B3325" t="s">
        <v>17548</v>
      </c>
      <c r="C3325" s="1140">
        <v>45518.349236111113</v>
      </c>
      <c r="D3325" t="s">
        <v>17981</v>
      </c>
    </row>
    <row r="3326" spans="1:5" x14ac:dyDescent="0.25">
      <c r="A3326" t="s">
        <v>1</v>
      </c>
      <c r="B3326" t="s">
        <v>17548</v>
      </c>
      <c r="C3326" s="1140">
        <v>45518.349236111113</v>
      </c>
      <c r="D3326" t="s">
        <v>17982</v>
      </c>
      <c r="E3326" s="1137">
        <v>0</v>
      </c>
    </row>
    <row r="3327" spans="1:5" x14ac:dyDescent="0.25">
      <c r="A3327" t="s">
        <v>1</v>
      </c>
      <c r="B3327" t="s">
        <v>17548</v>
      </c>
      <c r="C3327" s="1140">
        <v>45518.349236111113</v>
      </c>
      <c r="D3327" t="s">
        <v>17981</v>
      </c>
    </row>
    <row r="3328" spans="1:5" x14ac:dyDescent="0.25">
      <c r="A3328" t="s">
        <v>1</v>
      </c>
      <c r="B3328" t="s">
        <v>17548</v>
      </c>
      <c r="C3328" s="1140">
        <v>45518.349236111113</v>
      </c>
      <c r="D3328" t="s">
        <v>17982</v>
      </c>
      <c r="E3328" s="1137">
        <v>0</v>
      </c>
    </row>
    <row r="3329" spans="1:5" x14ac:dyDescent="0.25">
      <c r="A3329" t="s">
        <v>1</v>
      </c>
      <c r="B3329" t="s">
        <v>17548</v>
      </c>
      <c r="C3329" s="1140">
        <v>45518.349236111113</v>
      </c>
      <c r="D3329" t="s">
        <v>17981</v>
      </c>
    </row>
    <row r="3330" spans="1:5" x14ac:dyDescent="0.25">
      <c r="A3330" t="s">
        <v>1</v>
      </c>
      <c r="B3330" t="s">
        <v>17548</v>
      </c>
      <c r="C3330" s="1140">
        <v>45518.349236111113</v>
      </c>
      <c r="D3330" t="s">
        <v>17982</v>
      </c>
      <c r="E3330" s="1137">
        <v>0</v>
      </c>
    </row>
    <row r="3331" spans="1:5" x14ac:dyDescent="0.25">
      <c r="A3331" t="s">
        <v>1</v>
      </c>
      <c r="B3331" t="s">
        <v>17548</v>
      </c>
      <c r="C3331" s="1140">
        <v>45518.349236111113</v>
      </c>
      <c r="D3331" t="s">
        <v>17981</v>
      </c>
    </row>
    <row r="3332" spans="1:5" x14ac:dyDescent="0.25">
      <c r="A3332" t="s">
        <v>1</v>
      </c>
      <c r="B3332" t="s">
        <v>17548</v>
      </c>
      <c r="C3332" s="1140">
        <v>45518.349236111113</v>
      </c>
      <c r="D3332" t="s">
        <v>17982</v>
      </c>
      <c r="E3332" s="1137">
        <v>0</v>
      </c>
    </row>
    <row r="3333" spans="1:5" x14ac:dyDescent="0.25">
      <c r="A3333" t="s">
        <v>1</v>
      </c>
      <c r="B3333" t="s">
        <v>17548</v>
      </c>
      <c r="C3333" s="1140">
        <v>45518.349236111113</v>
      </c>
      <c r="D3333" t="s">
        <v>17981</v>
      </c>
    </row>
    <row r="3334" spans="1:5" x14ac:dyDescent="0.25">
      <c r="A3334" t="s">
        <v>1</v>
      </c>
      <c r="B3334" t="s">
        <v>17548</v>
      </c>
      <c r="C3334" s="1140">
        <v>45518.349236111113</v>
      </c>
      <c r="D3334" t="s">
        <v>17982</v>
      </c>
      <c r="E3334" s="1137">
        <v>1.5599999999999999E-2</v>
      </c>
    </row>
    <row r="3335" spans="1:5" x14ac:dyDescent="0.25">
      <c r="A3335" t="s">
        <v>1</v>
      </c>
      <c r="B3335" t="s">
        <v>17548</v>
      </c>
      <c r="C3335" s="1140">
        <v>45518.349236111113</v>
      </c>
      <c r="D3335" t="s">
        <v>17981</v>
      </c>
    </row>
    <row r="3336" spans="1:5" x14ac:dyDescent="0.25">
      <c r="A3336" t="s">
        <v>1</v>
      </c>
      <c r="B3336" t="s">
        <v>17548</v>
      </c>
      <c r="C3336" s="1140">
        <v>45518.349236111113</v>
      </c>
      <c r="D3336" t="s">
        <v>17982</v>
      </c>
      <c r="E3336" s="1137">
        <v>0</v>
      </c>
    </row>
    <row r="3337" spans="1:5" x14ac:dyDescent="0.25">
      <c r="A3337" t="s">
        <v>1</v>
      </c>
      <c r="B3337" t="s">
        <v>17548</v>
      </c>
      <c r="C3337" s="1140">
        <v>45518.349236111113</v>
      </c>
      <c r="D3337" t="s">
        <v>17981</v>
      </c>
    </row>
    <row r="3338" spans="1:5" x14ac:dyDescent="0.25">
      <c r="A3338" t="s">
        <v>1</v>
      </c>
      <c r="B3338" t="s">
        <v>17548</v>
      </c>
      <c r="C3338" s="1140">
        <v>45518.349236111113</v>
      </c>
      <c r="D3338" t="s">
        <v>17982</v>
      </c>
      <c r="E3338" s="1137">
        <v>0</v>
      </c>
    </row>
    <row r="3339" spans="1:5" x14ac:dyDescent="0.25">
      <c r="A3339" t="s">
        <v>1</v>
      </c>
      <c r="B3339" t="s">
        <v>17548</v>
      </c>
      <c r="C3339" s="1140">
        <v>45518.349236111113</v>
      </c>
      <c r="D3339" t="s">
        <v>17981</v>
      </c>
    </row>
    <row r="3340" spans="1:5" x14ac:dyDescent="0.25">
      <c r="A3340" t="s">
        <v>1</v>
      </c>
      <c r="B3340" t="s">
        <v>17548</v>
      </c>
      <c r="C3340" s="1140">
        <v>45518.349236111113</v>
      </c>
      <c r="D3340" t="s">
        <v>17982</v>
      </c>
      <c r="E3340" s="1137">
        <v>0</v>
      </c>
    </row>
    <row r="3341" spans="1:5" x14ac:dyDescent="0.25">
      <c r="A3341" t="s">
        <v>1</v>
      </c>
      <c r="B3341" t="s">
        <v>17548</v>
      </c>
      <c r="C3341" s="1140">
        <v>45518.349236111113</v>
      </c>
      <c r="D3341" t="s">
        <v>17981</v>
      </c>
    </row>
    <row r="3342" spans="1:5" x14ac:dyDescent="0.25">
      <c r="A3342" t="s">
        <v>1</v>
      </c>
      <c r="B3342" t="s">
        <v>17548</v>
      </c>
      <c r="C3342" s="1140">
        <v>45518.349236111113</v>
      </c>
      <c r="D3342" t="s">
        <v>17982</v>
      </c>
      <c r="E3342" s="1137">
        <v>0</v>
      </c>
    </row>
    <row r="3343" spans="1:5" x14ac:dyDescent="0.25">
      <c r="A3343" t="s">
        <v>1</v>
      </c>
      <c r="B3343" t="s">
        <v>17548</v>
      </c>
      <c r="C3343" s="1140">
        <v>45518.349236111113</v>
      </c>
      <c r="D3343" t="s">
        <v>17981</v>
      </c>
    </row>
    <row r="3344" spans="1:5" x14ac:dyDescent="0.25">
      <c r="A3344" t="s">
        <v>1</v>
      </c>
      <c r="B3344" t="s">
        <v>17548</v>
      </c>
      <c r="C3344" s="1140">
        <v>45518.349236111113</v>
      </c>
      <c r="D3344" t="s">
        <v>17982</v>
      </c>
      <c r="E3344" s="1137">
        <v>0</v>
      </c>
    </row>
    <row r="3345" spans="1:5" x14ac:dyDescent="0.25">
      <c r="A3345" t="s">
        <v>1</v>
      </c>
      <c r="B3345" t="s">
        <v>17548</v>
      </c>
      <c r="C3345" s="1140">
        <v>45518.349236111113</v>
      </c>
      <c r="D3345" t="s">
        <v>17981</v>
      </c>
    </row>
    <row r="3346" spans="1:5" x14ac:dyDescent="0.25">
      <c r="A3346" t="s">
        <v>1</v>
      </c>
      <c r="B3346" t="s">
        <v>17548</v>
      </c>
      <c r="C3346" s="1140">
        <v>45518.349236111113</v>
      </c>
      <c r="D3346" t="s">
        <v>17982</v>
      </c>
      <c r="E3346" s="1137">
        <v>0</v>
      </c>
    </row>
    <row r="3347" spans="1:5" x14ac:dyDescent="0.25">
      <c r="A3347" t="s">
        <v>1</v>
      </c>
      <c r="B3347" t="s">
        <v>17548</v>
      </c>
      <c r="C3347" s="1140">
        <v>45518.349247685182</v>
      </c>
      <c r="D3347" t="s">
        <v>17981</v>
      </c>
    </row>
    <row r="3348" spans="1:5" x14ac:dyDescent="0.25">
      <c r="A3348" t="s">
        <v>1</v>
      </c>
      <c r="B3348" t="s">
        <v>17548</v>
      </c>
      <c r="C3348" s="1140">
        <v>45518.349247685182</v>
      </c>
      <c r="D3348" t="s">
        <v>17982</v>
      </c>
      <c r="E3348" s="1137">
        <v>0</v>
      </c>
    </row>
    <row r="3349" spans="1:5" x14ac:dyDescent="0.25">
      <c r="A3349" t="s">
        <v>1</v>
      </c>
      <c r="B3349" t="s">
        <v>17548</v>
      </c>
      <c r="C3349" s="1140">
        <v>45518.349247685182</v>
      </c>
      <c r="D3349" t="s">
        <v>17981</v>
      </c>
    </row>
    <row r="3350" spans="1:5" x14ac:dyDescent="0.25">
      <c r="A3350" t="s">
        <v>1</v>
      </c>
      <c r="B3350" t="s">
        <v>17548</v>
      </c>
      <c r="C3350" s="1140">
        <v>45518.349247685182</v>
      </c>
      <c r="D3350" t="s">
        <v>17982</v>
      </c>
      <c r="E3350" s="1137">
        <v>0</v>
      </c>
    </row>
    <row r="3351" spans="1:5" x14ac:dyDescent="0.25">
      <c r="A3351" t="s">
        <v>1</v>
      </c>
      <c r="B3351" t="s">
        <v>17548</v>
      </c>
      <c r="C3351" s="1140">
        <v>45518.349247685182</v>
      </c>
      <c r="D3351" t="s">
        <v>17981</v>
      </c>
    </row>
    <row r="3352" spans="1:5" x14ac:dyDescent="0.25">
      <c r="A3352" t="s">
        <v>1</v>
      </c>
      <c r="B3352" t="s">
        <v>17548</v>
      </c>
      <c r="C3352" s="1140">
        <v>45518.349247685182</v>
      </c>
      <c r="D3352" t="s">
        <v>17982</v>
      </c>
      <c r="E3352" s="1137">
        <v>0</v>
      </c>
    </row>
    <row r="3353" spans="1:5" x14ac:dyDescent="0.25">
      <c r="A3353" t="s">
        <v>1</v>
      </c>
      <c r="B3353" t="s">
        <v>17548</v>
      </c>
      <c r="C3353" s="1140">
        <v>45518.349247685182</v>
      </c>
      <c r="D3353" t="s">
        <v>17981</v>
      </c>
    </row>
    <row r="3354" spans="1:5" x14ac:dyDescent="0.25">
      <c r="A3354" t="s">
        <v>1</v>
      </c>
      <c r="B3354" t="s">
        <v>17548</v>
      </c>
      <c r="C3354" s="1140">
        <v>45518.349247685182</v>
      </c>
      <c r="D3354" t="s">
        <v>17982</v>
      </c>
      <c r="E3354" s="1137">
        <v>1.5599999999999999E-2</v>
      </c>
    </row>
    <row r="3355" spans="1:5" x14ac:dyDescent="0.25">
      <c r="A3355" t="s">
        <v>1</v>
      </c>
      <c r="B3355" t="s">
        <v>17548</v>
      </c>
      <c r="C3355" s="1140">
        <v>45518.349247685182</v>
      </c>
      <c r="D3355" t="s">
        <v>17981</v>
      </c>
    </row>
    <row r="3356" spans="1:5" x14ac:dyDescent="0.25">
      <c r="A3356" t="s">
        <v>1</v>
      </c>
      <c r="B3356" t="s">
        <v>17548</v>
      </c>
      <c r="C3356" s="1140">
        <v>45518.349247685182</v>
      </c>
      <c r="D3356" t="s">
        <v>17982</v>
      </c>
      <c r="E3356" s="1137">
        <v>0</v>
      </c>
    </row>
    <row r="3357" spans="1:5" x14ac:dyDescent="0.25">
      <c r="A3357" t="s">
        <v>1</v>
      </c>
      <c r="B3357" t="s">
        <v>17548</v>
      </c>
      <c r="C3357" s="1140">
        <v>45518.349247685182</v>
      </c>
      <c r="D3357" t="s">
        <v>17981</v>
      </c>
    </row>
    <row r="3358" spans="1:5" x14ac:dyDescent="0.25">
      <c r="A3358" t="s">
        <v>1</v>
      </c>
      <c r="B3358" t="s">
        <v>17548</v>
      </c>
      <c r="C3358" s="1140">
        <v>45518.349247685182</v>
      </c>
      <c r="D3358" t="s">
        <v>17982</v>
      </c>
      <c r="E3358" s="1137">
        <v>0</v>
      </c>
    </row>
    <row r="3359" spans="1:5" x14ac:dyDescent="0.25">
      <c r="A3359" t="s">
        <v>1</v>
      </c>
      <c r="B3359" t="s">
        <v>17548</v>
      </c>
      <c r="C3359" s="1140">
        <v>45518.349247685182</v>
      </c>
      <c r="D3359" t="s">
        <v>17981</v>
      </c>
    </row>
    <row r="3360" spans="1:5" x14ac:dyDescent="0.25">
      <c r="A3360" t="s">
        <v>1</v>
      </c>
      <c r="B3360" t="s">
        <v>17548</v>
      </c>
      <c r="C3360" s="1140">
        <v>45518.349247685182</v>
      </c>
      <c r="D3360" t="s">
        <v>17982</v>
      </c>
      <c r="E3360" s="1137">
        <v>0</v>
      </c>
    </row>
    <row r="3361" spans="1:5" x14ac:dyDescent="0.25">
      <c r="A3361" t="s">
        <v>1</v>
      </c>
      <c r="B3361" t="s">
        <v>17548</v>
      </c>
      <c r="C3361" s="1140">
        <v>45518.349247685182</v>
      </c>
      <c r="D3361" t="s">
        <v>17981</v>
      </c>
    </row>
    <row r="3362" spans="1:5" x14ac:dyDescent="0.25">
      <c r="A3362" t="s">
        <v>1</v>
      </c>
      <c r="B3362" t="s">
        <v>17548</v>
      </c>
      <c r="C3362" s="1140">
        <v>45518.349247685182</v>
      </c>
      <c r="D3362" t="s">
        <v>17982</v>
      </c>
      <c r="E3362" s="1137">
        <v>0</v>
      </c>
    </row>
    <row r="3363" spans="1:5" x14ac:dyDescent="0.25">
      <c r="A3363" t="s">
        <v>1</v>
      </c>
      <c r="B3363" t="s">
        <v>17548</v>
      </c>
      <c r="C3363" s="1140">
        <v>45518.349247685182</v>
      </c>
      <c r="D3363" t="s">
        <v>17981</v>
      </c>
    </row>
    <row r="3364" spans="1:5" x14ac:dyDescent="0.25">
      <c r="A3364" t="s">
        <v>1</v>
      </c>
      <c r="B3364" t="s">
        <v>17548</v>
      </c>
      <c r="C3364" s="1140">
        <v>45518.349247685182</v>
      </c>
      <c r="D3364" t="s">
        <v>17982</v>
      </c>
      <c r="E3364" s="1137">
        <v>0</v>
      </c>
    </row>
    <row r="3365" spans="1:5" x14ac:dyDescent="0.25">
      <c r="A3365" t="s">
        <v>1</v>
      </c>
      <c r="B3365" t="s">
        <v>17548</v>
      </c>
      <c r="C3365" s="1140">
        <v>45518.349247685182</v>
      </c>
      <c r="D3365" t="s">
        <v>17981</v>
      </c>
    </row>
    <row r="3366" spans="1:5" x14ac:dyDescent="0.25">
      <c r="A3366" t="s">
        <v>1</v>
      </c>
      <c r="B3366" t="s">
        <v>17548</v>
      </c>
      <c r="C3366" s="1140">
        <v>45518.349247685182</v>
      </c>
      <c r="D3366" t="s">
        <v>17982</v>
      </c>
      <c r="E3366" s="1137">
        <v>0</v>
      </c>
    </row>
    <row r="3367" spans="1:5" x14ac:dyDescent="0.25">
      <c r="A3367" t="s">
        <v>1</v>
      </c>
      <c r="B3367" t="s">
        <v>17548</v>
      </c>
      <c r="C3367" s="1140">
        <v>45518.349247685182</v>
      </c>
      <c r="D3367" t="s">
        <v>17981</v>
      </c>
    </row>
    <row r="3368" spans="1:5" x14ac:dyDescent="0.25">
      <c r="A3368" t="s">
        <v>1</v>
      </c>
      <c r="B3368" t="s">
        <v>17548</v>
      </c>
      <c r="C3368" s="1140">
        <v>45518.349247685182</v>
      </c>
      <c r="D3368" t="s">
        <v>17982</v>
      </c>
      <c r="E3368" s="1137">
        <v>1.5599999999999999E-2</v>
      </c>
    </row>
    <row r="3369" spans="1:5" x14ac:dyDescent="0.25">
      <c r="A3369" t="s">
        <v>1</v>
      </c>
      <c r="B3369" t="s">
        <v>17548</v>
      </c>
      <c r="C3369" s="1140">
        <v>45518.349247685182</v>
      </c>
      <c r="D3369" t="s">
        <v>17981</v>
      </c>
    </row>
    <row r="3370" spans="1:5" x14ac:dyDescent="0.25">
      <c r="A3370" t="s">
        <v>1</v>
      </c>
      <c r="B3370" t="s">
        <v>17548</v>
      </c>
      <c r="C3370" s="1140">
        <v>45518.349247685182</v>
      </c>
      <c r="D3370" t="s">
        <v>17982</v>
      </c>
      <c r="E3370" s="1137">
        <v>0</v>
      </c>
    </row>
    <row r="3371" spans="1:5" x14ac:dyDescent="0.25">
      <c r="A3371" t="s">
        <v>1</v>
      </c>
      <c r="B3371" t="s">
        <v>17548</v>
      </c>
      <c r="C3371" s="1140">
        <v>45518.349247685182</v>
      </c>
      <c r="D3371" t="s">
        <v>17981</v>
      </c>
    </row>
    <row r="3372" spans="1:5" x14ac:dyDescent="0.25">
      <c r="A3372" t="s">
        <v>1</v>
      </c>
      <c r="B3372" t="s">
        <v>17548</v>
      </c>
      <c r="C3372" s="1140">
        <v>45518.349247685182</v>
      </c>
      <c r="D3372" t="s">
        <v>17982</v>
      </c>
      <c r="E3372" s="1137">
        <v>0</v>
      </c>
    </row>
    <row r="3373" spans="1:5" x14ac:dyDescent="0.25">
      <c r="A3373" t="s">
        <v>1</v>
      </c>
      <c r="B3373" t="s">
        <v>17548</v>
      </c>
      <c r="C3373" s="1140">
        <v>45518.349247685182</v>
      </c>
      <c r="D3373" t="s">
        <v>17981</v>
      </c>
    </row>
    <row r="3374" spans="1:5" x14ac:dyDescent="0.25">
      <c r="A3374" t="s">
        <v>1</v>
      </c>
      <c r="B3374" t="s">
        <v>17548</v>
      </c>
      <c r="C3374" s="1140">
        <v>45518.349247685182</v>
      </c>
      <c r="D3374" t="s">
        <v>17982</v>
      </c>
      <c r="E3374" s="1137">
        <v>0</v>
      </c>
    </row>
    <row r="3375" spans="1:5" x14ac:dyDescent="0.25">
      <c r="A3375" t="s">
        <v>1</v>
      </c>
      <c r="B3375" t="s">
        <v>17548</v>
      </c>
      <c r="C3375" s="1140">
        <v>45518.349247685182</v>
      </c>
      <c r="D3375" t="s">
        <v>17981</v>
      </c>
    </row>
    <row r="3376" spans="1:5" x14ac:dyDescent="0.25">
      <c r="A3376" t="s">
        <v>1</v>
      </c>
      <c r="B3376" t="s">
        <v>17548</v>
      </c>
      <c r="C3376" s="1140">
        <v>45518.349247685182</v>
      </c>
      <c r="D3376" t="s">
        <v>17982</v>
      </c>
      <c r="E3376" s="1137">
        <v>0</v>
      </c>
    </row>
    <row r="3377" spans="1:5" x14ac:dyDescent="0.25">
      <c r="A3377" t="s">
        <v>1</v>
      </c>
      <c r="B3377" t="s">
        <v>17548</v>
      </c>
      <c r="C3377" s="1140">
        <v>45518.349247685182</v>
      </c>
      <c r="D3377" t="s">
        <v>17981</v>
      </c>
    </row>
    <row r="3378" spans="1:5" x14ac:dyDescent="0.25">
      <c r="A3378" t="s">
        <v>1</v>
      </c>
      <c r="B3378" t="s">
        <v>17548</v>
      </c>
      <c r="C3378" s="1140">
        <v>45518.349247685182</v>
      </c>
      <c r="D3378" t="s">
        <v>17982</v>
      </c>
      <c r="E3378" s="1137">
        <v>0</v>
      </c>
    </row>
    <row r="3379" spans="1:5" x14ac:dyDescent="0.25">
      <c r="A3379" t="s">
        <v>1</v>
      </c>
      <c r="B3379" t="s">
        <v>17548</v>
      </c>
      <c r="C3379" s="1140">
        <v>45518.349247685182</v>
      </c>
      <c r="D3379" t="s">
        <v>17981</v>
      </c>
    </row>
    <row r="3380" spans="1:5" x14ac:dyDescent="0.25">
      <c r="A3380" t="s">
        <v>1</v>
      </c>
      <c r="B3380" t="s">
        <v>17548</v>
      </c>
      <c r="C3380" s="1140">
        <v>45518.349247685182</v>
      </c>
      <c r="D3380" t="s">
        <v>17982</v>
      </c>
      <c r="E3380" s="1137">
        <v>1.5599999999999999E-2</v>
      </c>
    </row>
    <row r="3381" spans="1:5" x14ac:dyDescent="0.25">
      <c r="A3381" t="s">
        <v>1</v>
      </c>
      <c r="B3381" t="s">
        <v>17548</v>
      </c>
      <c r="C3381" s="1140">
        <v>45518.349247685182</v>
      </c>
      <c r="D3381" t="s">
        <v>17981</v>
      </c>
    </row>
    <row r="3382" spans="1:5" x14ac:dyDescent="0.25">
      <c r="A3382" t="s">
        <v>1</v>
      </c>
      <c r="B3382" t="s">
        <v>17548</v>
      </c>
      <c r="C3382" s="1140">
        <v>45518.349247685182</v>
      </c>
      <c r="D3382" t="s">
        <v>17982</v>
      </c>
      <c r="E3382" s="1137">
        <v>0</v>
      </c>
    </row>
    <row r="3383" spans="1:5" x14ac:dyDescent="0.25">
      <c r="A3383" t="s">
        <v>1</v>
      </c>
      <c r="B3383" t="s">
        <v>17548</v>
      </c>
      <c r="C3383" s="1140">
        <v>45518.349270833336</v>
      </c>
      <c r="D3383" t="s">
        <v>17981</v>
      </c>
    </row>
    <row r="3384" spans="1:5" x14ac:dyDescent="0.25">
      <c r="A3384" t="s">
        <v>1</v>
      </c>
      <c r="B3384" t="s">
        <v>17548</v>
      </c>
      <c r="C3384" s="1140">
        <v>45518.349270833336</v>
      </c>
      <c r="D3384" t="s">
        <v>17982</v>
      </c>
      <c r="E3384" s="1137">
        <v>0</v>
      </c>
    </row>
    <row r="3385" spans="1:5" x14ac:dyDescent="0.25">
      <c r="A3385" t="s">
        <v>1</v>
      </c>
      <c r="B3385" t="s">
        <v>17548</v>
      </c>
      <c r="C3385" s="1140">
        <v>45518.349270833336</v>
      </c>
      <c r="D3385" t="s">
        <v>17981</v>
      </c>
    </row>
    <row r="3386" spans="1:5" x14ac:dyDescent="0.25">
      <c r="A3386" t="s">
        <v>1</v>
      </c>
      <c r="B3386" t="s">
        <v>17548</v>
      </c>
      <c r="C3386" s="1140">
        <v>45518.349270833336</v>
      </c>
      <c r="D3386" t="s">
        <v>17982</v>
      </c>
      <c r="E3386" s="1137">
        <v>0</v>
      </c>
    </row>
    <row r="3387" spans="1:5" x14ac:dyDescent="0.25">
      <c r="A3387" t="s">
        <v>1</v>
      </c>
      <c r="B3387" t="s">
        <v>17548</v>
      </c>
      <c r="C3387" s="1140">
        <v>45518.349270833336</v>
      </c>
      <c r="D3387" t="s">
        <v>17981</v>
      </c>
    </row>
    <row r="3388" spans="1:5" x14ac:dyDescent="0.25">
      <c r="A3388" t="s">
        <v>1</v>
      </c>
      <c r="B3388" t="s">
        <v>17548</v>
      </c>
      <c r="C3388" s="1140">
        <v>45518.349270833336</v>
      </c>
      <c r="D3388" t="s">
        <v>17982</v>
      </c>
      <c r="E3388" s="1137">
        <v>1.5599999999999999E-2</v>
      </c>
    </row>
    <row r="3389" spans="1:5" x14ac:dyDescent="0.25">
      <c r="A3389" t="s">
        <v>1</v>
      </c>
      <c r="B3389" t="s">
        <v>17548</v>
      </c>
      <c r="C3389" s="1140">
        <v>45518.349270833336</v>
      </c>
      <c r="D3389" t="s">
        <v>17981</v>
      </c>
    </row>
    <row r="3390" spans="1:5" x14ac:dyDescent="0.25">
      <c r="A3390" t="s">
        <v>1</v>
      </c>
      <c r="B3390" t="s">
        <v>17548</v>
      </c>
      <c r="C3390" s="1140">
        <v>45518.349270833336</v>
      </c>
      <c r="D3390" t="s">
        <v>17982</v>
      </c>
      <c r="E3390" s="1137">
        <v>0</v>
      </c>
    </row>
    <row r="3391" spans="1:5" x14ac:dyDescent="0.25">
      <c r="A3391" t="s">
        <v>1</v>
      </c>
      <c r="B3391" t="s">
        <v>17548</v>
      </c>
      <c r="C3391" s="1140">
        <v>45518.349270833336</v>
      </c>
      <c r="D3391" t="s">
        <v>17981</v>
      </c>
    </row>
    <row r="3392" spans="1:5" x14ac:dyDescent="0.25">
      <c r="A3392" t="s">
        <v>1</v>
      </c>
      <c r="B3392" t="s">
        <v>17548</v>
      </c>
      <c r="C3392" s="1140">
        <v>45518.349270833336</v>
      </c>
      <c r="D3392" t="s">
        <v>17982</v>
      </c>
      <c r="E3392" s="1137">
        <v>0</v>
      </c>
    </row>
    <row r="3393" spans="1:5" x14ac:dyDescent="0.25">
      <c r="A3393" t="s">
        <v>1</v>
      </c>
      <c r="B3393" t="s">
        <v>17548</v>
      </c>
      <c r="C3393" s="1140">
        <v>45518.349270833336</v>
      </c>
      <c r="D3393" t="s">
        <v>17981</v>
      </c>
    </row>
    <row r="3394" spans="1:5" x14ac:dyDescent="0.25">
      <c r="A3394" t="s">
        <v>1</v>
      </c>
      <c r="B3394" t="s">
        <v>17548</v>
      </c>
      <c r="C3394" s="1140">
        <v>45518.349270833336</v>
      </c>
      <c r="D3394" t="s">
        <v>17982</v>
      </c>
      <c r="E3394" s="1137">
        <v>0</v>
      </c>
    </row>
    <row r="3395" spans="1:5" x14ac:dyDescent="0.25">
      <c r="A3395" t="s">
        <v>1</v>
      </c>
      <c r="B3395" t="s">
        <v>17548</v>
      </c>
      <c r="C3395" s="1140">
        <v>45518.349270833336</v>
      </c>
      <c r="D3395" t="s">
        <v>17981</v>
      </c>
    </row>
    <row r="3396" spans="1:5" x14ac:dyDescent="0.25">
      <c r="A3396" t="s">
        <v>1</v>
      </c>
      <c r="B3396" t="s">
        <v>17548</v>
      </c>
      <c r="C3396" s="1140">
        <v>45518.349270833336</v>
      </c>
      <c r="D3396" t="s">
        <v>17982</v>
      </c>
      <c r="E3396" s="1137">
        <v>0</v>
      </c>
    </row>
    <row r="3397" spans="1:5" x14ac:dyDescent="0.25">
      <c r="A3397" t="s">
        <v>1</v>
      </c>
      <c r="B3397" t="s">
        <v>17548</v>
      </c>
      <c r="C3397" s="1140">
        <v>45518.349270833336</v>
      </c>
      <c r="D3397" t="s">
        <v>17981</v>
      </c>
    </row>
    <row r="3398" spans="1:5" x14ac:dyDescent="0.25">
      <c r="A3398" t="s">
        <v>1</v>
      </c>
      <c r="B3398" t="s">
        <v>17548</v>
      </c>
      <c r="C3398" s="1140">
        <v>45518.349270833336</v>
      </c>
      <c r="D3398" t="s">
        <v>17982</v>
      </c>
      <c r="E3398" s="1137">
        <v>0</v>
      </c>
    </row>
    <row r="3399" spans="1:5" x14ac:dyDescent="0.25">
      <c r="A3399" t="s">
        <v>1</v>
      </c>
      <c r="B3399" t="s">
        <v>17548</v>
      </c>
      <c r="C3399" s="1140">
        <v>45518.349282407406</v>
      </c>
      <c r="D3399" t="s">
        <v>17981</v>
      </c>
    </row>
    <row r="3400" spans="1:5" x14ac:dyDescent="0.25">
      <c r="A3400" t="s">
        <v>1</v>
      </c>
      <c r="B3400" t="s">
        <v>17548</v>
      </c>
      <c r="C3400" s="1140">
        <v>45518.349282407406</v>
      </c>
      <c r="D3400" t="s">
        <v>17982</v>
      </c>
      <c r="E3400" s="1137">
        <v>0</v>
      </c>
    </row>
    <row r="3401" spans="1:5" x14ac:dyDescent="0.25">
      <c r="A3401" t="s">
        <v>1</v>
      </c>
      <c r="B3401" t="s">
        <v>17548</v>
      </c>
      <c r="C3401" s="1140">
        <v>45518.349282407406</v>
      </c>
      <c r="D3401" t="s">
        <v>17981</v>
      </c>
    </row>
    <row r="3402" spans="1:5" x14ac:dyDescent="0.25">
      <c r="A3402" t="s">
        <v>1</v>
      </c>
      <c r="B3402" t="s">
        <v>17548</v>
      </c>
      <c r="C3402" s="1140">
        <v>45518.349282407406</v>
      </c>
      <c r="D3402" t="s">
        <v>17982</v>
      </c>
      <c r="E3402" s="1137">
        <v>1.5599999999999999E-2</v>
      </c>
    </row>
    <row r="3403" spans="1:5" x14ac:dyDescent="0.25">
      <c r="A3403" t="s">
        <v>1</v>
      </c>
      <c r="B3403" t="s">
        <v>17548</v>
      </c>
      <c r="C3403" s="1140">
        <v>45518.349282407406</v>
      </c>
      <c r="D3403" t="s">
        <v>17981</v>
      </c>
    </row>
    <row r="3404" spans="1:5" x14ac:dyDescent="0.25">
      <c r="A3404" t="s">
        <v>1</v>
      </c>
      <c r="B3404" t="s">
        <v>17548</v>
      </c>
      <c r="C3404" s="1140">
        <v>45518.349282407406</v>
      </c>
      <c r="D3404" t="s">
        <v>17982</v>
      </c>
      <c r="E3404" s="1137">
        <v>0</v>
      </c>
    </row>
    <row r="3405" spans="1:5" x14ac:dyDescent="0.25">
      <c r="A3405" t="s">
        <v>1</v>
      </c>
      <c r="B3405" t="s">
        <v>17548</v>
      </c>
      <c r="C3405" s="1140">
        <v>45518.349282407406</v>
      </c>
      <c r="D3405" t="s">
        <v>17981</v>
      </c>
    </row>
    <row r="3406" spans="1:5" x14ac:dyDescent="0.25">
      <c r="A3406" t="s">
        <v>1</v>
      </c>
      <c r="B3406" t="s">
        <v>17548</v>
      </c>
      <c r="C3406" s="1140">
        <v>45518.349282407406</v>
      </c>
      <c r="D3406" t="s">
        <v>17982</v>
      </c>
      <c r="E3406" s="1137">
        <v>0</v>
      </c>
    </row>
    <row r="3407" spans="1:5" x14ac:dyDescent="0.25">
      <c r="A3407" t="s">
        <v>1</v>
      </c>
      <c r="B3407" t="s">
        <v>17548</v>
      </c>
      <c r="C3407" s="1140">
        <v>45518.349282407406</v>
      </c>
      <c r="D3407" t="s">
        <v>17981</v>
      </c>
    </row>
    <row r="3408" spans="1:5" x14ac:dyDescent="0.25">
      <c r="A3408" t="s">
        <v>1</v>
      </c>
      <c r="B3408" t="s">
        <v>17548</v>
      </c>
      <c r="C3408" s="1140">
        <v>45518.349282407406</v>
      </c>
      <c r="D3408" t="s">
        <v>17982</v>
      </c>
      <c r="E3408" s="1137">
        <v>0</v>
      </c>
    </row>
    <row r="3409" spans="1:5" x14ac:dyDescent="0.25">
      <c r="A3409" t="s">
        <v>1</v>
      </c>
      <c r="B3409" t="s">
        <v>17548</v>
      </c>
      <c r="C3409" s="1140">
        <v>45518.349282407406</v>
      </c>
      <c r="D3409" t="s">
        <v>17981</v>
      </c>
    </row>
    <row r="3410" spans="1:5" x14ac:dyDescent="0.25">
      <c r="A3410" t="s">
        <v>1</v>
      </c>
      <c r="B3410" t="s">
        <v>17548</v>
      </c>
      <c r="C3410" s="1140">
        <v>45518.349282407406</v>
      </c>
      <c r="D3410" t="s">
        <v>17982</v>
      </c>
      <c r="E3410" s="1137">
        <v>0</v>
      </c>
    </row>
    <row r="3411" spans="1:5" x14ac:dyDescent="0.25">
      <c r="A3411" t="s">
        <v>1</v>
      </c>
      <c r="B3411" t="s">
        <v>17548</v>
      </c>
      <c r="C3411" s="1140">
        <v>45518.349282407406</v>
      </c>
      <c r="D3411" t="s">
        <v>17981</v>
      </c>
    </row>
    <row r="3412" spans="1:5" x14ac:dyDescent="0.25">
      <c r="A3412" t="s">
        <v>1</v>
      </c>
      <c r="B3412" t="s">
        <v>17548</v>
      </c>
      <c r="C3412" s="1140">
        <v>45518.349282407406</v>
      </c>
      <c r="D3412" t="s">
        <v>17982</v>
      </c>
      <c r="E3412" s="1137">
        <v>0</v>
      </c>
    </row>
    <row r="3413" spans="1:5" x14ac:dyDescent="0.25">
      <c r="A3413" t="s">
        <v>1</v>
      </c>
      <c r="B3413" t="s">
        <v>17548</v>
      </c>
      <c r="C3413" s="1140">
        <v>45518.349282407406</v>
      </c>
      <c r="D3413" t="s">
        <v>17981</v>
      </c>
    </row>
    <row r="3414" spans="1:5" x14ac:dyDescent="0.25">
      <c r="A3414" t="s">
        <v>1</v>
      </c>
      <c r="B3414" t="s">
        <v>17548</v>
      </c>
      <c r="C3414" s="1140">
        <v>45518.349282407406</v>
      </c>
      <c r="D3414" t="s">
        <v>17982</v>
      </c>
      <c r="E3414" s="1137">
        <v>0</v>
      </c>
    </row>
    <row r="3415" spans="1:5" x14ac:dyDescent="0.25">
      <c r="A3415" t="s">
        <v>1</v>
      </c>
      <c r="B3415" t="s">
        <v>17548</v>
      </c>
      <c r="C3415" s="1140">
        <v>45518.349282407406</v>
      </c>
      <c r="D3415" t="s">
        <v>17981</v>
      </c>
    </row>
    <row r="3416" spans="1:5" x14ac:dyDescent="0.25">
      <c r="A3416" t="s">
        <v>1</v>
      </c>
      <c r="B3416" t="s">
        <v>17548</v>
      </c>
      <c r="C3416" s="1140">
        <v>45518.349282407406</v>
      </c>
      <c r="D3416" t="s">
        <v>17982</v>
      </c>
      <c r="E3416" s="1137">
        <v>0</v>
      </c>
    </row>
    <row r="3417" spans="1:5" x14ac:dyDescent="0.25">
      <c r="A3417" t="s">
        <v>1</v>
      </c>
      <c r="B3417" t="s">
        <v>17548</v>
      </c>
      <c r="C3417" s="1140">
        <v>45518.349282407406</v>
      </c>
      <c r="D3417" t="s">
        <v>17981</v>
      </c>
    </row>
    <row r="3418" spans="1:5" x14ac:dyDescent="0.25">
      <c r="A3418" t="s">
        <v>1</v>
      </c>
      <c r="B3418" t="s">
        <v>17548</v>
      </c>
      <c r="C3418" s="1140">
        <v>45518.349282407406</v>
      </c>
      <c r="D3418" t="s">
        <v>17982</v>
      </c>
      <c r="E3418" s="1137">
        <v>1.5599999999999999E-2</v>
      </c>
    </row>
    <row r="3419" spans="1:5" x14ac:dyDescent="0.25">
      <c r="A3419" t="s">
        <v>1</v>
      </c>
      <c r="B3419" t="s">
        <v>17548</v>
      </c>
      <c r="C3419" s="1140">
        <v>45518.349282407406</v>
      </c>
      <c r="D3419" t="s">
        <v>17981</v>
      </c>
    </row>
    <row r="3420" spans="1:5" x14ac:dyDescent="0.25">
      <c r="A3420" t="s">
        <v>1</v>
      </c>
      <c r="B3420" t="s">
        <v>17548</v>
      </c>
      <c r="C3420" s="1140">
        <v>45518.349282407406</v>
      </c>
      <c r="D3420" t="s">
        <v>17982</v>
      </c>
      <c r="E3420" s="1137">
        <v>1.7600000000000001E-2</v>
      </c>
    </row>
    <row r="3421" spans="1:5" x14ac:dyDescent="0.25">
      <c r="A3421" t="s">
        <v>1</v>
      </c>
      <c r="B3421" t="s">
        <v>17548</v>
      </c>
      <c r="C3421" s="1140">
        <v>45518.349282407406</v>
      </c>
      <c r="D3421" t="s">
        <v>17981</v>
      </c>
    </row>
    <row r="3422" spans="1:5" x14ac:dyDescent="0.25">
      <c r="A3422" t="s">
        <v>1</v>
      </c>
      <c r="B3422" t="s">
        <v>17548</v>
      </c>
      <c r="C3422" s="1140">
        <v>45518.349282407406</v>
      </c>
      <c r="D3422" t="s">
        <v>17982</v>
      </c>
      <c r="E3422" s="1137">
        <v>0</v>
      </c>
    </row>
    <row r="3423" spans="1:5" x14ac:dyDescent="0.25">
      <c r="A3423" t="s">
        <v>1</v>
      </c>
      <c r="B3423" t="s">
        <v>17548</v>
      </c>
      <c r="C3423" s="1140">
        <v>45518.349282407406</v>
      </c>
      <c r="D3423" t="s">
        <v>17981</v>
      </c>
    </row>
    <row r="3424" spans="1:5" x14ac:dyDescent="0.25">
      <c r="A3424" t="s">
        <v>1</v>
      </c>
      <c r="B3424" t="s">
        <v>17548</v>
      </c>
      <c r="C3424" s="1140">
        <v>45518.349282407406</v>
      </c>
      <c r="D3424" t="s">
        <v>17982</v>
      </c>
      <c r="E3424" s="1137">
        <v>0</v>
      </c>
    </row>
    <row r="3425" spans="1:5" x14ac:dyDescent="0.25">
      <c r="A3425" t="s">
        <v>1</v>
      </c>
      <c r="B3425" t="s">
        <v>17548</v>
      </c>
      <c r="C3425" s="1140">
        <v>45518.349282407406</v>
      </c>
      <c r="D3425" t="s">
        <v>17981</v>
      </c>
    </row>
    <row r="3426" spans="1:5" x14ac:dyDescent="0.25">
      <c r="A3426" t="s">
        <v>1</v>
      </c>
      <c r="B3426" t="s">
        <v>17548</v>
      </c>
      <c r="C3426" s="1140">
        <v>45518.349282407406</v>
      </c>
      <c r="D3426" t="s">
        <v>17982</v>
      </c>
      <c r="E3426" s="1137">
        <v>0</v>
      </c>
    </row>
    <row r="3427" spans="1:5" x14ac:dyDescent="0.25">
      <c r="A3427" t="s">
        <v>1</v>
      </c>
      <c r="B3427" t="s">
        <v>17548</v>
      </c>
      <c r="C3427" s="1140">
        <v>45518.349282407406</v>
      </c>
      <c r="D3427" t="s">
        <v>17981</v>
      </c>
    </row>
    <row r="3428" spans="1:5" x14ac:dyDescent="0.25">
      <c r="A3428" t="s">
        <v>1</v>
      </c>
      <c r="B3428" t="s">
        <v>17548</v>
      </c>
      <c r="C3428" s="1140">
        <v>45518.349282407406</v>
      </c>
      <c r="D3428" t="s">
        <v>17982</v>
      </c>
      <c r="E3428" s="1137">
        <v>1.5599999999999999E-2</v>
      </c>
    </row>
    <row r="3429" spans="1:5" x14ac:dyDescent="0.25">
      <c r="A3429" t="s">
        <v>1</v>
      </c>
      <c r="B3429" t="s">
        <v>17548</v>
      </c>
      <c r="C3429" s="1140">
        <v>45518.349282407406</v>
      </c>
      <c r="D3429" t="s">
        <v>17981</v>
      </c>
    </row>
    <row r="3430" spans="1:5" x14ac:dyDescent="0.25">
      <c r="A3430" t="s">
        <v>1</v>
      </c>
      <c r="B3430" t="s">
        <v>17548</v>
      </c>
      <c r="C3430" s="1140">
        <v>45518.349282407406</v>
      </c>
      <c r="D3430" t="s">
        <v>17982</v>
      </c>
      <c r="E3430" s="1137">
        <v>0</v>
      </c>
    </row>
    <row r="3431" spans="1:5" x14ac:dyDescent="0.25">
      <c r="A3431" t="s">
        <v>1</v>
      </c>
      <c r="B3431" t="s">
        <v>17548</v>
      </c>
      <c r="C3431" s="1140">
        <v>45518.41909722222</v>
      </c>
      <c r="D3431" t="s">
        <v>9291</v>
      </c>
    </row>
    <row r="3432" spans="1:5" x14ac:dyDescent="0.25">
      <c r="A3432" t="s">
        <v>1</v>
      </c>
      <c r="B3432" t="s">
        <v>17548</v>
      </c>
      <c r="C3432" s="1140">
        <v>45518.41909722222</v>
      </c>
      <c r="D3432" t="s">
        <v>9292</v>
      </c>
      <c r="E3432" s="1137">
        <v>2.7300000000000001E-2</v>
      </c>
    </row>
    <row r="3433" spans="1:5" x14ac:dyDescent="0.25">
      <c r="A3433" t="s">
        <v>1</v>
      </c>
      <c r="B3433" t="s">
        <v>17548</v>
      </c>
      <c r="C3433" s="1140">
        <v>45518.41909722222</v>
      </c>
      <c r="D3433" t="s">
        <v>17288</v>
      </c>
    </row>
    <row r="3434" spans="1:5" x14ac:dyDescent="0.25">
      <c r="A3434" t="s">
        <v>1</v>
      </c>
      <c r="B3434" t="s">
        <v>17548</v>
      </c>
      <c r="C3434" s="1140">
        <v>45518.419108796297</v>
      </c>
      <c r="D3434" t="s">
        <v>17289</v>
      </c>
      <c r="E3434" s="1137">
        <v>6.25E-2</v>
      </c>
    </row>
    <row r="3435" spans="1:5" x14ac:dyDescent="0.25">
      <c r="A3435" t="s">
        <v>1</v>
      </c>
      <c r="B3435" t="s">
        <v>17548</v>
      </c>
      <c r="C3435" s="1140">
        <v>45518.419108796297</v>
      </c>
      <c r="D3435" t="s">
        <v>17290</v>
      </c>
    </row>
    <row r="3436" spans="1:5" x14ac:dyDescent="0.25">
      <c r="A3436" t="s">
        <v>1</v>
      </c>
      <c r="B3436" t="s">
        <v>17548</v>
      </c>
      <c r="C3436" s="1140">
        <v>45518.419108796297</v>
      </c>
      <c r="D3436" t="s">
        <v>17291</v>
      </c>
      <c r="E3436" s="1137">
        <v>7.8100000000000003E-2</v>
      </c>
    </row>
    <row r="3437" spans="1:5" x14ac:dyDescent="0.25">
      <c r="A3437" t="s">
        <v>1</v>
      </c>
      <c r="B3437" t="s">
        <v>17548</v>
      </c>
      <c r="C3437" s="1140">
        <v>45518.419120370374</v>
      </c>
      <c r="D3437" t="s">
        <v>17288</v>
      </c>
    </row>
    <row r="3438" spans="1:5" x14ac:dyDescent="0.25">
      <c r="A3438" t="s">
        <v>1</v>
      </c>
      <c r="B3438" t="s">
        <v>17548</v>
      </c>
      <c r="C3438" s="1140">
        <v>45518.419120370374</v>
      </c>
      <c r="D3438" t="s">
        <v>17289</v>
      </c>
      <c r="E3438" s="1137">
        <v>4.2999999999999997E-2</v>
      </c>
    </row>
    <row r="3439" spans="1:5" x14ac:dyDescent="0.25">
      <c r="A3439" t="s">
        <v>1</v>
      </c>
      <c r="B3439" t="s">
        <v>17548</v>
      </c>
      <c r="C3439" s="1140">
        <v>45518.419120370374</v>
      </c>
      <c r="D3439" t="s">
        <v>17290</v>
      </c>
    </row>
    <row r="3440" spans="1:5" x14ac:dyDescent="0.25">
      <c r="A3440" t="s">
        <v>1</v>
      </c>
      <c r="B3440" t="s">
        <v>17548</v>
      </c>
      <c r="C3440" s="1140">
        <v>45518.419120370374</v>
      </c>
      <c r="D3440" t="s">
        <v>17291</v>
      </c>
      <c r="E3440" s="1137">
        <v>3.9100000000000003E-2</v>
      </c>
    </row>
    <row r="3441" spans="1:5" x14ac:dyDescent="0.25">
      <c r="A3441" t="s">
        <v>1</v>
      </c>
      <c r="B3441" t="s">
        <v>17548</v>
      </c>
      <c r="C3441" s="1140">
        <v>45518.419120370374</v>
      </c>
      <c r="D3441" t="s">
        <v>17288</v>
      </c>
    </row>
    <row r="3442" spans="1:5" x14ac:dyDescent="0.25">
      <c r="A3442" t="s">
        <v>1</v>
      </c>
      <c r="B3442" t="s">
        <v>17548</v>
      </c>
      <c r="C3442" s="1140">
        <v>45518.419120370374</v>
      </c>
      <c r="D3442" t="s">
        <v>17289</v>
      </c>
      <c r="E3442" s="1137">
        <v>4.2999999999999997E-2</v>
      </c>
    </row>
    <row r="3443" spans="1:5" x14ac:dyDescent="0.25">
      <c r="A3443" t="s">
        <v>1</v>
      </c>
      <c r="B3443" t="s">
        <v>17548</v>
      </c>
      <c r="C3443" s="1140">
        <v>45518.419120370374</v>
      </c>
      <c r="D3443" t="s">
        <v>17290</v>
      </c>
    </row>
    <row r="3444" spans="1:5" x14ac:dyDescent="0.25">
      <c r="A3444" t="s">
        <v>1</v>
      </c>
      <c r="B3444" t="s">
        <v>17548</v>
      </c>
      <c r="C3444" s="1140">
        <v>45518.419120370374</v>
      </c>
      <c r="D3444" t="s">
        <v>17291</v>
      </c>
      <c r="E3444" s="1137">
        <v>3.9100000000000003E-2</v>
      </c>
    </row>
    <row r="3445" spans="1:5" x14ac:dyDescent="0.25">
      <c r="A3445" t="s">
        <v>1</v>
      </c>
      <c r="B3445" t="s">
        <v>17548</v>
      </c>
      <c r="C3445" s="1140">
        <v>45518.419120370374</v>
      </c>
      <c r="D3445" t="s">
        <v>17288</v>
      </c>
    </row>
    <row r="3446" spans="1:5" x14ac:dyDescent="0.25">
      <c r="A3446" t="s">
        <v>1</v>
      </c>
      <c r="B3446" t="s">
        <v>17548</v>
      </c>
      <c r="C3446" s="1140">
        <v>45518.419120370374</v>
      </c>
      <c r="D3446" t="s">
        <v>17289</v>
      </c>
      <c r="E3446" s="1137">
        <v>4.2999999999999997E-2</v>
      </c>
    </row>
    <row r="3447" spans="1:5" x14ac:dyDescent="0.25">
      <c r="A3447" t="s">
        <v>1</v>
      </c>
      <c r="B3447" t="s">
        <v>17548</v>
      </c>
      <c r="C3447" s="1140">
        <v>45518.419120370374</v>
      </c>
      <c r="D3447" t="s">
        <v>17290</v>
      </c>
    </row>
    <row r="3448" spans="1:5" x14ac:dyDescent="0.25">
      <c r="A3448" t="s">
        <v>1</v>
      </c>
      <c r="B3448" t="s">
        <v>17548</v>
      </c>
      <c r="C3448" s="1140">
        <v>45518.419120370374</v>
      </c>
      <c r="D3448" t="s">
        <v>17291</v>
      </c>
      <c r="E3448" s="1137">
        <v>3.9100000000000003E-2</v>
      </c>
    </row>
    <row r="3449" spans="1:5" x14ac:dyDescent="0.25">
      <c r="A3449" t="s">
        <v>1</v>
      </c>
      <c r="B3449" t="s">
        <v>17548</v>
      </c>
      <c r="C3449" s="1140">
        <v>45518.426053240742</v>
      </c>
      <c r="D3449" t="s">
        <v>9291</v>
      </c>
    </row>
    <row r="3450" spans="1:5" x14ac:dyDescent="0.25">
      <c r="A3450" t="s">
        <v>1</v>
      </c>
      <c r="B3450" t="s">
        <v>17548</v>
      </c>
      <c r="C3450" s="1140">
        <v>45518.426053240742</v>
      </c>
      <c r="D3450" t="s">
        <v>9292</v>
      </c>
      <c r="E3450" s="1137">
        <v>4.2999999999999997E-2</v>
      </c>
    </row>
    <row r="3451" spans="1:5" x14ac:dyDescent="0.25">
      <c r="A3451" t="s">
        <v>1</v>
      </c>
      <c r="B3451" t="s">
        <v>17548</v>
      </c>
      <c r="C3451" s="1140">
        <v>45518.430787037039</v>
      </c>
      <c r="D3451" t="s">
        <v>17981</v>
      </c>
    </row>
    <row r="3452" spans="1:5" x14ac:dyDescent="0.25">
      <c r="A3452" t="s">
        <v>1</v>
      </c>
      <c r="B3452" t="s">
        <v>17548</v>
      </c>
      <c r="C3452" s="1140">
        <v>45518.433321759258</v>
      </c>
      <c r="D3452" t="s">
        <v>9291</v>
      </c>
    </row>
    <row r="3453" spans="1:5" x14ac:dyDescent="0.25">
      <c r="A3453" t="s">
        <v>1</v>
      </c>
      <c r="B3453" t="s">
        <v>17548</v>
      </c>
      <c r="C3453" s="1140">
        <v>45518.433321759258</v>
      </c>
      <c r="D3453" t="s">
        <v>9292</v>
      </c>
      <c r="E3453" s="1137">
        <v>4.2999999999999997E-2</v>
      </c>
    </row>
    <row r="3454" spans="1:5" x14ac:dyDescent="0.25">
      <c r="A3454" t="s">
        <v>1</v>
      </c>
      <c r="B3454" t="s">
        <v>17548</v>
      </c>
      <c r="C3454" s="1140">
        <v>45518.435381944444</v>
      </c>
      <c r="D3454" t="s">
        <v>17981</v>
      </c>
    </row>
    <row r="3455" spans="1:5" x14ac:dyDescent="0.25">
      <c r="A3455" t="s">
        <v>1</v>
      </c>
      <c r="B3455" t="s">
        <v>17548</v>
      </c>
      <c r="C3455" s="1140">
        <v>45518.443078703705</v>
      </c>
      <c r="D3455" t="s">
        <v>9291</v>
      </c>
    </row>
    <row r="3456" spans="1:5" x14ac:dyDescent="0.25">
      <c r="A3456" t="s">
        <v>1</v>
      </c>
      <c r="B3456" t="s">
        <v>17548</v>
      </c>
      <c r="C3456" s="1140">
        <v>45518.443078703705</v>
      </c>
      <c r="D3456" t="s">
        <v>9292</v>
      </c>
      <c r="E3456" s="1137">
        <v>3.1199999999999999E-2</v>
      </c>
    </row>
    <row r="3457" spans="1:5" x14ac:dyDescent="0.25">
      <c r="A3457" t="s">
        <v>1</v>
      </c>
      <c r="B3457" t="s">
        <v>17548</v>
      </c>
      <c r="C3457" s="1140">
        <v>45518.443078703705</v>
      </c>
      <c r="D3457" t="s">
        <v>17288</v>
      </c>
    </row>
    <row r="3458" spans="1:5" x14ac:dyDescent="0.25">
      <c r="A3458" t="s">
        <v>1</v>
      </c>
      <c r="B3458" t="s">
        <v>17548</v>
      </c>
      <c r="C3458" s="1140">
        <v>45518.443078703705</v>
      </c>
      <c r="D3458" t="s">
        <v>17289</v>
      </c>
      <c r="E3458" s="1137">
        <v>4.6899999999999997E-2</v>
      </c>
    </row>
    <row r="3459" spans="1:5" x14ac:dyDescent="0.25">
      <c r="A3459" t="s">
        <v>1</v>
      </c>
      <c r="B3459" t="s">
        <v>17548</v>
      </c>
      <c r="C3459" s="1140">
        <v>45518.443078703705</v>
      </c>
      <c r="D3459" t="s">
        <v>17290</v>
      </c>
    </row>
    <row r="3460" spans="1:5" x14ac:dyDescent="0.25">
      <c r="A3460" t="s">
        <v>1</v>
      </c>
      <c r="B3460" t="s">
        <v>17548</v>
      </c>
      <c r="C3460" s="1140">
        <v>45518.443078703705</v>
      </c>
      <c r="D3460" t="s">
        <v>17291</v>
      </c>
      <c r="E3460" s="1137">
        <v>4.6899999999999997E-2</v>
      </c>
    </row>
    <row r="3461" spans="1:5" x14ac:dyDescent="0.25">
      <c r="A3461" t="s">
        <v>1</v>
      </c>
      <c r="B3461" t="s">
        <v>17548</v>
      </c>
      <c r="C3461" s="1140">
        <v>45518.443078703705</v>
      </c>
      <c r="D3461" t="s">
        <v>17288</v>
      </c>
    </row>
    <row r="3462" spans="1:5" x14ac:dyDescent="0.25">
      <c r="A3462" t="s">
        <v>1</v>
      </c>
      <c r="B3462" t="s">
        <v>17548</v>
      </c>
      <c r="C3462" s="1140">
        <v>45518.443078703705</v>
      </c>
      <c r="D3462" t="s">
        <v>17289</v>
      </c>
      <c r="E3462" s="1137">
        <v>4.6899999999999997E-2</v>
      </c>
    </row>
    <row r="3463" spans="1:5" x14ac:dyDescent="0.25">
      <c r="A3463" t="s">
        <v>1</v>
      </c>
      <c r="B3463" t="s">
        <v>17548</v>
      </c>
      <c r="C3463" s="1140">
        <v>45518.443078703705</v>
      </c>
      <c r="D3463" t="s">
        <v>17290</v>
      </c>
    </row>
    <row r="3464" spans="1:5" x14ac:dyDescent="0.25">
      <c r="A3464" t="s">
        <v>1</v>
      </c>
      <c r="B3464" t="s">
        <v>17548</v>
      </c>
      <c r="C3464" s="1140">
        <v>45518.443078703705</v>
      </c>
      <c r="D3464" t="s">
        <v>17291</v>
      </c>
      <c r="E3464" s="1137">
        <v>4.6899999999999997E-2</v>
      </c>
    </row>
    <row r="3465" spans="1:5" x14ac:dyDescent="0.25">
      <c r="A3465" t="s">
        <v>1</v>
      </c>
      <c r="B3465" t="s">
        <v>17548</v>
      </c>
      <c r="C3465" s="1140">
        <v>45518.443078703705</v>
      </c>
      <c r="D3465" t="s">
        <v>17288</v>
      </c>
    </row>
    <row r="3466" spans="1:5" x14ac:dyDescent="0.25">
      <c r="A3466" t="s">
        <v>1</v>
      </c>
      <c r="B3466" t="s">
        <v>17548</v>
      </c>
      <c r="C3466" s="1140">
        <v>45518.443090277775</v>
      </c>
      <c r="D3466" t="s">
        <v>17289</v>
      </c>
      <c r="E3466" s="1137">
        <v>4.6899999999999997E-2</v>
      </c>
    </row>
    <row r="3467" spans="1:5" x14ac:dyDescent="0.25">
      <c r="A3467" t="s">
        <v>1</v>
      </c>
      <c r="B3467" t="s">
        <v>17548</v>
      </c>
      <c r="C3467" s="1140">
        <v>45518.443090277775</v>
      </c>
      <c r="D3467" t="s">
        <v>17290</v>
      </c>
    </row>
    <row r="3468" spans="1:5" x14ac:dyDescent="0.25">
      <c r="A3468" t="s">
        <v>1</v>
      </c>
      <c r="B3468" t="s">
        <v>17548</v>
      </c>
      <c r="C3468" s="1140">
        <v>45518.443090277775</v>
      </c>
      <c r="D3468" t="s">
        <v>17291</v>
      </c>
      <c r="E3468" s="1137">
        <v>5.0799999999999998E-2</v>
      </c>
    </row>
    <row r="3469" spans="1:5" x14ac:dyDescent="0.25">
      <c r="A3469" t="s">
        <v>1</v>
      </c>
      <c r="B3469" t="s">
        <v>17548</v>
      </c>
      <c r="C3469" s="1140">
        <v>45518.443090277775</v>
      </c>
      <c r="D3469" t="s">
        <v>17288</v>
      </c>
    </row>
    <row r="3470" spans="1:5" x14ac:dyDescent="0.25">
      <c r="A3470" t="s">
        <v>1</v>
      </c>
      <c r="B3470" t="s">
        <v>17548</v>
      </c>
      <c r="C3470" s="1140">
        <v>45518.443090277775</v>
      </c>
      <c r="D3470" t="s">
        <v>17289</v>
      </c>
      <c r="E3470" s="1137">
        <v>3.1199999999999999E-2</v>
      </c>
    </row>
    <row r="3471" spans="1:5" x14ac:dyDescent="0.25">
      <c r="A3471" t="s">
        <v>1</v>
      </c>
      <c r="B3471" t="s">
        <v>17548</v>
      </c>
      <c r="C3471" s="1140">
        <v>45518.443090277775</v>
      </c>
      <c r="D3471" t="s">
        <v>17290</v>
      </c>
    </row>
    <row r="3472" spans="1:5" x14ac:dyDescent="0.25">
      <c r="A3472" t="s">
        <v>1</v>
      </c>
      <c r="B3472" t="s">
        <v>17548</v>
      </c>
      <c r="C3472" s="1140">
        <v>45518.443090277775</v>
      </c>
      <c r="D3472" t="s">
        <v>17291</v>
      </c>
      <c r="E3472" s="1137">
        <v>4.6899999999999997E-2</v>
      </c>
    </row>
    <row r="3473" spans="1:5" x14ac:dyDescent="0.25">
      <c r="A3473" t="s">
        <v>1</v>
      </c>
      <c r="B3473" t="s">
        <v>17548</v>
      </c>
      <c r="C3473" s="1140">
        <v>45518.443090277775</v>
      </c>
      <c r="D3473" t="s">
        <v>17288</v>
      </c>
    </row>
    <row r="3474" spans="1:5" x14ac:dyDescent="0.25">
      <c r="A3474" t="s">
        <v>1</v>
      </c>
      <c r="B3474" t="s">
        <v>17548</v>
      </c>
      <c r="C3474" s="1140">
        <v>45518.443090277775</v>
      </c>
      <c r="D3474" t="s">
        <v>17289</v>
      </c>
      <c r="E3474" s="1137">
        <v>3.1199999999999999E-2</v>
      </c>
    </row>
    <row r="3475" spans="1:5" x14ac:dyDescent="0.25">
      <c r="A3475" t="s">
        <v>1</v>
      </c>
      <c r="B3475" t="s">
        <v>17548</v>
      </c>
      <c r="C3475" s="1140">
        <v>45518.443090277775</v>
      </c>
      <c r="D3475" t="s">
        <v>17290</v>
      </c>
    </row>
    <row r="3476" spans="1:5" x14ac:dyDescent="0.25">
      <c r="A3476" t="s">
        <v>1</v>
      </c>
      <c r="B3476" t="s">
        <v>17548</v>
      </c>
      <c r="C3476" s="1140">
        <v>45518.443090277775</v>
      </c>
      <c r="D3476" t="s">
        <v>17291</v>
      </c>
      <c r="E3476" s="1137">
        <v>4.6899999999999997E-2</v>
      </c>
    </row>
    <row r="3477" spans="1:5" x14ac:dyDescent="0.25">
      <c r="A3477" t="s">
        <v>1</v>
      </c>
      <c r="B3477" t="s">
        <v>17548</v>
      </c>
      <c r="C3477" s="1140">
        <v>45518.443090277775</v>
      </c>
      <c r="D3477" t="s">
        <v>17288</v>
      </c>
    </row>
    <row r="3478" spans="1:5" x14ac:dyDescent="0.25">
      <c r="A3478" t="s">
        <v>1</v>
      </c>
      <c r="B3478" t="s">
        <v>17548</v>
      </c>
      <c r="C3478" s="1140">
        <v>45518.443090277775</v>
      </c>
      <c r="D3478" t="s">
        <v>17289</v>
      </c>
      <c r="E3478" s="1137">
        <v>4.6899999999999997E-2</v>
      </c>
    </row>
    <row r="3479" spans="1:5" x14ac:dyDescent="0.25">
      <c r="A3479" t="s">
        <v>1</v>
      </c>
      <c r="B3479" t="s">
        <v>17548</v>
      </c>
      <c r="C3479" s="1140">
        <v>45518.443090277775</v>
      </c>
      <c r="D3479" t="s">
        <v>17290</v>
      </c>
    </row>
    <row r="3480" spans="1:5" x14ac:dyDescent="0.25">
      <c r="A3480" t="s">
        <v>1</v>
      </c>
      <c r="B3480" t="s">
        <v>17548</v>
      </c>
      <c r="C3480" s="1140">
        <v>45518.443090277775</v>
      </c>
      <c r="D3480" t="s">
        <v>17291</v>
      </c>
      <c r="E3480" s="1137">
        <v>3.1199999999999999E-2</v>
      </c>
    </row>
    <row r="3481" spans="1:5" x14ac:dyDescent="0.25">
      <c r="A3481" t="s">
        <v>1</v>
      </c>
      <c r="B3481" t="s">
        <v>17548</v>
      </c>
      <c r="C3481" s="1140">
        <v>45518.443101851852</v>
      </c>
      <c r="D3481" t="s">
        <v>17290</v>
      </c>
    </row>
    <row r="3482" spans="1:5" x14ac:dyDescent="0.25">
      <c r="A3482" t="s">
        <v>1</v>
      </c>
      <c r="B3482" t="s">
        <v>17548</v>
      </c>
      <c r="C3482" s="1140">
        <v>45518.443101851852</v>
      </c>
      <c r="D3482" t="s">
        <v>17291</v>
      </c>
      <c r="E3482" s="1137">
        <v>3.5200000000000002E-2</v>
      </c>
    </row>
    <row r="3483" spans="1:5" x14ac:dyDescent="0.25">
      <c r="A3483" t="s">
        <v>1</v>
      </c>
      <c r="B3483" t="s">
        <v>17548</v>
      </c>
      <c r="C3483" s="1140">
        <v>45518.443113425928</v>
      </c>
      <c r="D3483" t="s">
        <v>17288</v>
      </c>
    </row>
    <row r="3484" spans="1:5" x14ac:dyDescent="0.25">
      <c r="A3484" t="s">
        <v>1</v>
      </c>
      <c r="B3484" t="s">
        <v>17548</v>
      </c>
      <c r="C3484" s="1140">
        <v>45518.443113425928</v>
      </c>
      <c r="D3484" t="s">
        <v>17289</v>
      </c>
      <c r="E3484" s="1137">
        <v>4.6899999999999997E-2</v>
      </c>
    </row>
    <row r="3485" spans="1:5" x14ac:dyDescent="0.25">
      <c r="A3485" t="s">
        <v>1</v>
      </c>
      <c r="B3485" t="s">
        <v>17548</v>
      </c>
      <c r="C3485" s="1140">
        <v>45518.443124999998</v>
      </c>
      <c r="D3485" t="s">
        <v>17292</v>
      </c>
    </row>
    <row r="3486" spans="1:5" x14ac:dyDescent="0.25">
      <c r="A3486" t="s">
        <v>1</v>
      </c>
      <c r="B3486" t="s">
        <v>17548</v>
      </c>
      <c r="C3486" s="1140">
        <v>45518.443136574075</v>
      </c>
      <c r="D3486" t="s">
        <v>17297</v>
      </c>
      <c r="E3486" s="1137">
        <v>0.4219</v>
      </c>
    </row>
    <row r="3487" spans="1:5" x14ac:dyDescent="0.25">
      <c r="A3487" t="s">
        <v>1</v>
      </c>
      <c r="B3487" t="s">
        <v>17548</v>
      </c>
      <c r="C3487" s="1140">
        <v>45518.443148148152</v>
      </c>
      <c r="D3487" t="s">
        <v>17298</v>
      </c>
    </row>
    <row r="3488" spans="1:5" x14ac:dyDescent="0.25">
      <c r="A3488" t="s">
        <v>1</v>
      </c>
      <c r="B3488" t="s">
        <v>17548</v>
      </c>
      <c r="C3488" s="1140">
        <v>45518.443148148152</v>
      </c>
      <c r="D3488" t="s">
        <v>17299</v>
      </c>
      <c r="E3488" s="1137">
        <v>0</v>
      </c>
    </row>
    <row r="3489" spans="1:5" x14ac:dyDescent="0.25">
      <c r="A3489" t="s">
        <v>1</v>
      </c>
      <c r="B3489" t="s">
        <v>17548</v>
      </c>
      <c r="C3489" s="1140">
        <v>45518.443171296298</v>
      </c>
      <c r="D3489" t="s">
        <v>17300</v>
      </c>
    </row>
    <row r="3490" spans="1:5" x14ac:dyDescent="0.25">
      <c r="A3490" t="s">
        <v>1</v>
      </c>
      <c r="B3490" t="s">
        <v>17548</v>
      </c>
      <c r="C3490" s="1140">
        <v>45518.443171296298</v>
      </c>
      <c r="D3490" t="s">
        <v>17301</v>
      </c>
      <c r="E3490" s="1137">
        <v>0</v>
      </c>
    </row>
    <row r="3491" spans="1:5" x14ac:dyDescent="0.25">
      <c r="A3491" t="s">
        <v>1</v>
      </c>
      <c r="B3491" t="s">
        <v>17548</v>
      </c>
      <c r="C3491" s="1140">
        <v>45518.443171296298</v>
      </c>
      <c r="D3491" t="s">
        <v>17302</v>
      </c>
    </row>
    <row r="3492" spans="1:5" x14ac:dyDescent="0.25">
      <c r="A3492" t="s">
        <v>1</v>
      </c>
      <c r="B3492" t="s">
        <v>17548</v>
      </c>
      <c r="C3492" s="1140">
        <v>45518.443171296298</v>
      </c>
      <c r="D3492" t="s">
        <v>17303</v>
      </c>
    </row>
    <row r="3493" spans="1:5" x14ac:dyDescent="0.25">
      <c r="A3493" t="s">
        <v>1</v>
      </c>
      <c r="B3493" t="s">
        <v>17548</v>
      </c>
      <c r="C3493" s="1140">
        <v>45518.443171296298</v>
      </c>
      <c r="D3493" t="s">
        <v>17304</v>
      </c>
      <c r="E3493" s="1137">
        <v>1.5599999999999999E-2</v>
      </c>
    </row>
    <row r="3494" spans="1:5" x14ac:dyDescent="0.25">
      <c r="A3494" t="s">
        <v>1</v>
      </c>
      <c r="B3494" t="s">
        <v>17548</v>
      </c>
      <c r="C3494" s="1140">
        <v>45518.443171296298</v>
      </c>
      <c r="D3494" t="s">
        <v>17305</v>
      </c>
    </row>
    <row r="3495" spans="1:5" x14ac:dyDescent="0.25">
      <c r="A3495" t="s">
        <v>1</v>
      </c>
      <c r="B3495" t="s">
        <v>17548</v>
      </c>
      <c r="C3495" s="1140">
        <v>45518.443171296298</v>
      </c>
      <c r="D3495" t="s">
        <v>17306</v>
      </c>
      <c r="E3495" s="1137">
        <v>9.3799999999999994E-2</v>
      </c>
    </row>
    <row r="3496" spans="1:5" x14ac:dyDescent="0.25">
      <c r="A3496" t="s">
        <v>1</v>
      </c>
      <c r="B3496" t="s">
        <v>17548</v>
      </c>
      <c r="C3496" s="1140">
        <v>45518.443171296298</v>
      </c>
      <c r="D3496" t="s">
        <v>17307</v>
      </c>
      <c r="E3496" s="1137">
        <v>0.125</v>
      </c>
    </row>
    <row r="3497" spans="1:5" x14ac:dyDescent="0.25">
      <c r="A3497" t="s">
        <v>1</v>
      </c>
      <c r="B3497" t="s">
        <v>17548</v>
      </c>
      <c r="C3497" s="1140">
        <v>45518.443703703706</v>
      </c>
      <c r="D3497" t="s">
        <v>17355</v>
      </c>
    </row>
    <row r="3498" spans="1:5" x14ac:dyDescent="0.25">
      <c r="A3498" t="s">
        <v>1</v>
      </c>
      <c r="B3498" t="s">
        <v>17548</v>
      </c>
      <c r="C3498" s="1140">
        <v>45518.443703703706</v>
      </c>
      <c r="D3498" t="s">
        <v>17356</v>
      </c>
      <c r="E3498" s="1137">
        <v>0</v>
      </c>
    </row>
    <row r="3499" spans="1:5" x14ac:dyDescent="0.25">
      <c r="A3499" t="s">
        <v>1</v>
      </c>
      <c r="B3499" t="s">
        <v>17548</v>
      </c>
      <c r="C3499" s="1140">
        <v>45518.443796296298</v>
      </c>
      <c r="D3499" t="s">
        <v>17314</v>
      </c>
    </row>
    <row r="3500" spans="1:5" x14ac:dyDescent="0.25">
      <c r="A3500" t="s">
        <v>1</v>
      </c>
      <c r="B3500" t="s">
        <v>17548</v>
      </c>
      <c r="C3500" s="1140">
        <v>45518.443796296298</v>
      </c>
      <c r="D3500" t="s">
        <v>17315</v>
      </c>
      <c r="E3500" s="1137">
        <v>0</v>
      </c>
    </row>
    <row r="3501" spans="1:5" x14ac:dyDescent="0.25">
      <c r="A3501" t="s">
        <v>1</v>
      </c>
      <c r="B3501" t="s">
        <v>17548</v>
      </c>
      <c r="C3501" s="1140">
        <v>45518.443807870368</v>
      </c>
      <c r="D3501" t="s">
        <v>17357</v>
      </c>
    </row>
    <row r="3502" spans="1:5" x14ac:dyDescent="0.25">
      <c r="A3502" t="s">
        <v>1</v>
      </c>
      <c r="B3502" t="s">
        <v>17548</v>
      </c>
      <c r="C3502" s="1140">
        <v>45518.443807870368</v>
      </c>
      <c r="D3502" t="s">
        <v>17358</v>
      </c>
      <c r="E3502" s="1137">
        <v>0</v>
      </c>
    </row>
    <row r="3503" spans="1:5" x14ac:dyDescent="0.25">
      <c r="A3503" t="s">
        <v>1</v>
      </c>
      <c r="B3503" t="s">
        <v>17548</v>
      </c>
      <c r="C3503" s="1140">
        <v>45518.443831018521</v>
      </c>
      <c r="D3503" t="s">
        <v>17546</v>
      </c>
    </row>
    <row r="3504" spans="1:5" x14ac:dyDescent="0.25">
      <c r="A3504" t="s">
        <v>1</v>
      </c>
      <c r="B3504" t="s">
        <v>17548</v>
      </c>
      <c r="C3504" s="1140">
        <v>45518.443831018521</v>
      </c>
      <c r="D3504" t="s">
        <v>17541</v>
      </c>
    </row>
    <row r="3505" spans="1:5" x14ac:dyDescent="0.25">
      <c r="A3505" t="s">
        <v>1</v>
      </c>
      <c r="B3505" t="s">
        <v>17548</v>
      </c>
      <c r="C3505" s="1140">
        <v>45518.443842592591</v>
      </c>
      <c r="D3505" t="s">
        <v>17542</v>
      </c>
      <c r="E3505" s="1137">
        <v>0.23050000000000001</v>
      </c>
    </row>
    <row r="3506" spans="1:5" x14ac:dyDescent="0.25">
      <c r="A3506" t="s">
        <v>1</v>
      </c>
      <c r="B3506" t="s">
        <v>17548</v>
      </c>
      <c r="C3506" s="1140">
        <v>45518.443842592591</v>
      </c>
      <c r="D3506" t="s">
        <v>17543</v>
      </c>
    </row>
    <row r="3507" spans="1:5" x14ac:dyDescent="0.25">
      <c r="A3507" t="s">
        <v>1</v>
      </c>
      <c r="B3507" t="s">
        <v>17548</v>
      </c>
      <c r="C3507" s="1140">
        <v>45518.443842592591</v>
      </c>
      <c r="D3507" t="s">
        <v>17355</v>
      </c>
    </row>
    <row r="3508" spans="1:5" x14ac:dyDescent="0.25">
      <c r="A3508" t="s">
        <v>1</v>
      </c>
      <c r="B3508" t="s">
        <v>17548</v>
      </c>
      <c r="C3508" s="1140">
        <v>45518.443842592591</v>
      </c>
      <c r="D3508" t="s">
        <v>17356</v>
      </c>
      <c r="E3508" s="1137">
        <v>0</v>
      </c>
    </row>
    <row r="3509" spans="1:5" x14ac:dyDescent="0.25">
      <c r="A3509" t="s">
        <v>1</v>
      </c>
      <c r="B3509" t="s">
        <v>17548</v>
      </c>
      <c r="C3509" s="1140">
        <v>45518.443842592591</v>
      </c>
      <c r="D3509" t="s">
        <v>17544</v>
      </c>
      <c r="E3509" s="1137">
        <v>1.5599999999999999E-2</v>
      </c>
    </row>
    <row r="3510" spans="1:5" x14ac:dyDescent="0.25">
      <c r="A3510" t="s">
        <v>1</v>
      </c>
      <c r="B3510" t="s">
        <v>17548</v>
      </c>
      <c r="C3510" s="1140">
        <v>45518.443842592591</v>
      </c>
      <c r="D3510" t="s">
        <v>17303</v>
      </c>
    </row>
    <row r="3511" spans="1:5" x14ac:dyDescent="0.25">
      <c r="A3511" t="s">
        <v>1</v>
      </c>
      <c r="B3511" t="s">
        <v>17548</v>
      </c>
      <c r="C3511" s="1140">
        <v>45518.443842592591</v>
      </c>
      <c r="D3511" t="s">
        <v>17304</v>
      </c>
      <c r="E3511" s="1137">
        <v>3.1199999999999999E-2</v>
      </c>
    </row>
    <row r="3512" spans="1:5" x14ac:dyDescent="0.25">
      <c r="A3512" t="s">
        <v>1</v>
      </c>
      <c r="B3512" t="s">
        <v>17548</v>
      </c>
      <c r="C3512" s="1140">
        <v>45518.443842592591</v>
      </c>
      <c r="D3512" t="s">
        <v>17305</v>
      </c>
    </row>
    <row r="3513" spans="1:5" x14ac:dyDescent="0.25">
      <c r="A3513" t="s">
        <v>1</v>
      </c>
      <c r="B3513" t="s">
        <v>17548</v>
      </c>
      <c r="C3513" s="1140">
        <v>45518.443842592591</v>
      </c>
      <c r="D3513" t="s">
        <v>17306</v>
      </c>
      <c r="E3513" s="1137">
        <v>0.3125</v>
      </c>
    </row>
    <row r="3514" spans="1:5" x14ac:dyDescent="0.25">
      <c r="A3514" t="s">
        <v>1</v>
      </c>
      <c r="B3514" t="s">
        <v>17548</v>
      </c>
      <c r="C3514" s="1140">
        <v>45518.443842592591</v>
      </c>
      <c r="D3514" t="s">
        <v>17547</v>
      </c>
      <c r="E3514" s="1137">
        <v>0.60550000000000004</v>
      </c>
    </row>
    <row r="3515" spans="1:5" x14ac:dyDescent="0.25">
      <c r="A3515" t="s">
        <v>1</v>
      </c>
      <c r="B3515" t="s">
        <v>17548</v>
      </c>
      <c r="C3515" s="1140">
        <v>45518.44394675926</v>
      </c>
      <c r="D3515" t="s">
        <v>17308</v>
      </c>
    </row>
    <row r="3516" spans="1:5" x14ac:dyDescent="0.25">
      <c r="A3516" t="s">
        <v>1</v>
      </c>
      <c r="B3516" t="s">
        <v>17548</v>
      </c>
      <c r="C3516" s="1140">
        <v>45518.443969907406</v>
      </c>
      <c r="D3516" t="s">
        <v>17313</v>
      </c>
      <c r="E3516" s="1137">
        <v>1.2968999999999999</v>
      </c>
    </row>
    <row r="3517" spans="1:5" x14ac:dyDescent="0.25">
      <c r="A3517" t="s">
        <v>1</v>
      </c>
      <c r="B3517" t="s">
        <v>17548</v>
      </c>
      <c r="C3517" s="1140">
        <v>45518.444062499999</v>
      </c>
      <c r="D3517" t="s">
        <v>17292</v>
      </c>
    </row>
    <row r="3518" spans="1:5" x14ac:dyDescent="0.25">
      <c r="A3518" t="s">
        <v>1</v>
      </c>
      <c r="B3518" t="s">
        <v>17548</v>
      </c>
      <c r="C3518" s="1140">
        <v>45518.444074074076</v>
      </c>
      <c r="D3518" t="s">
        <v>17297</v>
      </c>
      <c r="E3518" s="1137">
        <v>0.41799999999999998</v>
      </c>
    </row>
    <row r="3519" spans="1:5" x14ac:dyDescent="0.25">
      <c r="A3519" t="s">
        <v>1</v>
      </c>
      <c r="B3519" t="s">
        <v>17548</v>
      </c>
      <c r="C3519" s="1140">
        <v>45518.444085648145</v>
      </c>
      <c r="D3519" t="s">
        <v>17298</v>
      </c>
    </row>
    <row r="3520" spans="1:5" x14ac:dyDescent="0.25">
      <c r="A3520" t="s">
        <v>1</v>
      </c>
      <c r="B3520" t="s">
        <v>17548</v>
      </c>
      <c r="C3520" s="1140">
        <v>45518.444085648145</v>
      </c>
      <c r="D3520" t="s">
        <v>17299</v>
      </c>
      <c r="E3520" s="1137">
        <v>0</v>
      </c>
    </row>
    <row r="3521" spans="1:5" x14ac:dyDescent="0.25">
      <c r="A3521" t="s">
        <v>1</v>
      </c>
      <c r="B3521" t="s">
        <v>17548</v>
      </c>
      <c r="C3521" s="1140">
        <v>45518.444097222222</v>
      </c>
      <c r="D3521" t="s">
        <v>17300</v>
      </c>
    </row>
    <row r="3522" spans="1:5" x14ac:dyDescent="0.25">
      <c r="A3522" t="s">
        <v>1</v>
      </c>
      <c r="B3522" t="s">
        <v>17548</v>
      </c>
      <c r="C3522" s="1140">
        <v>45518.444097222222</v>
      </c>
      <c r="D3522" t="s">
        <v>17301</v>
      </c>
      <c r="E3522" s="1137">
        <v>0</v>
      </c>
    </row>
    <row r="3523" spans="1:5" x14ac:dyDescent="0.25">
      <c r="A3523" t="s">
        <v>1</v>
      </c>
      <c r="B3523" t="s">
        <v>17548</v>
      </c>
      <c r="C3523" s="1140">
        <v>45518.444097222222</v>
      </c>
      <c r="D3523" t="s">
        <v>17302</v>
      </c>
    </row>
    <row r="3524" spans="1:5" x14ac:dyDescent="0.25">
      <c r="A3524" t="s">
        <v>1</v>
      </c>
      <c r="B3524" t="s">
        <v>17548</v>
      </c>
      <c r="C3524" s="1140">
        <v>45518.444097222222</v>
      </c>
      <c r="D3524" t="s">
        <v>17303</v>
      </c>
    </row>
    <row r="3525" spans="1:5" x14ac:dyDescent="0.25">
      <c r="A3525" t="s">
        <v>1</v>
      </c>
      <c r="B3525" t="s">
        <v>17548</v>
      </c>
      <c r="C3525" s="1140">
        <v>45518.444097222222</v>
      </c>
      <c r="D3525" t="s">
        <v>17304</v>
      </c>
      <c r="E3525" s="1137">
        <v>1.5599999999999999E-2</v>
      </c>
    </row>
    <row r="3526" spans="1:5" x14ac:dyDescent="0.25">
      <c r="A3526" t="s">
        <v>1</v>
      </c>
      <c r="B3526" t="s">
        <v>17548</v>
      </c>
      <c r="C3526" s="1140">
        <v>45518.444097222222</v>
      </c>
      <c r="D3526" t="s">
        <v>17305</v>
      </c>
    </row>
    <row r="3527" spans="1:5" x14ac:dyDescent="0.25">
      <c r="A3527" t="s">
        <v>1</v>
      </c>
      <c r="B3527" t="s">
        <v>17548</v>
      </c>
      <c r="C3527" s="1140">
        <v>45518.444097222222</v>
      </c>
      <c r="D3527" t="s">
        <v>17306</v>
      </c>
      <c r="E3527" s="1137">
        <v>0.1094</v>
      </c>
    </row>
    <row r="3528" spans="1:5" x14ac:dyDescent="0.25">
      <c r="A3528" t="s">
        <v>1</v>
      </c>
      <c r="B3528" t="s">
        <v>17548</v>
      </c>
      <c r="C3528" s="1140">
        <v>45518.444097222222</v>
      </c>
      <c r="D3528" t="s">
        <v>17307</v>
      </c>
      <c r="E3528" s="1137">
        <v>0.12889999999999999</v>
      </c>
    </row>
    <row r="3529" spans="1:5" x14ac:dyDescent="0.25">
      <c r="A3529" t="s">
        <v>1</v>
      </c>
      <c r="B3529" t="s">
        <v>17548</v>
      </c>
      <c r="C3529" s="1140">
        <v>45518.444282407407</v>
      </c>
      <c r="D3529" t="s">
        <v>17355</v>
      </c>
    </row>
    <row r="3530" spans="1:5" x14ac:dyDescent="0.25">
      <c r="A3530" t="s">
        <v>1</v>
      </c>
      <c r="B3530" t="s">
        <v>17548</v>
      </c>
      <c r="C3530" s="1140">
        <v>45518.444282407407</v>
      </c>
      <c r="D3530" t="s">
        <v>17356</v>
      </c>
      <c r="E3530" s="1137">
        <v>1.5599999999999999E-2</v>
      </c>
    </row>
    <row r="3531" spans="1:5" x14ac:dyDescent="0.25">
      <c r="A3531" t="s">
        <v>1</v>
      </c>
      <c r="B3531" t="s">
        <v>17548</v>
      </c>
      <c r="C3531" s="1140">
        <v>45518.444293981483</v>
      </c>
      <c r="D3531" t="s">
        <v>17314</v>
      </c>
    </row>
    <row r="3532" spans="1:5" x14ac:dyDescent="0.25">
      <c r="A3532" t="s">
        <v>1</v>
      </c>
      <c r="B3532" t="s">
        <v>17548</v>
      </c>
      <c r="C3532" s="1140">
        <v>45518.444293981483</v>
      </c>
      <c r="D3532" t="s">
        <v>17315</v>
      </c>
      <c r="E3532" s="1137">
        <v>0</v>
      </c>
    </row>
    <row r="3533" spans="1:5" x14ac:dyDescent="0.25">
      <c r="A3533" t="s">
        <v>1</v>
      </c>
      <c r="B3533" t="s">
        <v>17548</v>
      </c>
      <c r="C3533" s="1140">
        <v>45518.44431712963</v>
      </c>
      <c r="D3533" t="s">
        <v>17357</v>
      </c>
    </row>
    <row r="3534" spans="1:5" x14ac:dyDescent="0.25">
      <c r="A3534" t="s">
        <v>1</v>
      </c>
      <c r="B3534" t="s">
        <v>17548</v>
      </c>
      <c r="C3534" s="1140">
        <v>45518.44431712963</v>
      </c>
      <c r="D3534" t="s">
        <v>17358</v>
      </c>
      <c r="E3534" s="1137">
        <v>0</v>
      </c>
    </row>
    <row r="3535" spans="1:5" x14ac:dyDescent="0.25">
      <c r="A3535" t="s">
        <v>1</v>
      </c>
      <c r="B3535" t="s">
        <v>17548</v>
      </c>
      <c r="C3535" s="1140">
        <v>45518.444328703707</v>
      </c>
      <c r="D3535" t="s">
        <v>17546</v>
      </c>
    </row>
    <row r="3536" spans="1:5" x14ac:dyDescent="0.25">
      <c r="A3536" t="s">
        <v>1</v>
      </c>
      <c r="B3536" t="s">
        <v>17548</v>
      </c>
      <c r="C3536" s="1140">
        <v>45518.444328703707</v>
      </c>
      <c r="D3536" t="s">
        <v>17541</v>
      </c>
    </row>
    <row r="3537" spans="1:5" x14ac:dyDescent="0.25">
      <c r="A3537" t="s">
        <v>1</v>
      </c>
      <c r="B3537" t="s">
        <v>17548</v>
      </c>
      <c r="C3537" s="1140">
        <v>45518.444328703707</v>
      </c>
      <c r="D3537" t="s">
        <v>17542</v>
      </c>
      <c r="E3537" s="1137">
        <v>0.2031</v>
      </c>
    </row>
    <row r="3538" spans="1:5" x14ac:dyDescent="0.25">
      <c r="A3538" t="s">
        <v>1</v>
      </c>
      <c r="B3538" t="s">
        <v>17548</v>
      </c>
      <c r="C3538" s="1140">
        <v>45518.444328703707</v>
      </c>
      <c r="D3538" t="s">
        <v>17543</v>
      </c>
    </row>
    <row r="3539" spans="1:5" x14ac:dyDescent="0.25">
      <c r="A3539" t="s">
        <v>1</v>
      </c>
      <c r="B3539" t="s">
        <v>17548</v>
      </c>
      <c r="C3539" s="1140">
        <v>45518.444328703707</v>
      </c>
      <c r="D3539" t="s">
        <v>17355</v>
      </c>
    </row>
    <row r="3540" spans="1:5" x14ac:dyDescent="0.25">
      <c r="A3540" t="s">
        <v>1</v>
      </c>
      <c r="B3540" t="s">
        <v>17548</v>
      </c>
      <c r="C3540" s="1140">
        <v>45518.444328703707</v>
      </c>
      <c r="D3540" t="s">
        <v>17356</v>
      </c>
      <c r="E3540" s="1137">
        <v>0</v>
      </c>
    </row>
    <row r="3541" spans="1:5" x14ac:dyDescent="0.25">
      <c r="A3541" t="s">
        <v>1</v>
      </c>
      <c r="B3541" t="s">
        <v>17548</v>
      </c>
      <c r="C3541" s="1140">
        <v>45518.444328703707</v>
      </c>
      <c r="D3541" t="s">
        <v>17544</v>
      </c>
      <c r="E3541" s="1137">
        <v>1.5599999999999999E-2</v>
      </c>
    </row>
    <row r="3542" spans="1:5" x14ac:dyDescent="0.25">
      <c r="A3542" t="s">
        <v>1</v>
      </c>
      <c r="B3542" t="s">
        <v>17548</v>
      </c>
      <c r="C3542" s="1140">
        <v>45518.444328703707</v>
      </c>
      <c r="D3542" t="s">
        <v>17303</v>
      </c>
    </row>
    <row r="3543" spans="1:5" x14ac:dyDescent="0.25">
      <c r="A3543" t="s">
        <v>1</v>
      </c>
      <c r="B3543" t="s">
        <v>17548</v>
      </c>
      <c r="C3543" s="1140">
        <v>45518.444328703707</v>
      </c>
      <c r="D3543" t="s">
        <v>17304</v>
      </c>
      <c r="E3543" s="1137">
        <v>3.1199999999999999E-2</v>
      </c>
    </row>
    <row r="3544" spans="1:5" x14ac:dyDescent="0.25">
      <c r="A3544" t="s">
        <v>1</v>
      </c>
      <c r="B3544" t="s">
        <v>17548</v>
      </c>
      <c r="C3544" s="1140">
        <v>45518.444328703707</v>
      </c>
      <c r="D3544" t="s">
        <v>17305</v>
      </c>
    </row>
    <row r="3545" spans="1:5" x14ac:dyDescent="0.25">
      <c r="A3545" t="s">
        <v>1</v>
      </c>
      <c r="B3545" t="s">
        <v>17548</v>
      </c>
      <c r="C3545" s="1140">
        <v>45518.444328703707</v>
      </c>
      <c r="D3545" t="s">
        <v>17306</v>
      </c>
      <c r="E3545" s="1137">
        <v>0.30080000000000001</v>
      </c>
    </row>
    <row r="3546" spans="1:5" x14ac:dyDescent="0.25">
      <c r="A3546" t="s">
        <v>1</v>
      </c>
      <c r="B3546" t="s">
        <v>17548</v>
      </c>
      <c r="C3546" s="1140">
        <v>45518.444328703707</v>
      </c>
      <c r="D3546" t="s">
        <v>17547</v>
      </c>
      <c r="E3546" s="1137">
        <v>0.55469999999999997</v>
      </c>
    </row>
    <row r="3547" spans="1:5" x14ac:dyDescent="0.25">
      <c r="A3547" t="s">
        <v>1</v>
      </c>
      <c r="B3547" t="s">
        <v>17548</v>
      </c>
      <c r="C3547" s="1140">
        <v>45518.444421296299</v>
      </c>
      <c r="D3547" t="s">
        <v>17308</v>
      </c>
    </row>
    <row r="3548" spans="1:5" x14ac:dyDescent="0.25">
      <c r="A3548" t="s">
        <v>1</v>
      </c>
      <c r="B3548" t="s">
        <v>17548</v>
      </c>
      <c r="C3548" s="1140">
        <v>45518.444444444445</v>
      </c>
      <c r="D3548" t="s">
        <v>17313</v>
      </c>
      <c r="E3548" s="1137">
        <v>1.2070000000000001</v>
      </c>
    </row>
    <row r="3549" spans="1:5" x14ac:dyDescent="0.25">
      <c r="A3549" t="s">
        <v>1</v>
      </c>
      <c r="B3549" t="s">
        <v>17548</v>
      </c>
      <c r="C3549" s="1140">
        <v>45518.444456018522</v>
      </c>
      <c r="D3549" t="s">
        <v>9291</v>
      </c>
    </row>
    <row r="3550" spans="1:5" x14ac:dyDescent="0.25">
      <c r="A3550" t="s">
        <v>1</v>
      </c>
      <c r="B3550" t="s">
        <v>17548</v>
      </c>
      <c r="C3550" s="1140">
        <v>45518.444456018522</v>
      </c>
      <c r="D3550" t="s">
        <v>9292</v>
      </c>
      <c r="E3550" s="1137">
        <v>1.95E-2</v>
      </c>
    </row>
    <row r="3551" spans="1:5" x14ac:dyDescent="0.25">
      <c r="A3551" t="s">
        <v>1</v>
      </c>
      <c r="B3551" t="s">
        <v>17548</v>
      </c>
      <c r="C3551" s="1140">
        <v>45518.444513888891</v>
      </c>
      <c r="D3551" t="s">
        <v>17286</v>
      </c>
    </row>
    <row r="3552" spans="1:5" x14ac:dyDescent="0.25">
      <c r="A3552" t="s">
        <v>1</v>
      </c>
      <c r="B3552" t="s">
        <v>17548</v>
      </c>
      <c r="C3552" s="1140">
        <v>45518.444513888891</v>
      </c>
      <c r="D3552" t="s">
        <v>17287</v>
      </c>
      <c r="E3552" s="1137">
        <v>3.8999999999999998E-3</v>
      </c>
    </row>
    <row r="3553" spans="1:5" x14ac:dyDescent="0.25">
      <c r="A3553" t="s">
        <v>1</v>
      </c>
      <c r="B3553" t="s">
        <v>17548</v>
      </c>
      <c r="C3553" s="1140">
        <v>45518.449293981481</v>
      </c>
      <c r="D3553" t="s">
        <v>9291</v>
      </c>
    </row>
    <row r="3554" spans="1:5" x14ac:dyDescent="0.25">
      <c r="A3554" t="s">
        <v>1</v>
      </c>
      <c r="B3554" t="s">
        <v>17548</v>
      </c>
      <c r="C3554" s="1140">
        <v>45518.449293981481</v>
      </c>
      <c r="D3554" t="s">
        <v>9292</v>
      </c>
      <c r="E3554" s="1137">
        <v>2.3400000000000001E-2</v>
      </c>
    </row>
    <row r="3555" spans="1:5" x14ac:dyDescent="0.25">
      <c r="A3555" t="s">
        <v>1</v>
      </c>
      <c r="B3555" t="s">
        <v>17548</v>
      </c>
      <c r="C3555" s="1140">
        <v>45518.449305555558</v>
      </c>
      <c r="D3555" t="s">
        <v>17288</v>
      </c>
    </row>
    <row r="3556" spans="1:5" x14ac:dyDescent="0.25">
      <c r="A3556" t="s">
        <v>1</v>
      </c>
      <c r="B3556" t="s">
        <v>17548</v>
      </c>
      <c r="C3556" s="1140">
        <v>45518.449305555558</v>
      </c>
      <c r="D3556" t="s">
        <v>17289</v>
      </c>
      <c r="E3556" s="1137">
        <v>7.0300000000000001E-2</v>
      </c>
    </row>
    <row r="3557" spans="1:5" x14ac:dyDescent="0.25">
      <c r="A3557" t="s">
        <v>1</v>
      </c>
      <c r="B3557" t="s">
        <v>17548</v>
      </c>
      <c r="C3557" s="1140">
        <v>45518.449305555558</v>
      </c>
      <c r="D3557" t="s">
        <v>17290</v>
      </c>
    </row>
    <row r="3558" spans="1:5" x14ac:dyDescent="0.25">
      <c r="A3558" t="s">
        <v>1</v>
      </c>
      <c r="B3558" t="s">
        <v>17548</v>
      </c>
      <c r="C3558" s="1140">
        <v>45518.449305555558</v>
      </c>
      <c r="D3558" t="s">
        <v>17291</v>
      </c>
      <c r="E3558" s="1137">
        <v>6.6400000000000001E-2</v>
      </c>
    </row>
    <row r="3559" spans="1:5" x14ac:dyDescent="0.25">
      <c r="A3559" t="s">
        <v>1</v>
      </c>
      <c r="B3559" t="s">
        <v>17548</v>
      </c>
      <c r="C3559" s="1140">
        <v>45518.449305555558</v>
      </c>
      <c r="D3559" t="s">
        <v>17290</v>
      </c>
    </row>
    <row r="3560" spans="1:5" x14ac:dyDescent="0.25">
      <c r="A3560" t="s">
        <v>1</v>
      </c>
      <c r="B3560" t="s">
        <v>17548</v>
      </c>
      <c r="C3560" s="1140">
        <v>45518.449305555558</v>
      </c>
      <c r="D3560" t="s">
        <v>17291</v>
      </c>
      <c r="E3560" s="1137">
        <v>6.25E-2</v>
      </c>
    </row>
    <row r="3561" spans="1:5" x14ac:dyDescent="0.25">
      <c r="A3561" t="s">
        <v>1</v>
      </c>
      <c r="B3561" t="s">
        <v>17548</v>
      </c>
      <c r="C3561" s="1140">
        <v>45518.449305555558</v>
      </c>
      <c r="D3561" t="s">
        <v>17288</v>
      </c>
    </row>
    <row r="3562" spans="1:5" x14ac:dyDescent="0.25">
      <c r="A3562" t="s">
        <v>1</v>
      </c>
      <c r="B3562" t="s">
        <v>17548</v>
      </c>
      <c r="C3562" s="1140">
        <v>45518.449305555558</v>
      </c>
      <c r="D3562" t="s">
        <v>17289</v>
      </c>
      <c r="E3562" s="1137">
        <v>7.0300000000000001E-2</v>
      </c>
    </row>
    <row r="3563" spans="1:5" x14ac:dyDescent="0.25">
      <c r="A3563" t="s">
        <v>1</v>
      </c>
      <c r="B3563" t="s">
        <v>17548</v>
      </c>
      <c r="C3563" s="1140">
        <v>45518.449317129627</v>
      </c>
      <c r="D3563" t="s">
        <v>17288</v>
      </c>
    </row>
    <row r="3564" spans="1:5" x14ac:dyDescent="0.25">
      <c r="A3564" t="s">
        <v>1</v>
      </c>
      <c r="B3564" t="s">
        <v>17548</v>
      </c>
      <c r="C3564" s="1140">
        <v>45518.449317129627</v>
      </c>
      <c r="D3564" t="s">
        <v>17289</v>
      </c>
      <c r="E3564" s="1137">
        <v>4.2999999999999997E-2</v>
      </c>
    </row>
    <row r="3565" spans="1:5" x14ac:dyDescent="0.25">
      <c r="A3565" t="s">
        <v>1</v>
      </c>
      <c r="B3565" t="s">
        <v>17548</v>
      </c>
      <c r="C3565" s="1140">
        <v>45518.449317129627</v>
      </c>
      <c r="D3565" t="s">
        <v>17290</v>
      </c>
    </row>
    <row r="3566" spans="1:5" x14ac:dyDescent="0.25">
      <c r="A3566" t="s">
        <v>1</v>
      </c>
      <c r="B3566" t="s">
        <v>17548</v>
      </c>
      <c r="C3566" s="1140">
        <v>45518.449317129627</v>
      </c>
      <c r="D3566" t="s">
        <v>17291</v>
      </c>
      <c r="E3566" s="1137">
        <v>3.9100000000000003E-2</v>
      </c>
    </row>
    <row r="3567" spans="1:5" x14ac:dyDescent="0.25">
      <c r="A3567" t="s">
        <v>1</v>
      </c>
      <c r="B3567" t="s">
        <v>17548</v>
      </c>
      <c r="C3567" s="1140">
        <v>45518.449317129627</v>
      </c>
      <c r="D3567" t="s">
        <v>17290</v>
      </c>
    </row>
    <row r="3568" spans="1:5" x14ac:dyDescent="0.25">
      <c r="A3568" t="s">
        <v>1</v>
      </c>
      <c r="B3568" t="s">
        <v>17548</v>
      </c>
      <c r="C3568" s="1140">
        <v>45518.449317129627</v>
      </c>
      <c r="D3568" t="s">
        <v>17291</v>
      </c>
      <c r="E3568" s="1137">
        <v>5.8599999999999999E-2</v>
      </c>
    </row>
    <row r="3569" spans="1:5" x14ac:dyDescent="0.25">
      <c r="A3569" t="s">
        <v>1</v>
      </c>
      <c r="B3569" t="s">
        <v>17548</v>
      </c>
      <c r="C3569" s="1140">
        <v>45518.449328703704</v>
      </c>
      <c r="D3569" t="s">
        <v>17288</v>
      </c>
    </row>
    <row r="3570" spans="1:5" x14ac:dyDescent="0.25">
      <c r="A3570" t="s">
        <v>1</v>
      </c>
      <c r="B3570" t="s">
        <v>17548</v>
      </c>
      <c r="C3570" s="1140">
        <v>45518.449328703704</v>
      </c>
      <c r="D3570" t="s">
        <v>17289</v>
      </c>
      <c r="E3570" s="1137">
        <v>4.2999999999999997E-2</v>
      </c>
    </row>
    <row r="3571" spans="1:5" x14ac:dyDescent="0.25">
      <c r="A3571" t="s">
        <v>1</v>
      </c>
      <c r="B3571" t="s">
        <v>17548</v>
      </c>
      <c r="C3571" s="1140">
        <v>45518.449340277781</v>
      </c>
      <c r="D3571" t="s">
        <v>17292</v>
      </c>
    </row>
    <row r="3572" spans="1:5" x14ac:dyDescent="0.25">
      <c r="A3572" t="s">
        <v>1</v>
      </c>
      <c r="B3572" t="s">
        <v>17548</v>
      </c>
      <c r="C3572" s="1140">
        <v>45518.44935185185</v>
      </c>
      <c r="D3572" t="s">
        <v>17297</v>
      </c>
      <c r="E3572" s="1137">
        <v>0.41799999999999998</v>
      </c>
    </row>
    <row r="3573" spans="1:5" x14ac:dyDescent="0.25">
      <c r="A3573" t="s">
        <v>1</v>
      </c>
      <c r="B3573" t="s">
        <v>17548</v>
      </c>
      <c r="C3573" s="1140">
        <v>45518.449374999997</v>
      </c>
      <c r="D3573" t="s">
        <v>17298</v>
      </c>
    </row>
    <row r="3574" spans="1:5" x14ac:dyDescent="0.25">
      <c r="A3574" t="s">
        <v>1</v>
      </c>
      <c r="B3574" t="s">
        <v>17548</v>
      </c>
      <c r="C3574" s="1140">
        <v>45518.449374999997</v>
      </c>
      <c r="D3574" t="s">
        <v>17299</v>
      </c>
      <c r="E3574" s="1137">
        <v>0</v>
      </c>
    </row>
    <row r="3575" spans="1:5" x14ac:dyDescent="0.25">
      <c r="A3575" t="s">
        <v>1</v>
      </c>
      <c r="B3575" t="s">
        <v>17548</v>
      </c>
      <c r="C3575" s="1140">
        <v>45518.449386574073</v>
      </c>
      <c r="D3575" t="s">
        <v>17300</v>
      </c>
    </row>
    <row r="3576" spans="1:5" x14ac:dyDescent="0.25">
      <c r="A3576" t="s">
        <v>1</v>
      </c>
      <c r="B3576" t="s">
        <v>17548</v>
      </c>
      <c r="C3576" s="1140">
        <v>45518.449386574073</v>
      </c>
      <c r="D3576" t="s">
        <v>17301</v>
      </c>
      <c r="E3576" s="1137">
        <v>1.5599999999999999E-2</v>
      </c>
    </row>
    <row r="3577" spans="1:5" x14ac:dyDescent="0.25">
      <c r="A3577" t="s">
        <v>1</v>
      </c>
      <c r="B3577" t="s">
        <v>17548</v>
      </c>
      <c r="C3577" s="1140">
        <v>45518.449386574073</v>
      </c>
      <c r="D3577" t="s">
        <v>17302</v>
      </c>
    </row>
    <row r="3578" spans="1:5" x14ac:dyDescent="0.25">
      <c r="A3578" t="s">
        <v>1</v>
      </c>
      <c r="B3578" t="s">
        <v>17548</v>
      </c>
      <c r="C3578" s="1140">
        <v>45518.449386574073</v>
      </c>
      <c r="D3578" t="s">
        <v>17303</v>
      </c>
    </row>
    <row r="3579" spans="1:5" x14ac:dyDescent="0.25">
      <c r="A3579" t="s">
        <v>1</v>
      </c>
      <c r="B3579" t="s">
        <v>17548</v>
      </c>
      <c r="C3579" s="1140">
        <v>45518.449386574073</v>
      </c>
      <c r="D3579" t="s">
        <v>17304</v>
      </c>
      <c r="E3579" s="1137">
        <v>1.5599999999999999E-2</v>
      </c>
    </row>
    <row r="3580" spans="1:5" x14ac:dyDescent="0.25">
      <c r="A3580" t="s">
        <v>1</v>
      </c>
      <c r="B3580" t="s">
        <v>17548</v>
      </c>
      <c r="C3580" s="1140">
        <v>45518.449386574073</v>
      </c>
      <c r="D3580" t="s">
        <v>17305</v>
      </c>
    </row>
    <row r="3581" spans="1:5" x14ac:dyDescent="0.25">
      <c r="A3581" t="s">
        <v>1</v>
      </c>
      <c r="B3581" t="s">
        <v>17548</v>
      </c>
      <c r="C3581" s="1140">
        <v>45518.44939814815</v>
      </c>
      <c r="D3581" t="s">
        <v>17306</v>
      </c>
      <c r="E3581" s="1137">
        <v>0.19919999999999999</v>
      </c>
    </row>
    <row r="3582" spans="1:5" x14ac:dyDescent="0.25">
      <c r="A3582" t="s">
        <v>1</v>
      </c>
      <c r="B3582" t="s">
        <v>17548</v>
      </c>
      <c r="C3582" s="1140">
        <v>45518.44939814815</v>
      </c>
      <c r="D3582" t="s">
        <v>17307</v>
      </c>
      <c r="E3582" s="1137">
        <v>0.23050000000000001</v>
      </c>
    </row>
    <row r="3583" spans="1:5" x14ac:dyDescent="0.25">
      <c r="A3583" t="s">
        <v>1</v>
      </c>
      <c r="B3583" t="s">
        <v>17548</v>
      </c>
      <c r="C3583" s="1140">
        <v>45518.449560185189</v>
      </c>
      <c r="D3583" t="s">
        <v>17308</v>
      </c>
    </row>
    <row r="3584" spans="1:5" x14ac:dyDescent="0.25">
      <c r="A3584" t="s">
        <v>1</v>
      </c>
      <c r="B3584" t="s">
        <v>17548</v>
      </c>
      <c r="C3584" s="1140">
        <v>45518.449571759258</v>
      </c>
      <c r="D3584" t="s">
        <v>17313</v>
      </c>
      <c r="E3584" s="1137">
        <v>1.1289</v>
      </c>
    </row>
    <row r="3585" spans="1:5" x14ac:dyDescent="0.25">
      <c r="A3585" t="s">
        <v>1</v>
      </c>
      <c r="B3585" t="s">
        <v>17548</v>
      </c>
      <c r="C3585" s="1140">
        <v>45518.450092592589</v>
      </c>
      <c r="D3585" t="s">
        <v>17292</v>
      </c>
    </row>
    <row r="3586" spans="1:5" x14ac:dyDescent="0.25">
      <c r="A3586" t="s">
        <v>1</v>
      </c>
      <c r="B3586" t="s">
        <v>17548</v>
      </c>
      <c r="C3586" s="1140">
        <v>45518.450092592589</v>
      </c>
      <c r="D3586" t="s">
        <v>17297</v>
      </c>
      <c r="E3586" s="1137">
        <v>0.375</v>
      </c>
    </row>
    <row r="3587" spans="1:5" x14ac:dyDescent="0.25">
      <c r="A3587" t="s">
        <v>1</v>
      </c>
      <c r="B3587" t="s">
        <v>17548</v>
      </c>
      <c r="C3587" s="1140">
        <v>45518.450115740743</v>
      </c>
      <c r="D3587" t="s">
        <v>17298</v>
      </c>
    </row>
    <row r="3588" spans="1:5" x14ac:dyDescent="0.25">
      <c r="A3588" t="s">
        <v>1</v>
      </c>
      <c r="B3588" t="s">
        <v>17548</v>
      </c>
      <c r="C3588" s="1140">
        <v>45518.450115740743</v>
      </c>
      <c r="D3588" t="s">
        <v>17299</v>
      </c>
      <c r="E3588" s="1137">
        <v>0</v>
      </c>
    </row>
    <row r="3589" spans="1:5" x14ac:dyDescent="0.25">
      <c r="A3589" t="s">
        <v>1</v>
      </c>
      <c r="B3589" t="s">
        <v>17548</v>
      </c>
      <c r="C3589" s="1140">
        <v>45518.450127314813</v>
      </c>
      <c r="D3589" t="s">
        <v>17300</v>
      </c>
    </row>
    <row r="3590" spans="1:5" x14ac:dyDescent="0.25">
      <c r="A3590" t="s">
        <v>1</v>
      </c>
      <c r="B3590" t="s">
        <v>17548</v>
      </c>
      <c r="C3590" s="1140">
        <v>45518.450127314813</v>
      </c>
      <c r="D3590" t="s">
        <v>17301</v>
      </c>
      <c r="E3590" s="1137">
        <v>1.5599999999999999E-2</v>
      </c>
    </row>
    <row r="3591" spans="1:5" x14ac:dyDescent="0.25">
      <c r="A3591" t="s">
        <v>1</v>
      </c>
      <c r="B3591" t="s">
        <v>17548</v>
      </c>
      <c r="C3591" s="1140">
        <v>45518.450127314813</v>
      </c>
      <c r="D3591" t="s">
        <v>17302</v>
      </c>
    </row>
    <row r="3592" spans="1:5" x14ac:dyDescent="0.25">
      <c r="A3592" t="s">
        <v>1</v>
      </c>
      <c r="B3592" t="s">
        <v>17548</v>
      </c>
      <c r="C3592" s="1140">
        <v>45518.450127314813</v>
      </c>
      <c r="D3592" t="s">
        <v>17303</v>
      </c>
    </row>
    <row r="3593" spans="1:5" x14ac:dyDescent="0.25">
      <c r="A3593" t="s">
        <v>1</v>
      </c>
      <c r="B3593" t="s">
        <v>17548</v>
      </c>
      <c r="C3593" s="1140">
        <v>45518.450127314813</v>
      </c>
      <c r="D3593" t="s">
        <v>17304</v>
      </c>
      <c r="E3593" s="1137">
        <v>1.5599999999999999E-2</v>
      </c>
    </row>
    <row r="3594" spans="1:5" x14ac:dyDescent="0.25">
      <c r="A3594" t="s">
        <v>1</v>
      </c>
      <c r="B3594" t="s">
        <v>17548</v>
      </c>
      <c r="C3594" s="1140">
        <v>45518.450127314813</v>
      </c>
      <c r="D3594" t="s">
        <v>17305</v>
      </c>
    </row>
    <row r="3595" spans="1:5" x14ac:dyDescent="0.25">
      <c r="A3595" t="s">
        <v>1</v>
      </c>
      <c r="B3595" t="s">
        <v>17548</v>
      </c>
      <c r="C3595" s="1140">
        <v>45518.450127314813</v>
      </c>
      <c r="D3595" t="s">
        <v>17306</v>
      </c>
      <c r="E3595" s="1137">
        <v>0.1133</v>
      </c>
    </row>
    <row r="3596" spans="1:5" x14ac:dyDescent="0.25">
      <c r="A3596" t="s">
        <v>1</v>
      </c>
      <c r="B3596" t="s">
        <v>17548</v>
      </c>
      <c r="C3596" s="1140">
        <v>45518.450127314813</v>
      </c>
      <c r="D3596" t="s">
        <v>17307</v>
      </c>
      <c r="E3596" s="1137">
        <v>0.1328</v>
      </c>
    </row>
    <row r="3597" spans="1:5" x14ac:dyDescent="0.25">
      <c r="A3597" t="s">
        <v>1</v>
      </c>
      <c r="B3597" t="s">
        <v>17548</v>
      </c>
      <c r="C3597" s="1140">
        <v>45518.450231481482</v>
      </c>
      <c r="D3597" t="s">
        <v>17300</v>
      </c>
    </row>
    <row r="3598" spans="1:5" x14ac:dyDescent="0.25">
      <c r="A3598" t="s">
        <v>1</v>
      </c>
      <c r="B3598" t="s">
        <v>17548</v>
      </c>
      <c r="C3598" s="1140">
        <v>45518.450231481482</v>
      </c>
      <c r="D3598" t="s">
        <v>17301</v>
      </c>
      <c r="E3598" s="1137">
        <v>0</v>
      </c>
    </row>
    <row r="3599" spans="1:5" x14ac:dyDescent="0.25">
      <c r="A3599" t="s">
        <v>1</v>
      </c>
      <c r="B3599" t="s">
        <v>17548</v>
      </c>
      <c r="C3599" s="1140">
        <v>45518.450231481482</v>
      </c>
      <c r="D3599" t="s">
        <v>17302</v>
      </c>
    </row>
    <row r="3600" spans="1:5" x14ac:dyDescent="0.25">
      <c r="A3600" t="s">
        <v>1</v>
      </c>
      <c r="B3600" t="s">
        <v>17548</v>
      </c>
      <c r="C3600" s="1140">
        <v>45518.450231481482</v>
      </c>
      <c r="D3600" t="s">
        <v>17303</v>
      </c>
    </row>
    <row r="3601" spans="1:5" x14ac:dyDescent="0.25">
      <c r="A3601" t="s">
        <v>1</v>
      </c>
      <c r="B3601" t="s">
        <v>17548</v>
      </c>
      <c r="C3601" s="1140">
        <v>45518.450231481482</v>
      </c>
      <c r="D3601" t="s">
        <v>17304</v>
      </c>
      <c r="E3601" s="1137">
        <v>3.5200000000000002E-2</v>
      </c>
    </row>
    <row r="3602" spans="1:5" x14ac:dyDescent="0.25">
      <c r="A3602" t="s">
        <v>1</v>
      </c>
      <c r="B3602" t="s">
        <v>17548</v>
      </c>
      <c r="C3602" s="1140">
        <v>45518.450231481482</v>
      </c>
      <c r="D3602" t="s">
        <v>17305</v>
      </c>
    </row>
    <row r="3603" spans="1:5" x14ac:dyDescent="0.25">
      <c r="A3603" t="s">
        <v>1</v>
      </c>
      <c r="B3603" t="s">
        <v>17548</v>
      </c>
      <c r="C3603" s="1140">
        <v>45518.450231481482</v>
      </c>
      <c r="D3603" t="s">
        <v>17306</v>
      </c>
      <c r="E3603" s="1137">
        <v>9.7699999999999995E-2</v>
      </c>
    </row>
    <row r="3604" spans="1:5" x14ac:dyDescent="0.25">
      <c r="A3604" t="s">
        <v>1</v>
      </c>
      <c r="B3604" t="s">
        <v>17548</v>
      </c>
      <c r="C3604" s="1140">
        <v>45518.450231481482</v>
      </c>
      <c r="D3604" t="s">
        <v>17307</v>
      </c>
      <c r="E3604" s="1137">
        <v>0.1328</v>
      </c>
    </row>
    <row r="3605" spans="1:5" x14ac:dyDescent="0.25">
      <c r="A3605" t="s">
        <v>1</v>
      </c>
      <c r="B3605" t="s">
        <v>17548</v>
      </c>
      <c r="C3605" s="1140">
        <v>45518.450358796297</v>
      </c>
      <c r="D3605" t="s">
        <v>17308</v>
      </c>
    </row>
    <row r="3606" spans="1:5" x14ac:dyDescent="0.25">
      <c r="A3606" t="s">
        <v>1</v>
      </c>
      <c r="B3606" t="s">
        <v>17548</v>
      </c>
      <c r="C3606" s="1140">
        <v>45518.450370370374</v>
      </c>
      <c r="D3606" t="s">
        <v>17313</v>
      </c>
      <c r="E3606" s="1137">
        <v>1.1328</v>
      </c>
    </row>
    <row r="3607" spans="1:5" x14ac:dyDescent="0.25">
      <c r="A3607" t="s">
        <v>1</v>
      </c>
      <c r="B3607" t="s">
        <v>17548</v>
      </c>
      <c r="C3607" s="1140">
        <v>45518.450462962966</v>
      </c>
      <c r="D3607" t="s">
        <v>17292</v>
      </c>
    </row>
    <row r="3608" spans="1:5" x14ac:dyDescent="0.25">
      <c r="A3608" t="s">
        <v>1</v>
      </c>
      <c r="B3608" t="s">
        <v>17548</v>
      </c>
      <c r="C3608" s="1140">
        <v>45518.450462962966</v>
      </c>
      <c r="D3608" t="s">
        <v>17297</v>
      </c>
      <c r="E3608" s="1137">
        <v>0.39839999999999998</v>
      </c>
    </row>
    <row r="3609" spans="1:5" x14ac:dyDescent="0.25">
      <c r="A3609" t="s">
        <v>1</v>
      </c>
      <c r="B3609" t="s">
        <v>17548</v>
      </c>
      <c r="C3609" s="1140">
        <v>45518.450474537036</v>
      </c>
      <c r="D3609" t="s">
        <v>17298</v>
      </c>
    </row>
    <row r="3610" spans="1:5" x14ac:dyDescent="0.25">
      <c r="A3610" t="s">
        <v>1</v>
      </c>
      <c r="B3610" t="s">
        <v>17548</v>
      </c>
      <c r="C3610" s="1140">
        <v>45518.450474537036</v>
      </c>
      <c r="D3610" t="s">
        <v>17299</v>
      </c>
      <c r="E3610" s="1137">
        <v>0</v>
      </c>
    </row>
    <row r="3611" spans="1:5" x14ac:dyDescent="0.25">
      <c r="A3611" t="s">
        <v>1</v>
      </c>
      <c r="B3611" t="s">
        <v>17548</v>
      </c>
      <c r="C3611" s="1140">
        <v>45518.450486111113</v>
      </c>
      <c r="D3611" t="s">
        <v>17300</v>
      </c>
    </row>
    <row r="3612" spans="1:5" x14ac:dyDescent="0.25">
      <c r="A3612" t="s">
        <v>1</v>
      </c>
      <c r="B3612" t="s">
        <v>17548</v>
      </c>
      <c r="C3612" s="1140">
        <v>45518.450486111113</v>
      </c>
      <c r="D3612" t="s">
        <v>17301</v>
      </c>
      <c r="E3612" s="1137">
        <v>0</v>
      </c>
    </row>
    <row r="3613" spans="1:5" x14ac:dyDescent="0.25">
      <c r="A3613" t="s">
        <v>1</v>
      </c>
      <c r="B3613" t="s">
        <v>17548</v>
      </c>
      <c r="C3613" s="1140">
        <v>45518.450486111113</v>
      </c>
      <c r="D3613" t="s">
        <v>17302</v>
      </c>
    </row>
    <row r="3614" spans="1:5" x14ac:dyDescent="0.25">
      <c r="A3614" t="s">
        <v>1</v>
      </c>
      <c r="B3614" t="s">
        <v>17548</v>
      </c>
      <c r="C3614" s="1140">
        <v>45518.450486111113</v>
      </c>
      <c r="D3614" t="s">
        <v>17303</v>
      </c>
    </row>
    <row r="3615" spans="1:5" x14ac:dyDescent="0.25">
      <c r="A3615" t="s">
        <v>1</v>
      </c>
      <c r="B3615" t="s">
        <v>17548</v>
      </c>
      <c r="C3615" s="1140">
        <v>45518.450486111113</v>
      </c>
      <c r="D3615" t="s">
        <v>17304</v>
      </c>
      <c r="E3615" s="1137">
        <v>1.5599999999999999E-2</v>
      </c>
    </row>
    <row r="3616" spans="1:5" x14ac:dyDescent="0.25">
      <c r="A3616" t="s">
        <v>1</v>
      </c>
      <c r="B3616" t="s">
        <v>17548</v>
      </c>
      <c r="C3616" s="1140">
        <v>45518.450486111113</v>
      </c>
      <c r="D3616" t="s">
        <v>17305</v>
      </c>
    </row>
    <row r="3617" spans="1:5" x14ac:dyDescent="0.25">
      <c r="A3617" t="s">
        <v>1</v>
      </c>
      <c r="B3617" t="s">
        <v>17548</v>
      </c>
      <c r="C3617" s="1140">
        <v>45518.450486111113</v>
      </c>
      <c r="D3617" t="s">
        <v>17306</v>
      </c>
      <c r="E3617" s="1137">
        <v>9.3799999999999994E-2</v>
      </c>
    </row>
    <row r="3618" spans="1:5" x14ac:dyDescent="0.25">
      <c r="A3618" t="s">
        <v>1</v>
      </c>
      <c r="B3618" t="s">
        <v>17548</v>
      </c>
      <c r="C3618" s="1140">
        <v>45518.450486111113</v>
      </c>
      <c r="D3618" t="s">
        <v>17307</v>
      </c>
      <c r="E3618" s="1137">
        <v>0.1094</v>
      </c>
    </row>
    <row r="3619" spans="1:5" x14ac:dyDescent="0.25">
      <c r="A3619" t="s">
        <v>1</v>
      </c>
      <c r="B3619" t="s">
        <v>17548</v>
      </c>
      <c r="C3619" s="1140">
        <v>45518.450555555559</v>
      </c>
      <c r="D3619" t="s">
        <v>17300</v>
      </c>
    </row>
    <row r="3620" spans="1:5" x14ac:dyDescent="0.25">
      <c r="A3620" t="s">
        <v>1</v>
      </c>
      <c r="B3620" t="s">
        <v>17548</v>
      </c>
      <c r="C3620" s="1140">
        <v>45518.450555555559</v>
      </c>
      <c r="D3620" t="s">
        <v>17301</v>
      </c>
      <c r="E3620" s="1137">
        <v>0</v>
      </c>
    </row>
    <row r="3621" spans="1:5" x14ac:dyDescent="0.25">
      <c r="A3621" t="s">
        <v>1</v>
      </c>
      <c r="B3621" t="s">
        <v>17548</v>
      </c>
      <c r="C3621" s="1140">
        <v>45518.450555555559</v>
      </c>
      <c r="D3621" t="s">
        <v>17302</v>
      </c>
    </row>
    <row r="3622" spans="1:5" x14ac:dyDescent="0.25">
      <c r="A3622" t="s">
        <v>1</v>
      </c>
      <c r="B3622" t="s">
        <v>17548</v>
      </c>
      <c r="C3622" s="1140">
        <v>45518.450555555559</v>
      </c>
      <c r="D3622" t="s">
        <v>17303</v>
      </c>
    </row>
    <row r="3623" spans="1:5" x14ac:dyDescent="0.25">
      <c r="A3623" t="s">
        <v>1</v>
      </c>
      <c r="B3623" t="s">
        <v>17548</v>
      </c>
      <c r="C3623" s="1140">
        <v>45518.450555555559</v>
      </c>
      <c r="D3623" t="s">
        <v>17304</v>
      </c>
      <c r="E3623" s="1137">
        <v>1.5599999999999999E-2</v>
      </c>
    </row>
    <row r="3624" spans="1:5" x14ac:dyDescent="0.25">
      <c r="A3624" t="s">
        <v>1</v>
      </c>
      <c r="B3624" t="s">
        <v>17548</v>
      </c>
      <c r="C3624" s="1140">
        <v>45518.450555555559</v>
      </c>
      <c r="D3624" t="s">
        <v>17305</v>
      </c>
    </row>
    <row r="3625" spans="1:5" x14ac:dyDescent="0.25">
      <c r="A3625" t="s">
        <v>1</v>
      </c>
      <c r="B3625" t="s">
        <v>17548</v>
      </c>
      <c r="C3625" s="1140">
        <v>45518.450555555559</v>
      </c>
      <c r="D3625" t="s">
        <v>17306</v>
      </c>
      <c r="E3625" s="1137">
        <v>0.17580000000000001</v>
      </c>
    </row>
    <row r="3626" spans="1:5" x14ac:dyDescent="0.25">
      <c r="A3626" t="s">
        <v>1</v>
      </c>
      <c r="B3626" t="s">
        <v>17548</v>
      </c>
      <c r="C3626" s="1140">
        <v>45518.450555555559</v>
      </c>
      <c r="D3626" t="s">
        <v>17307</v>
      </c>
      <c r="E3626" s="1137">
        <v>0.19139999999999999</v>
      </c>
    </row>
    <row r="3627" spans="1:5" x14ac:dyDescent="0.25">
      <c r="A3627" t="s">
        <v>1</v>
      </c>
      <c r="B3627" t="s">
        <v>17548</v>
      </c>
      <c r="C3627" s="1140">
        <v>45518.450752314813</v>
      </c>
      <c r="D3627" t="s">
        <v>17308</v>
      </c>
    </row>
    <row r="3628" spans="1:5" x14ac:dyDescent="0.25">
      <c r="A3628" t="s">
        <v>1</v>
      </c>
      <c r="B3628" t="s">
        <v>17548</v>
      </c>
      <c r="C3628" s="1140">
        <v>45518.45076388889</v>
      </c>
      <c r="D3628" t="s">
        <v>17313</v>
      </c>
      <c r="E3628" s="1137">
        <v>1.125</v>
      </c>
    </row>
    <row r="3629" spans="1:5" x14ac:dyDescent="0.25">
      <c r="A3629" t="s">
        <v>1</v>
      </c>
      <c r="B3629" t="s">
        <v>17548</v>
      </c>
      <c r="C3629" s="1140">
        <v>45518.451354166667</v>
      </c>
      <c r="D3629" t="s">
        <v>9291</v>
      </c>
    </row>
    <row r="3630" spans="1:5" x14ac:dyDescent="0.25">
      <c r="A3630" t="s">
        <v>1</v>
      </c>
      <c r="B3630" t="s">
        <v>17548</v>
      </c>
      <c r="C3630" s="1140">
        <v>45518.451354166667</v>
      </c>
      <c r="D3630" t="s">
        <v>9292</v>
      </c>
      <c r="E3630" s="1137">
        <v>3.1199999999999999E-2</v>
      </c>
    </row>
    <row r="3631" spans="1:5" x14ac:dyDescent="0.25">
      <c r="A3631" t="s">
        <v>1</v>
      </c>
      <c r="B3631" t="s">
        <v>17548</v>
      </c>
      <c r="C3631" s="1140">
        <v>45518.45140046296</v>
      </c>
      <c r="D3631" t="s">
        <v>17286</v>
      </c>
    </row>
    <row r="3632" spans="1:5" x14ac:dyDescent="0.25">
      <c r="A3632" t="s">
        <v>1</v>
      </c>
      <c r="B3632" t="s">
        <v>17548</v>
      </c>
      <c r="C3632" s="1140">
        <v>45518.45140046296</v>
      </c>
      <c r="D3632" t="s">
        <v>17287</v>
      </c>
      <c r="E3632" s="1137">
        <v>0</v>
      </c>
    </row>
    <row r="3633" spans="1:5" x14ac:dyDescent="0.25">
      <c r="A3633" t="s">
        <v>1</v>
      </c>
      <c r="B3633" t="s">
        <v>17548</v>
      </c>
      <c r="C3633" s="1140">
        <v>45518.458275462966</v>
      </c>
      <c r="D3633" t="s">
        <v>9291</v>
      </c>
    </row>
    <row r="3634" spans="1:5" x14ac:dyDescent="0.25">
      <c r="A3634" t="s">
        <v>1</v>
      </c>
      <c r="B3634" t="s">
        <v>17548</v>
      </c>
      <c r="C3634" s="1140">
        <v>45518.458275462966</v>
      </c>
      <c r="D3634" t="s">
        <v>9292</v>
      </c>
      <c r="E3634" s="1137">
        <v>1.5599999999999999E-2</v>
      </c>
    </row>
    <row r="3635" spans="1:5" x14ac:dyDescent="0.25">
      <c r="A3635" t="s">
        <v>1</v>
      </c>
      <c r="B3635" t="s">
        <v>17548</v>
      </c>
      <c r="C3635" s="1140">
        <v>45518.458287037036</v>
      </c>
      <c r="D3635" t="s">
        <v>17288</v>
      </c>
    </row>
    <row r="3636" spans="1:5" x14ac:dyDescent="0.25">
      <c r="A3636" t="s">
        <v>1</v>
      </c>
      <c r="B3636" t="s">
        <v>17548</v>
      </c>
      <c r="C3636" s="1140">
        <v>45518.458287037036</v>
      </c>
      <c r="D3636" t="s">
        <v>17289</v>
      </c>
      <c r="E3636" s="1137">
        <v>4.6899999999999997E-2</v>
      </c>
    </row>
    <row r="3637" spans="1:5" x14ac:dyDescent="0.25">
      <c r="A3637" t="s">
        <v>1</v>
      </c>
      <c r="B3637" t="s">
        <v>17548</v>
      </c>
      <c r="C3637" s="1140">
        <v>45518.458287037036</v>
      </c>
      <c r="D3637" t="s">
        <v>17290</v>
      </c>
    </row>
    <row r="3638" spans="1:5" x14ac:dyDescent="0.25">
      <c r="A3638" t="s">
        <v>1</v>
      </c>
      <c r="B3638" t="s">
        <v>17548</v>
      </c>
      <c r="C3638" s="1140">
        <v>45518.458287037036</v>
      </c>
      <c r="D3638" t="s">
        <v>17291</v>
      </c>
      <c r="E3638" s="1137">
        <v>3.1199999999999999E-2</v>
      </c>
    </row>
    <row r="3639" spans="1:5" x14ac:dyDescent="0.25">
      <c r="A3639" t="s">
        <v>1</v>
      </c>
      <c r="B3639" t="s">
        <v>17548</v>
      </c>
      <c r="C3639" s="1140">
        <v>45518.458287037036</v>
      </c>
      <c r="D3639" t="s">
        <v>17288</v>
      </c>
    </row>
    <row r="3640" spans="1:5" x14ac:dyDescent="0.25">
      <c r="A3640" t="s">
        <v>1</v>
      </c>
      <c r="B3640" t="s">
        <v>17548</v>
      </c>
      <c r="C3640" s="1140">
        <v>45518.458287037036</v>
      </c>
      <c r="D3640" t="s">
        <v>17289</v>
      </c>
      <c r="E3640" s="1137">
        <v>4.6899999999999997E-2</v>
      </c>
    </row>
    <row r="3641" spans="1:5" x14ac:dyDescent="0.25">
      <c r="A3641" t="s">
        <v>1</v>
      </c>
      <c r="B3641" t="s">
        <v>17548</v>
      </c>
      <c r="C3641" s="1140">
        <v>45518.458287037036</v>
      </c>
      <c r="D3641" t="s">
        <v>17290</v>
      </c>
    </row>
    <row r="3642" spans="1:5" x14ac:dyDescent="0.25">
      <c r="A3642" t="s">
        <v>1</v>
      </c>
      <c r="B3642" t="s">
        <v>17548</v>
      </c>
      <c r="C3642" s="1140">
        <v>45518.458287037036</v>
      </c>
      <c r="D3642" t="s">
        <v>17291</v>
      </c>
      <c r="E3642" s="1137">
        <v>4.6899999999999997E-2</v>
      </c>
    </row>
    <row r="3643" spans="1:5" x14ac:dyDescent="0.25">
      <c r="A3643" t="s">
        <v>1</v>
      </c>
      <c r="B3643" t="s">
        <v>17548</v>
      </c>
      <c r="C3643" s="1140">
        <v>45518.458287037036</v>
      </c>
      <c r="D3643" t="s">
        <v>17288</v>
      </c>
    </row>
    <row r="3644" spans="1:5" x14ac:dyDescent="0.25">
      <c r="A3644" t="s">
        <v>1</v>
      </c>
      <c r="B3644" t="s">
        <v>17548</v>
      </c>
      <c r="C3644" s="1140">
        <v>45518.458287037036</v>
      </c>
      <c r="D3644" t="s">
        <v>17289</v>
      </c>
      <c r="E3644" s="1137">
        <v>3.1199999999999999E-2</v>
      </c>
    </row>
    <row r="3645" spans="1:5" x14ac:dyDescent="0.25">
      <c r="A3645" t="s">
        <v>1</v>
      </c>
      <c r="B3645" t="s">
        <v>17548</v>
      </c>
      <c r="C3645" s="1140">
        <v>45518.458287037036</v>
      </c>
      <c r="D3645" t="s">
        <v>17290</v>
      </c>
    </row>
    <row r="3646" spans="1:5" x14ac:dyDescent="0.25">
      <c r="A3646" t="s">
        <v>1</v>
      </c>
      <c r="B3646" t="s">
        <v>17548</v>
      </c>
      <c r="C3646" s="1140">
        <v>45518.458287037036</v>
      </c>
      <c r="D3646" t="s">
        <v>17291</v>
      </c>
      <c r="E3646" s="1137">
        <v>3.1199999999999999E-2</v>
      </c>
    </row>
    <row r="3647" spans="1:5" x14ac:dyDescent="0.25">
      <c r="A3647" t="s">
        <v>1</v>
      </c>
      <c r="B3647" t="s">
        <v>17548</v>
      </c>
      <c r="C3647" s="1140">
        <v>45518.458287037036</v>
      </c>
      <c r="D3647" t="s">
        <v>17288</v>
      </c>
    </row>
    <row r="3648" spans="1:5" x14ac:dyDescent="0.25">
      <c r="A3648" t="s">
        <v>1</v>
      </c>
      <c r="B3648" t="s">
        <v>17548</v>
      </c>
      <c r="C3648" s="1140">
        <v>45518.458298611113</v>
      </c>
      <c r="D3648" t="s">
        <v>17289</v>
      </c>
      <c r="E3648" s="1137">
        <v>3.1199999999999999E-2</v>
      </c>
    </row>
    <row r="3649" spans="1:5" x14ac:dyDescent="0.25">
      <c r="A3649" t="s">
        <v>1</v>
      </c>
      <c r="B3649" t="s">
        <v>17548</v>
      </c>
      <c r="C3649" s="1140">
        <v>45518.458298611113</v>
      </c>
      <c r="D3649" t="s">
        <v>17290</v>
      </c>
    </row>
    <row r="3650" spans="1:5" x14ac:dyDescent="0.25">
      <c r="A3650" t="s">
        <v>1</v>
      </c>
      <c r="B3650" t="s">
        <v>17548</v>
      </c>
      <c r="C3650" s="1140">
        <v>45518.458298611113</v>
      </c>
      <c r="D3650" t="s">
        <v>17291</v>
      </c>
      <c r="E3650" s="1137">
        <v>4.6899999999999997E-2</v>
      </c>
    </row>
    <row r="3651" spans="1:5" x14ac:dyDescent="0.25">
      <c r="A3651" t="s">
        <v>1</v>
      </c>
      <c r="B3651" t="s">
        <v>17548</v>
      </c>
      <c r="C3651" s="1140">
        <v>45518.458298611113</v>
      </c>
      <c r="D3651" t="s">
        <v>17288</v>
      </c>
    </row>
    <row r="3652" spans="1:5" x14ac:dyDescent="0.25">
      <c r="A3652" t="s">
        <v>1</v>
      </c>
      <c r="B3652" t="s">
        <v>17548</v>
      </c>
      <c r="C3652" s="1140">
        <v>45518.458298611113</v>
      </c>
      <c r="D3652" t="s">
        <v>17289</v>
      </c>
      <c r="E3652" s="1137">
        <v>3.1199999999999999E-2</v>
      </c>
    </row>
    <row r="3653" spans="1:5" x14ac:dyDescent="0.25">
      <c r="A3653" t="s">
        <v>1</v>
      </c>
      <c r="B3653" t="s">
        <v>17548</v>
      </c>
      <c r="C3653" s="1140">
        <v>45518.458298611113</v>
      </c>
      <c r="D3653" t="s">
        <v>17290</v>
      </c>
    </row>
    <row r="3654" spans="1:5" x14ac:dyDescent="0.25">
      <c r="A3654" t="s">
        <v>1</v>
      </c>
      <c r="B3654" t="s">
        <v>17548</v>
      </c>
      <c r="C3654" s="1140">
        <v>45518.458298611113</v>
      </c>
      <c r="D3654" t="s">
        <v>17291</v>
      </c>
      <c r="E3654" s="1137">
        <v>4.6899999999999997E-2</v>
      </c>
    </row>
    <row r="3655" spans="1:5" x14ac:dyDescent="0.25">
      <c r="A3655" t="s">
        <v>1</v>
      </c>
      <c r="B3655" t="s">
        <v>17548</v>
      </c>
      <c r="C3655" s="1140">
        <v>45518.458298611113</v>
      </c>
      <c r="D3655" t="s">
        <v>17288</v>
      </c>
    </row>
    <row r="3656" spans="1:5" x14ac:dyDescent="0.25">
      <c r="A3656" t="s">
        <v>1</v>
      </c>
      <c r="B3656" t="s">
        <v>17548</v>
      </c>
      <c r="C3656" s="1140">
        <v>45518.458298611113</v>
      </c>
      <c r="D3656" t="s">
        <v>17289</v>
      </c>
      <c r="E3656" s="1137">
        <v>4.6899999999999997E-2</v>
      </c>
    </row>
    <row r="3657" spans="1:5" x14ac:dyDescent="0.25">
      <c r="A3657" t="s">
        <v>1</v>
      </c>
      <c r="B3657" t="s">
        <v>17548</v>
      </c>
      <c r="C3657" s="1140">
        <v>45518.458298611113</v>
      </c>
      <c r="D3657" t="s">
        <v>17290</v>
      </c>
    </row>
    <row r="3658" spans="1:5" x14ac:dyDescent="0.25">
      <c r="A3658" t="s">
        <v>1</v>
      </c>
      <c r="B3658" t="s">
        <v>17548</v>
      </c>
      <c r="C3658" s="1140">
        <v>45518.458298611113</v>
      </c>
      <c r="D3658" t="s">
        <v>17291</v>
      </c>
      <c r="E3658" s="1137">
        <v>3.1199999999999999E-2</v>
      </c>
    </row>
    <row r="3659" spans="1:5" x14ac:dyDescent="0.25">
      <c r="A3659" t="s">
        <v>1</v>
      </c>
      <c r="B3659" t="s">
        <v>17548</v>
      </c>
      <c r="C3659" s="1140">
        <v>45518.458298611113</v>
      </c>
      <c r="D3659" t="s">
        <v>17288</v>
      </c>
    </row>
    <row r="3660" spans="1:5" x14ac:dyDescent="0.25">
      <c r="A3660" t="s">
        <v>1</v>
      </c>
      <c r="B3660" t="s">
        <v>17548</v>
      </c>
      <c r="C3660" s="1140">
        <v>45518.458298611113</v>
      </c>
      <c r="D3660" t="s">
        <v>17289</v>
      </c>
      <c r="E3660" s="1137">
        <v>4.6899999999999997E-2</v>
      </c>
    </row>
    <row r="3661" spans="1:5" x14ac:dyDescent="0.25">
      <c r="A3661" t="s">
        <v>1</v>
      </c>
      <c r="B3661" t="s">
        <v>17548</v>
      </c>
      <c r="C3661" s="1140">
        <v>45518.458298611113</v>
      </c>
      <c r="D3661" t="s">
        <v>17290</v>
      </c>
    </row>
    <row r="3662" spans="1:5" x14ac:dyDescent="0.25">
      <c r="A3662" t="s">
        <v>1</v>
      </c>
      <c r="B3662" t="s">
        <v>17548</v>
      </c>
      <c r="C3662" s="1140">
        <v>45518.458298611113</v>
      </c>
      <c r="D3662" t="s">
        <v>17291</v>
      </c>
      <c r="E3662" s="1137">
        <v>3.1199999999999999E-2</v>
      </c>
    </row>
    <row r="3663" spans="1:5" x14ac:dyDescent="0.25">
      <c r="A3663" t="s">
        <v>1</v>
      </c>
      <c r="B3663" t="s">
        <v>17548</v>
      </c>
      <c r="C3663" s="1140">
        <v>45518.458310185182</v>
      </c>
      <c r="D3663" t="s">
        <v>17288</v>
      </c>
    </row>
    <row r="3664" spans="1:5" x14ac:dyDescent="0.25">
      <c r="A3664" t="s">
        <v>1</v>
      </c>
      <c r="B3664" t="s">
        <v>17548</v>
      </c>
      <c r="C3664" s="1140">
        <v>45518.458310185182</v>
      </c>
      <c r="D3664" t="s">
        <v>17289</v>
      </c>
      <c r="E3664" s="1137">
        <v>5.0799999999999998E-2</v>
      </c>
    </row>
    <row r="3665" spans="1:5" x14ac:dyDescent="0.25">
      <c r="A3665" t="s">
        <v>1</v>
      </c>
      <c r="B3665" t="s">
        <v>17548</v>
      </c>
      <c r="C3665" s="1140">
        <v>45518.458310185182</v>
      </c>
      <c r="D3665" t="s">
        <v>17290</v>
      </c>
    </row>
    <row r="3666" spans="1:5" x14ac:dyDescent="0.25">
      <c r="A3666" t="s">
        <v>1</v>
      </c>
      <c r="B3666" t="s">
        <v>17548</v>
      </c>
      <c r="C3666" s="1140">
        <v>45518.458310185182</v>
      </c>
      <c r="D3666" t="s">
        <v>17291</v>
      </c>
      <c r="E3666" s="1137">
        <v>3.1199999999999999E-2</v>
      </c>
    </row>
    <row r="3667" spans="1:5" x14ac:dyDescent="0.25">
      <c r="A3667" t="s">
        <v>1</v>
      </c>
      <c r="B3667" t="s">
        <v>17548</v>
      </c>
      <c r="C3667" s="1140">
        <v>45518.458310185182</v>
      </c>
      <c r="D3667" t="s">
        <v>17288</v>
      </c>
    </row>
    <row r="3668" spans="1:5" x14ac:dyDescent="0.25">
      <c r="A3668" t="s">
        <v>1</v>
      </c>
      <c r="B3668" t="s">
        <v>17548</v>
      </c>
      <c r="C3668" s="1140">
        <v>45518.458310185182</v>
      </c>
      <c r="D3668" t="s">
        <v>17289</v>
      </c>
      <c r="E3668" s="1137">
        <v>3.1199999999999999E-2</v>
      </c>
    </row>
    <row r="3669" spans="1:5" x14ac:dyDescent="0.25">
      <c r="A3669" t="s">
        <v>1</v>
      </c>
      <c r="B3669" t="s">
        <v>17548</v>
      </c>
      <c r="C3669" s="1140">
        <v>45518.458310185182</v>
      </c>
      <c r="D3669" t="s">
        <v>17290</v>
      </c>
    </row>
    <row r="3670" spans="1:5" x14ac:dyDescent="0.25">
      <c r="A3670" t="s">
        <v>1</v>
      </c>
      <c r="B3670" t="s">
        <v>17548</v>
      </c>
      <c r="C3670" s="1140">
        <v>45518.458310185182</v>
      </c>
      <c r="D3670" t="s">
        <v>17291</v>
      </c>
      <c r="E3670" s="1137">
        <v>4.6899999999999997E-2</v>
      </c>
    </row>
    <row r="3671" spans="1:5" x14ac:dyDescent="0.25">
      <c r="A3671" t="s">
        <v>1</v>
      </c>
      <c r="B3671" t="s">
        <v>17548</v>
      </c>
      <c r="C3671" s="1140">
        <v>45518.458310185182</v>
      </c>
      <c r="D3671" t="s">
        <v>17288</v>
      </c>
    </row>
    <row r="3672" spans="1:5" x14ac:dyDescent="0.25">
      <c r="A3672" t="s">
        <v>1</v>
      </c>
      <c r="B3672" t="s">
        <v>17548</v>
      </c>
      <c r="C3672" s="1140">
        <v>45518.458310185182</v>
      </c>
      <c r="D3672" t="s">
        <v>17289</v>
      </c>
      <c r="E3672" s="1137">
        <v>4.6899999999999997E-2</v>
      </c>
    </row>
    <row r="3673" spans="1:5" x14ac:dyDescent="0.25">
      <c r="A3673" t="s">
        <v>1</v>
      </c>
      <c r="B3673" t="s">
        <v>17548</v>
      </c>
      <c r="C3673" s="1140">
        <v>45518.458310185182</v>
      </c>
      <c r="D3673" t="s">
        <v>17290</v>
      </c>
    </row>
    <row r="3674" spans="1:5" x14ac:dyDescent="0.25">
      <c r="A3674" t="s">
        <v>1</v>
      </c>
      <c r="B3674" t="s">
        <v>17548</v>
      </c>
      <c r="C3674" s="1140">
        <v>45518.458310185182</v>
      </c>
      <c r="D3674" t="s">
        <v>17291</v>
      </c>
      <c r="E3674" s="1137">
        <v>3.1199999999999999E-2</v>
      </c>
    </row>
    <row r="3675" spans="1:5" x14ac:dyDescent="0.25">
      <c r="A3675" t="s">
        <v>1</v>
      </c>
      <c r="B3675" t="s">
        <v>17548</v>
      </c>
      <c r="C3675" s="1140">
        <v>45518.458344907405</v>
      </c>
      <c r="D3675" t="s">
        <v>9291</v>
      </c>
    </row>
    <row r="3676" spans="1:5" x14ac:dyDescent="0.25">
      <c r="A3676" t="s">
        <v>1</v>
      </c>
      <c r="B3676" t="s">
        <v>17548</v>
      </c>
      <c r="C3676" s="1140">
        <v>45518.458344907405</v>
      </c>
      <c r="D3676" t="s">
        <v>9292</v>
      </c>
      <c r="E3676" s="1137">
        <v>1.5599999999999999E-2</v>
      </c>
    </row>
    <row r="3677" spans="1:5" x14ac:dyDescent="0.25">
      <c r="A3677" t="s">
        <v>1</v>
      </c>
      <c r="B3677" t="s">
        <v>17548</v>
      </c>
      <c r="C3677" s="1140">
        <v>45518.458344907405</v>
      </c>
      <c r="D3677" t="s">
        <v>17276</v>
      </c>
    </row>
    <row r="3678" spans="1:5" x14ac:dyDescent="0.25">
      <c r="A3678" t="s">
        <v>1</v>
      </c>
      <c r="B3678" t="s">
        <v>17548</v>
      </c>
      <c r="C3678" s="1140">
        <v>45518.458344907405</v>
      </c>
      <c r="D3678" t="s">
        <v>17264</v>
      </c>
      <c r="E3678" s="1137">
        <v>3.5200000000000002E-2</v>
      </c>
    </row>
    <row r="3679" spans="1:5" x14ac:dyDescent="0.25">
      <c r="A3679" t="s">
        <v>1</v>
      </c>
      <c r="B3679" t="s">
        <v>17548</v>
      </c>
      <c r="C3679" s="1140">
        <v>45518.459629629629</v>
      </c>
      <c r="D3679" t="s">
        <v>17277</v>
      </c>
    </row>
    <row r="3680" spans="1:5" x14ac:dyDescent="0.25">
      <c r="A3680" t="s">
        <v>1</v>
      </c>
      <c r="B3680" t="s">
        <v>17548</v>
      </c>
      <c r="C3680" s="1140">
        <v>45518.459629629629</v>
      </c>
      <c r="D3680" t="s">
        <v>17278</v>
      </c>
    </row>
    <row r="3681" spans="1:5" x14ac:dyDescent="0.25">
      <c r="A3681" t="s">
        <v>1</v>
      </c>
      <c r="B3681" t="s">
        <v>17548</v>
      </c>
      <c r="C3681" s="1140">
        <v>45518.459629629629</v>
      </c>
      <c r="D3681" t="s">
        <v>17279</v>
      </c>
    </row>
    <row r="3682" spans="1:5" x14ac:dyDescent="0.25">
      <c r="A3682" t="s">
        <v>1</v>
      </c>
      <c r="B3682" t="s">
        <v>17548</v>
      </c>
      <c r="C3682" s="1140">
        <v>45518.459629629629</v>
      </c>
      <c r="D3682" t="s">
        <v>17280</v>
      </c>
      <c r="E3682" s="1137">
        <v>0</v>
      </c>
    </row>
    <row r="3683" spans="1:5" x14ac:dyDescent="0.25">
      <c r="A3683" t="s">
        <v>1</v>
      </c>
      <c r="B3683" t="s">
        <v>17548</v>
      </c>
      <c r="C3683" s="1140">
        <v>45518.459629629629</v>
      </c>
      <c r="D3683" t="s">
        <v>17281</v>
      </c>
    </row>
    <row r="3684" spans="1:5" x14ac:dyDescent="0.25">
      <c r="A3684" t="s">
        <v>1</v>
      </c>
      <c r="B3684" t="s">
        <v>17548</v>
      </c>
      <c r="C3684" s="1140">
        <v>45518.459641203706</v>
      </c>
      <c r="D3684" t="s">
        <v>17282</v>
      </c>
      <c r="E3684" s="1137">
        <v>0.90229999999999999</v>
      </c>
    </row>
    <row r="3685" spans="1:5" x14ac:dyDescent="0.25">
      <c r="A3685" t="s">
        <v>1</v>
      </c>
      <c r="B3685" t="s">
        <v>17548</v>
      </c>
      <c r="C3685" s="1140">
        <v>45518.459641203706</v>
      </c>
      <c r="D3685" t="s">
        <v>17309</v>
      </c>
    </row>
    <row r="3686" spans="1:5" x14ac:dyDescent="0.25">
      <c r="A3686" t="s">
        <v>1</v>
      </c>
      <c r="B3686" t="s">
        <v>17548</v>
      </c>
      <c r="C3686" s="1140">
        <v>45518.459641203706</v>
      </c>
      <c r="D3686" t="s">
        <v>17310</v>
      </c>
      <c r="E3686" s="1137">
        <v>0</v>
      </c>
    </row>
    <row r="3687" spans="1:5" x14ac:dyDescent="0.25">
      <c r="A3687" t="s">
        <v>1</v>
      </c>
      <c r="B3687" t="s">
        <v>17548</v>
      </c>
      <c r="C3687" s="1140">
        <v>45518.459641203706</v>
      </c>
      <c r="D3687" t="s">
        <v>17276</v>
      </c>
    </row>
    <row r="3688" spans="1:5" x14ac:dyDescent="0.25">
      <c r="A3688" t="s">
        <v>1</v>
      </c>
      <c r="B3688" t="s">
        <v>17548</v>
      </c>
      <c r="C3688" s="1140">
        <v>45518.459641203706</v>
      </c>
      <c r="D3688" t="s">
        <v>17264</v>
      </c>
      <c r="E3688" s="1137">
        <v>4.6899999999999997E-2</v>
      </c>
    </row>
    <row r="3689" spans="1:5" x14ac:dyDescent="0.25">
      <c r="A3689" t="s">
        <v>1</v>
      </c>
      <c r="B3689" t="s">
        <v>17548</v>
      </c>
      <c r="C3689" s="1140">
        <v>45518.459641203706</v>
      </c>
      <c r="D3689" t="s">
        <v>17311</v>
      </c>
    </row>
    <row r="3690" spans="1:5" x14ac:dyDescent="0.25">
      <c r="A3690" t="s">
        <v>1</v>
      </c>
      <c r="B3690" t="s">
        <v>17548</v>
      </c>
      <c r="C3690" s="1140">
        <v>45518.459641203706</v>
      </c>
      <c r="D3690" t="s">
        <v>17288</v>
      </c>
    </row>
    <row r="3691" spans="1:5" x14ac:dyDescent="0.25">
      <c r="A3691" t="s">
        <v>1</v>
      </c>
      <c r="B3691" t="s">
        <v>17548</v>
      </c>
      <c r="C3691" s="1140">
        <v>45518.459641203706</v>
      </c>
      <c r="D3691" t="s">
        <v>17289</v>
      </c>
      <c r="E3691" s="1137">
        <v>4.6899999999999997E-2</v>
      </c>
    </row>
    <row r="3692" spans="1:5" x14ac:dyDescent="0.25">
      <c r="A3692" t="s">
        <v>1</v>
      </c>
      <c r="B3692" t="s">
        <v>17548</v>
      </c>
      <c r="C3692" s="1140">
        <v>45518.459641203706</v>
      </c>
      <c r="D3692" t="s">
        <v>17290</v>
      </c>
    </row>
    <row r="3693" spans="1:5" x14ac:dyDescent="0.25">
      <c r="A3693" t="s">
        <v>1</v>
      </c>
      <c r="B3693" t="s">
        <v>17548</v>
      </c>
      <c r="C3693" s="1140">
        <v>45518.459641203706</v>
      </c>
      <c r="D3693" t="s">
        <v>17291</v>
      </c>
      <c r="E3693" s="1137">
        <v>4.6899999999999997E-2</v>
      </c>
    </row>
    <row r="3694" spans="1:5" x14ac:dyDescent="0.25">
      <c r="A3694" t="s">
        <v>1</v>
      </c>
      <c r="B3694" t="s">
        <v>17548</v>
      </c>
      <c r="C3694" s="1140">
        <v>45518.459641203706</v>
      </c>
      <c r="D3694" t="s">
        <v>17312</v>
      </c>
      <c r="E3694" s="1137">
        <v>0.2344</v>
      </c>
    </row>
    <row r="3695" spans="1:5" x14ac:dyDescent="0.25">
      <c r="A3695" t="s">
        <v>1</v>
      </c>
      <c r="B3695" t="s">
        <v>17548</v>
      </c>
      <c r="C3695" s="1140">
        <v>45518.459641203706</v>
      </c>
      <c r="D3695" t="s">
        <v>17285</v>
      </c>
      <c r="E3695" s="1137">
        <v>1.3711</v>
      </c>
    </row>
    <row r="3696" spans="1:5" x14ac:dyDescent="0.25">
      <c r="A3696" t="s">
        <v>1</v>
      </c>
      <c r="B3696" t="s">
        <v>17548</v>
      </c>
      <c r="C3696" s="1140">
        <v>45518.471956018519</v>
      </c>
      <c r="D3696" t="s">
        <v>9291</v>
      </c>
    </row>
    <row r="3697" spans="1:5" x14ac:dyDescent="0.25">
      <c r="A3697" t="s">
        <v>1</v>
      </c>
      <c r="B3697" t="s">
        <v>17548</v>
      </c>
      <c r="C3697" s="1140">
        <v>45518.471956018519</v>
      </c>
      <c r="D3697" t="s">
        <v>9292</v>
      </c>
      <c r="E3697" s="1137">
        <v>2.3400000000000001E-2</v>
      </c>
    </row>
    <row r="3698" spans="1:5" x14ac:dyDescent="0.25">
      <c r="A3698" t="s">
        <v>1</v>
      </c>
      <c r="B3698" t="s">
        <v>17548</v>
      </c>
      <c r="C3698" s="1140">
        <v>45518.471956018519</v>
      </c>
      <c r="D3698" t="s">
        <v>17288</v>
      </c>
    </row>
    <row r="3699" spans="1:5" x14ac:dyDescent="0.25">
      <c r="A3699" t="s">
        <v>1</v>
      </c>
      <c r="B3699" t="s">
        <v>17548</v>
      </c>
      <c r="C3699" s="1140">
        <v>45518.471956018519</v>
      </c>
      <c r="D3699" t="s">
        <v>17289</v>
      </c>
      <c r="E3699" s="1137">
        <v>4.6899999999999997E-2</v>
      </c>
    </row>
    <row r="3700" spans="1:5" x14ac:dyDescent="0.25">
      <c r="A3700" t="s">
        <v>1</v>
      </c>
      <c r="B3700" t="s">
        <v>17548</v>
      </c>
      <c r="C3700" s="1140">
        <v>45518.471956018519</v>
      </c>
      <c r="D3700" t="s">
        <v>17290</v>
      </c>
    </row>
    <row r="3701" spans="1:5" x14ac:dyDescent="0.25">
      <c r="A3701" t="s">
        <v>1</v>
      </c>
      <c r="B3701" t="s">
        <v>17548</v>
      </c>
      <c r="C3701" s="1140">
        <v>45518.471956018519</v>
      </c>
      <c r="D3701" t="s">
        <v>17291</v>
      </c>
      <c r="E3701" s="1137">
        <v>4.2999999999999997E-2</v>
      </c>
    </row>
    <row r="3702" spans="1:5" x14ac:dyDescent="0.25">
      <c r="A3702" t="s">
        <v>1</v>
      </c>
      <c r="B3702" t="s">
        <v>17548</v>
      </c>
      <c r="C3702" s="1140">
        <v>45518.471956018519</v>
      </c>
      <c r="D3702" t="s">
        <v>17288</v>
      </c>
    </row>
    <row r="3703" spans="1:5" x14ac:dyDescent="0.25">
      <c r="A3703" t="s">
        <v>1</v>
      </c>
      <c r="B3703" t="s">
        <v>17548</v>
      </c>
      <c r="C3703" s="1140">
        <v>45518.471967592595</v>
      </c>
      <c r="D3703" t="s">
        <v>17289</v>
      </c>
      <c r="E3703" s="1137">
        <v>4.6899999999999997E-2</v>
      </c>
    </row>
    <row r="3704" spans="1:5" x14ac:dyDescent="0.25">
      <c r="A3704" t="s">
        <v>1</v>
      </c>
      <c r="B3704" t="s">
        <v>17548</v>
      </c>
      <c r="C3704" s="1140">
        <v>45518.471967592595</v>
      </c>
      <c r="D3704" t="s">
        <v>17290</v>
      </c>
    </row>
    <row r="3705" spans="1:5" x14ac:dyDescent="0.25">
      <c r="A3705" t="s">
        <v>1</v>
      </c>
      <c r="B3705" t="s">
        <v>17548</v>
      </c>
      <c r="C3705" s="1140">
        <v>45518.471967592595</v>
      </c>
      <c r="D3705" t="s">
        <v>17291</v>
      </c>
      <c r="E3705" s="1137">
        <v>4.6899999999999997E-2</v>
      </c>
    </row>
    <row r="3706" spans="1:5" x14ac:dyDescent="0.25">
      <c r="A3706" t="s">
        <v>1</v>
      </c>
      <c r="B3706" t="s">
        <v>17548</v>
      </c>
      <c r="C3706" s="1140">
        <v>45518.471967592595</v>
      </c>
      <c r="D3706" t="s">
        <v>17288</v>
      </c>
    </row>
    <row r="3707" spans="1:5" x14ac:dyDescent="0.25">
      <c r="A3707" t="s">
        <v>1</v>
      </c>
      <c r="B3707" t="s">
        <v>17548</v>
      </c>
      <c r="C3707" s="1140">
        <v>45518.471967592595</v>
      </c>
      <c r="D3707" t="s">
        <v>17289</v>
      </c>
      <c r="E3707" s="1137">
        <v>4.6899999999999997E-2</v>
      </c>
    </row>
    <row r="3708" spans="1:5" x14ac:dyDescent="0.25">
      <c r="A3708" t="s">
        <v>1</v>
      </c>
      <c r="B3708" t="s">
        <v>17548</v>
      </c>
      <c r="C3708" s="1140">
        <v>45518.471967592595</v>
      </c>
      <c r="D3708" t="s">
        <v>17290</v>
      </c>
    </row>
    <row r="3709" spans="1:5" x14ac:dyDescent="0.25">
      <c r="A3709" t="s">
        <v>1</v>
      </c>
      <c r="B3709" t="s">
        <v>17548</v>
      </c>
      <c r="C3709" s="1140">
        <v>45518.471967592595</v>
      </c>
      <c r="D3709" t="s">
        <v>17291</v>
      </c>
      <c r="E3709" s="1137">
        <v>3.1199999999999999E-2</v>
      </c>
    </row>
    <row r="3710" spans="1:5" x14ac:dyDescent="0.25">
      <c r="A3710" t="s">
        <v>1</v>
      </c>
      <c r="B3710" t="s">
        <v>17548</v>
      </c>
      <c r="C3710" s="1140">
        <v>45518.471967592595</v>
      </c>
      <c r="D3710" t="s">
        <v>17288</v>
      </c>
    </row>
    <row r="3711" spans="1:5" x14ac:dyDescent="0.25">
      <c r="A3711" t="s">
        <v>1</v>
      </c>
      <c r="B3711" t="s">
        <v>17548</v>
      </c>
      <c r="C3711" s="1140">
        <v>45518.471967592595</v>
      </c>
      <c r="D3711" t="s">
        <v>17289</v>
      </c>
      <c r="E3711" s="1137">
        <v>3.5200000000000002E-2</v>
      </c>
    </row>
    <row r="3712" spans="1:5" x14ac:dyDescent="0.25">
      <c r="A3712" t="s">
        <v>1</v>
      </c>
      <c r="B3712" t="s">
        <v>17548</v>
      </c>
      <c r="C3712" s="1140">
        <v>45518.471967592595</v>
      </c>
      <c r="D3712" t="s">
        <v>17290</v>
      </c>
    </row>
    <row r="3713" spans="1:5" x14ac:dyDescent="0.25">
      <c r="A3713" t="s">
        <v>1</v>
      </c>
      <c r="B3713" t="s">
        <v>17548</v>
      </c>
      <c r="C3713" s="1140">
        <v>45518.471967592595</v>
      </c>
      <c r="D3713" t="s">
        <v>17291</v>
      </c>
      <c r="E3713" s="1137">
        <v>3.1199999999999999E-2</v>
      </c>
    </row>
    <row r="3714" spans="1:5" x14ac:dyDescent="0.25">
      <c r="A3714" t="s">
        <v>1</v>
      </c>
      <c r="B3714" t="s">
        <v>17548</v>
      </c>
      <c r="C3714" s="1140">
        <v>45518.471967592595</v>
      </c>
      <c r="D3714" t="s">
        <v>17288</v>
      </c>
    </row>
    <row r="3715" spans="1:5" x14ac:dyDescent="0.25">
      <c r="A3715" t="s">
        <v>1</v>
      </c>
      <c r="B3715" t="s">
        <v>17548</v>
      </c>
      <c r="C3715" s="1140">
        <v>45518.471967592595</v>
      </c>
      <c r="D3715" t="s">
        <v>17289</v>
      </c>
      <c r="E3715" s="1137">
        <v>4.6899999999999997E-2</v>
      </c>
    </row>
    <row r="3716" spans="1:5" x14ac:dyDescent="0.25">
      <c r="A3716" t="s">
        <v>1</v>
      </c>
      <c r="B3716" t="s">
        <v>17548</v>
      </c>
      <c r="C3716" s="1140">
        <v>45518.471967592595</v>
      </c>
      <c r="D3716" t="s">
        <v>17290</v>
      </c>
    </row>
    <row r="3717" spans="1:5" x14ac:dyDescent="0.25">
      <c r="A3717" t="s">
        <v>1</v>
      </c>
      <c r="B3717" t="s">
        <v>17548</v>
      </c>
      <c r="C3717" s="1140">
        <v>45518.471967592595</v>
      </c>
      <c r="D3717" t="s">
        <v>17291</v>
      </c>
      <c r="E3717" s="1137">
        <v>3.1199999999999999E-2</v>
      </c>
    </row>
    <row r="3718" spans="1:5" x14ac:dyDescent="0.25">
      <c r="A3718" t="s">
        <v>1</v>
      </c>
      <c r="B3718" t="s">
        <v>17548</v>
      </c>
      <c r="C3718" s="1140">
        <v>45518.471967592595</v>
      </c>
      <c r="D3718" t="s">
        <v>17288</v>
      </c>
    </row>
    <row r="3719" spans="1:5" x14ac:dyDescent="0.25">
      <c r="A3719" t="s">
        <v>1</v>
      </c>
      <c r="B3719" t="s">
        <v>17548</v>
      </c>
      <c r="C3719" s="1140">
        <v>45518.471967592595</v>
      </c>
      <c r="D3719" t="s">
        <v>17289</v>
      </c>
      <c r="E3719" s="1137">
        <v>4.6899999999999997E-2</v>
      </c>
    </row>
    <row r="3720" spans="1:5" x14ac:dyDescent="0.25">
      <c r="A3720" t="s">
        <v>1</v>
      </c>
      <c r="B3720" t="s">
        <v>17548</v>
      </c>
      <c r="C3720" s="1140">
        <v>45518.471979166665</v>
      </c>
      <c r="D3720" t="s">
        <v>17290</v>
      </c>
    </row>
    <row r="3721" spans="1:5" x14ac:dyDescent="0.25">
      <c r="A3721" t="s">
        <v>1</v>
      </c>
      <c r="B3721" t="s">
        <v>17548</v>
      </c>
      <c r="C3721" s="1140">
        <v>45518.471979166665</v>
      </c>
      <c r="D3721" t="s">
        <v>17291</v>
      </c>
      <c r="E3721" s="1137">
        <v>3.1199999999999999E-2</v>
      </c>
    </row>
    <row r="3722" spans="1:5" x14ac:dyDescent="0.25">
      <c r="A3722" t="s">
        <v>1</v>
      </c>
      <c r="B3722" t="s">
        <v>17548</v>
      </c>
      <c r="C3722" s="1140">
        <v>45518.471979166665</v>
      </c>
      <c r="D3722" t="s">
        <v>17288</v>
      </c>
    </row>
    <row r="3723" spans="1:5" x14ac:dyDescent="0.25">
      <c r="A3723" t="s">
        <v>1</v>
      </c>
      <c r="B3723" t="s">
        <v>17548</v>
      </c>
      <c r="C3723" s="1140">
        <v>45518.471990740742</v>
      </c>
      <c r="D3723" t="s">
        <v>17289</v>
      </c>
      <c r="E3723" s="1137">
        <v>4.6899999999999997E-2</v>
      </c>
    </row>
    <row r="3724" spans="1:5" x14ac:dyDescent="0.25">
      <c r="A3724" t="s">
        <v>1</v>
      </c>
      <c r="B3724" t="s">
        <v>17548</v>
      </c>
      <c r="C3724" s="1140">
        <v>45518.471990740742</v>
      </c>
      <c r="D3724" t="s">
        <v>17426</v>
      </c>
    </row>
    <row r="3725" spans="1:5" x14ac:dyDescent="0.25">
      <c r="A3725" t="s">
        <v>1</v>
      </c>
      <c r="B3725" t="s">
        <v>17548</v>
      </c>
      <c r="C3725" s="1140">
        <v>45518.471990740742</v>
      </c>
      <c r="D3725" t="s">
        <v>17427</v>
      </c>
    </row>
    <row r="3726" spans="1:5" x14ac:dyDescent="0.25">
      <c r="A3726" t="s">
        <v>1</v>
      </c>
      <c r="B3726" t="s">
        <v>17548</v>
      </c>
      <c r="C3726" s="1140">
        <v>45518.471990740742</v>
      </c>
      <c r="D3726" t="s">
        <v>17428</v>
      </c>
    </row>
    <row r="3727" spans="1:5" x14ac:dyDescent="0.25">
      <c r="A3727" t="s">
        <v>1</v>
      </c>
      <c r="B3727" t="s">
        <v>17548</v>
      </c>
      <c r="C3727" s="1140">
        <v>45518.472002314818</v>
      </c>
      <c r="D3727" t="s">
        <v>17429</v>
      </c>
      <c r="E3727" s="1137">
        <v>7.8100000000000003E-2</v>
      </c>
    </row>
    <row r="3728" spans="1:5" x14ac:dyDescent="0.25">
      <c r="A3728" t="s">
        <v>1</v>
      </c>
      <c r="B3728" t="s">
        <v>17548</v>
      </c>
      <c r="C3728" s="1140">
        <v>45518.472002314818</v>
      </c>
      <c r="D3728" t="s">
        <v>17430</v>
      </c>
    </row>
    <row r="3729" spans="1:5" x14ac:dyDescent="0.25">
      <c r="A3729" t="s">
        <v>1</v>
      </c>
      <c r="B3729" t="s">
        <v>17548</v>
      </c>
      <c r="C3729" s="1140">
        <v>45518.472002314818</v>
      </c>
      <c r="D3729" t="s">
        <v>17431</v>
      </c>
      <c r="E3729" s="1137">
        <v>7.8100000000000003E-2</v>
      </c>
    </row>
    <row r="3730" spans="1:5" x14ac:dyDescent="0.25">
      <c r="A3730" t="s">
        <v>1</v>
      </c>
      <c r="B3730" t="s">
        <v>17548</v>
      </c>
      <c r="C3730" s="1140">
        <v>45518.472002314818</v>
      </c>
      <c r="D3730" t="s">
        <v>17432</v>
      </c>
      <c r="E3730" s="1137">
        <v>0.15620000000000001</v>
      </c>
    </row>
    <row r="3731" spans="1:5" x14ac:dyDescent="0.25">
      <c r="A3731" t="s">
        <v>1</v>
      </c>
      <c r="B3731" t="s">
        <v>17548</v>
      </c>
      <c r="C3731" s="1140">
        <v>45518.472002314818</v>
      </c>
      <c r="D3731" t="s">
        <v>17433</v>
      </c>
      <c r="E3731" s="1137">
        <v>0.2656</v>
      </c>
    </row>
    <row r="3732" spans="1:5" x14ac:dyDescent="0.25">
      <c r="A3732" t="s">
        <v>1</v>
      </c>
      <c r="B3732" t="s">
        <v>17548</v>
      </c>
      <c r="C3732" s="1140">
        <v>45518.472048611111</v>
      </c>
      <c r="D3732" t="s">
        <v>9291</v>
      </c>
    </row>
    <row r="3733" spans="1:5" x14ac:dyDescent="0.25">
      <c r="A3733" t="s">
        <v>1</v>
      </c>
      <c r="B3733" t="s">
        <v>17548</v>
      </c>
      <c r="C3733" s="1140">
        <v>45518.472048611111</v>
      </c>
      <c r="D3733" t="s">
        <v>9292</v>
      </c>
      <c r="E3733" s="1137">
        <v>5.8599999999999999E-2</v>
      </c>
    </row>
    <row r="3734" spans="1:5" x14ac:dyDescent="0.25">
      <c r="A3734" t="s">
        <v>1</v>
      </c>
      <c r="B3734" t="s">
        <v>17548</v>
      </c>
      <c r="C3734" s="1140">
        <v>45518.472210648149</v>
      </c>
      <c r="D3734" t="s">
        <v>9291</v>
      </c>
    </row>
    <row r="3735" spans="1:5" x14ac:dyDescent="0.25">
      <c r="A3735" t="s">
        <v>1</v>
      </c>
      <c r="B3735" t="s">
        <v>17548</v>
      </c>
      <c r="C3735" s="1140">
        <v>45518.472210648149</v>
      </c>
      <c r="D3735" t="s">
        <v>9292</v>
      </c>
      <c r="E3735" s="1137">
        <v>7.4200000000000002E-2</v>
      </c>
    </row>
    <row r="3736" spans="1:5" x14ac:dyDescent="0.25">
      <c r="A3736" t="s">
        <v>1</v>
      </c>
      <c r="B3736" t="s">
        <v>17548</v>
      </c>
      <c r="C3736" s="1140">
        <v>45518.472557870373</v>
      </c>
      <c r="D3736" t="s">
        <v>9291</v>
      </c>
    </row>
    <row r="3737" spans="1:5" x14ac:dyDescent="0.25">
      <c r="A3737" t="s">
        <v>1</v>
      </c>
      <c r="B3737" t="s">
        <v>17548</v>
      </c>
      <c r="C3737" s="1140">
        <v>45518.472557870373</v>
      </c>
      <c r="D3737" t="s">
        <v>9292</v>
      </c>
      <c r="E3737" s="1137">
        <v>8.2000000000000003E-2</v>
      </c>
    </row>
    <row r="3738" spans="1:5" x14ac:dyDescent="0.25">
      <c r="A3738" t="s">
        <v>1</v>
      </c>
      <c r="B3738" t="s">
        <v>17548</v>
      </c>
      <c r="C3738" s="1140">
        <v>45518.472777777781</v>
      </c>
      <c r="D3738" t="s">
        <v>9291</v>
      </c>
    </row>
    <row r="3739" spans="1:5" x14ac:dyDescent="0.25">
      <c r="A3739" t="s">
        <v>1</v>
      </c>
      <c r="B3739" t="s">
        <v>17548</v>
      </c>
      <c r="C3739" s="1140">
        <v>45518.472777777781</v>
      </c>
      <c r="D3739" t="s">
        <v>9292</v>
      </c>
      <c r="E3739" s="1137">
        <v>4.6899999999999997E-2</v>
      </c>
    </row>
    <row r="3740" spans="1:5" x14ac:dyDescent="0.25">
      <c r="A3740" t="s">
        <v>1</v>
      </c>
      <c r="B3740" t="s">
        <v>17548</v>
      </c>
      <c r="C3740" s="1140">
        <v>45518.473402777781</v>
      </c>
      <c r="D3740" t="s">
        <v>9291</v>
      </c>
    </row>
    <row r="3741" spans="1:5" x14ac:dyDescent="0.25">
      <c r="A3741" t="s">
        <v>1</v>
      </c>
      <c r="B3741" t="s">
        <v>17548</v>
      </c>
      <c r="C3741" s="1140">
        <v>45518.473402777781</v>
      </c>
      <c r="D3741" t="s">
        <v>9292</v>
      </c>
      <c r="E3741" s="1137">
        <v>5.4699999999999999E-2</v>
      </c>
    </row>
    <row r="3742" spans="1:5" x14ac:dyDescent="0.25">
      <c r="A3742" t="s">
        <v>1</v>
      </c>
      <c r="B3742" t="s">
        <v>17548</v>
      </c>
      <c r="C3742" s="1140">
        <v>45518.473402777781</v>
      </c>
      <c r="D3742" t="s">
        <v>17288</v>
      </c>
    </row>
    <row r="3743" spans="1:5" x14ac:dyDescent="0.25">
      <c r="A3743" t="s">
        <v>1</v>
      </c>
      <c r="B3743" t="s">
        <v>17548</v>
      </c>
      <c r="C3743" s="1140">
        <v>45518.473402777781</v>
      </c>
      <c r="D3743" t="s">
        <v>17289</v>
      </c>
      <c r="E3743" s="1137">
        <v>6.25E-2</v>
      </c>
    </row>
    <row r="3744" spans="1:5" x14ac:dyDescent="0.25">
      <c r="A3744" t="s">
        <v>1</v>
      </c>
      <c r="B3744" t="s">
        <v>17548</v>
      </c>
      <c r="C3744" s="1140">
        <v>45518.473402777781</v>
      </c>
      <c r="D3744" t="s">
        <v>17290</v>
      </c>
    </row>
    <row r="3745" spans="1:5" x14ac:dyDescent="0.25">
      <c r="A3745" t="s">
        <v>1</v>
      </c>
      <c r="B3745" t="s">
        <v>17548</v>
      </c>
      <c r="C3745" s="1140">
        <v>45518.473414351851</v>
      </c>
      <c r="D3745" t="s">
        <v>17291</v>
      </c>
      <c r="E3745" s="1137">
        <v>4.6899999999999997E-2</v>
      </c>
    </row>
    <row r="3746" spans="1:5" x14ac:dyDescent="0.25">
      <c r="A3746" t="s">
        <v>1</v>
      </c>
      <c r="B3746" t="s">
        <v>17548</v>
      </c>
      <c r="C3746" s="1140">
        <v>45518.473414351851</v>
      </c>
      <c r="D3746" t="s">
        <v>17288</v>
      </c>
    </row>
    <row r="3747" spans="1:5" x14ac:dyDescent="0.25">
      <c r="A3747" t="s">
        <v>1</v>
      </c>
      <c r="B3747" t="s">
        <v>17548</v>
      </c>
      <c r="C3747" s="1140">
        <v>45518.473414351851</v>
      </c>
      <c r="D3747" t="s">
        <v>17289</v>
      </c>
      <c r="E3747" s="1137">
        <v>6.25E-2</v>
      </c>
    </row>
    <row r="3748" spans="1:5" x14ac:dyDescent="0.25">
      <c r="A3748" t="s">
        <v>1</v>
      </c>
      <c r="B3748" t="s">
        <v>17548</v>
      </c>
      <c r="C3748" s="1140">
        <v>45518.473414351851</v>
      </c>
      <c r="D3748" t="s">
        <v>17290</v>
      </c>
    </row>
    <row r="3749" spans="1:5" x14ac:dyDescent="0.25">
      <c r="A3749" t="s">
        <v>1</v>
      </c>
      <c r="B3749" t="s">
        <v>17548</v>
      </c>
      <c r="C3749" s="1140">
        <v>45518.473414351851</v>
      </c>
      <c r="D3749" t="s">
        <v>17291</v>
      </c>
      <c r="E3749" s="1137">
        <v>4.6899999999999997E-2</v>
      </c>
    </row>
    <row r="3750" spans="1:5" x14ac:dyDescent="0.25">
      <c r="A3750" t="s">
        <v>1</v>
      </c>
      <c r="B3750" t="s">
        <v>17548</v>
      </c>
      <c r="C3750" s="1140">
        <v>45518.473449074074</v>
      </c>
      <c r="D3750" t="s">
        <v>9291</v>
      </c>
    </row>
    <row r="3751" spans="1:5" x14ac:dyDescent="0.25">
      <c r="A3751" t="s">
        <v>1</v>
      </c>
      <c r="B3751" t="s">
        <v>17548</v>
      </c>
      <c r="C3751" s="1140">
        <v>45518.473449074074</v>
      </c>
      <c r="D3751" t="s">
        <v>9292</v>
      </c>
      <c r="E3751" s="1137">
        <v>4.6899999999999997E-2</v>
      </c>
    </row>
    <row r="3752" spans="1:5" x14ac:dyDescent="0.25">
      <c r="A3752" t="s">
        <v>1</v>
      </c>
      <c r="B3752" t="s">
        <v>17548</v>
      </c>
      <c r="C3752" s="1140">
        <v>45518.473449074074</v>
      </c>
      <c r="D3752" t="s">
        <v>17276</v>
      </c>
    </row>
    <row r="3753" spans="1:5" x14ac:dyDescent="0.25">
      <c r="A3753" t="s">
        <v>1</v>
      </c>
      <c r="B3753" t="s">
        <v>17548</v>
      </c>
      <c r="C3753" s="1140">
        <v>45518.473449074074</v>
      </c>
      <c r="D3753" t="s">
        <v>17264</v>
      </c>
      <c r="E3753" s="1137">
        <v>5.8599999999999999E-2</v>
      </c>
    </row>
    <row r="3754" spans="1:5" x14ac:dyDescent="0.25">
      <c r="A3754" t="s">
        <v>1</v>
      </c>
      <c r="B3754" t="s">
        <v>17548</v>
      </c>
      <c r="C3754" s="1140">
        <v>45518.473634259259</v>
      </c>
      <c r="D3754" t="s">
        <v>17288</v>
      </c>
    </row>
    <row r="3755" spans="1:5" x14ac:dyDescent="0.25">
      <c r="A3755" t="s">
        <v>1</v>
      </c>
      <c r="B3755" t="s">
        <v>17548</v>
      </c>
      <c r="C3755" s="1140">
        <v>45518.473634259259</v>
      </c>
      <c r="D3755" t="s">
        <v>17289</v>
      </c>
      <c r="E3755" s="1137">
        <v>9.3799999999999994E-2</v>
      </c>
    </row>
    <row r="3756" spans="1:5" x14ac:dyDescent="0.25">
      <c r="A3756" t="s">
        <v>1</v>
      </c>
      <c r="B3756" t="s">
        <v>17548</v>
      </c>
      <c r="C3756" s="1140">
        <v>45518.473634259259</v>
      </c>
      <c r="D3756" t="s">
        <v>17290</v>
      </c>
    </row>
    <row r="3757" spans="1:5" x14ac:dyDescent="0.25">
      <c r="A3757" t="s">
        <v>1</v>
      </c>
      <c r="B3757" t="s">
        <v>17548</v>
      </c>
      <c r="C3757" s="1140">
        <v>45518.473634259259</v>
      </c>
      <c r="D3757" t="s">
        <v>17291</v>
      </c>
      <c r="E3757" s="1137">
        <v>4.6899999999999997E-2</v>
      </c>
    </row>
    <row r="3758" spans="1:5" x14ac:dyDescent="0.25">
      <c r="A3758" t="s">
        <v>1</v>
      </c>
      <c r="B3758" t="s">
        <v>17548</v>
      </c>
      <c r="C3758" s="1140">
        <v>45518.473738425928</v>
      </c>
      <c r="D3758" t="s">
        <v>17288</v>
      </c>
    </row>
    <row r="3759" spans="1:5" x14ac:dyDescent="0.25">
      <c r="A3759" t="s">
        <v>1</v>
      </c>
      <c r="B3759" t="s">
        <v>17548</v>
      </c>
      <c r="C3759" s="1140">
        <v>45518.473738425928</v>
      </c>
      <c r="D3759" t="s">
        <v>17289</v>
      </c>
      <c r="E3759" s="1137">
        <v>7.4200000000000002E-2</v>
      </c>
    </row>
    <row r="3760" spans="1:5" x14ac:dyDescent="0.25">
      <c r="A3760" t="s">
        <v>1</v>
      </c>
      <c r="B3760" t="s">
        <v>17548</v>
      </c>
      <c r="C3760" s="1140">
        <v>45518.473738425928</v>
      </c>
      <c r="D3760" t="s">
        <v>17290</v>
      </c>
    </row>
    <row r="3761" spans="1:5" x14ac:dyDescent="0.25">
      <c r="A3761" t="s">
        <v>1</v>
      </c>
      <c r="B3761" t="s">
        <v>17548</v>
      </c>
      <c r="C3761" s="1140">
        <v>45518.473738425928</v>
      </c>
      <c r="D3761" t="s">
        <v>17291</v>
      </c>
      <c r="E3761" s="1137">
        <v>6.25E-2</v>
      </c>
    </row>
    <row r="3762" spans="1:5" x14ac:dyDescent="0.25">
      <c r="A3762" t="s">
        <v>1</v>
      </c>
      <c r="B3762" t="s">
        <v>17548</v>
      </c>
      <c r="C3762" s="1140">
        <v>45518.473749999997</v>
      </c>
      <c r="D3762" t="s">
        <v>17288</v>
      </c>
    </row>
    <row r="3763" spans="1:5" x14ac:dyDescent="0.25">
      <c r="A3763" t="s">
        <v>1</v>
      </c>
      <c r="B3763" t="s">
        <v>17548</v>
      </c>
      <c r="C3763" s="1140">
        <v>45518.473749999997</v>
      </c>
      <c r="D3763" t="s">
        <v>17289</v>
      </c>
      <c r="E3763" s="1137">
        <v>0.1641</v>
      </c>
    </row>
    <row r="3764" spans="1:5" x14ac:dyDescent="0.25">
      <c r="A3764" t="s">
        <v>1</v>
      </c>
      <c r="B3764" t="s">
        <v>17548</v>
      </c>
      <c r="C3764" s="1140">
        <v>45518.473749999997</v>
      </c>
      <c r="D3764" t="s">
        <v>17290</v>
      </c>
    </row>
    <row r="3765" spans="1:5" x14ac:dyDescent="0.25">
      <c r="A3765" t="s">
        <v>1</v>
      </c>
      <c r="B3765" t="s">
        <v>17548</v>
      </c>
      <c r="C3765" s="1140">
        <v>45518.473749999997</v>
      </c>
      <c r="D3765" t="s">
        <v>17291</v>
      </c>
      <c r="E3765" s="1137">
        <v>0.1055</v>
      </c>
    </row>
    <row r="3766" spans="1:5" x14ac:dyDescent="0.25">
      <c r="A3766" t="s">
        <v>1</v>
      </c>
      <c r="B3766" t="s">
        <v>17548</v>
      </c>
      <c r="C3766" s="1140">
        <v>45518.473761574074</v>
      </c>
      <c r="D3766" t="s">
        <v>17288</v>
      </c>
    </row>
    <row r="3767" spans="1:5" x14ac:dyDescent="0.25">
      <c r="A3767" t="s">
        <v>1</v>
      </c>
      <c r="B3767" t="s">
        <v>17548</v>
      </c>
      <c r="C3767" s="1140">
        <v>45518.473761574074</v>
      </c>
      <c r="D3767" t="s">
        <v>17289</v>
      </c>
      <c r="E3767" s="1137">
        <v>7.8100000000000003E-2</v>
      </c>
    </row>
    <row r="3768" spans="1:5" x14ac:dyDescent="0.25">
      <c r="A3768" t="s">
        <v>1</v>
      </c>
      <c r="B3768" t="s">
        <v>17548</v>
      </c>
      <c r="C3768" s="1140">
        <v>45518.473773148151</v>
      </c>
      <c r="D3768" t="s">
        <v>17292</v>
      </c>
    </row>
    <row r="3769" spans="1:5" x14ac:dyDescent="0.25">
      <c r="A3769" t="s">
        <v>1</v>
      </c>
      <c r="B3769" t="s">
        <v>17548</v>
      </c>
      <c r="C3769" s="1140">
        <v>45518.47378472222</v>
      </c>
      <c r="D3769" t="s">
        <v>17297</v>
      </c>
      <c r="E3769" s="1137">
        <v>0.54690000000000005</v>
      </c>
    </row>
    <row r="3770" spans="1:5" x14ac:dyDescent="0.25">
      <c r="A3770" t="s">
        <v>1</v>
      </c>
      <c r="B3770" t="s">
        <v>17548</v>
      </c>
      <c r="C3770" s="1140">
        <v>45518.473796296297</v>
      </c>
      <c r="D3770" t="s">
        <v>17298</v>
      </c>
    </row>
    <row r="3771" spans="1:5" x14ac:dyDescent="0.25">
      <c r="A3771" t="s">
        <v>1</v>
      </c>
      <c r="B3771" t="s">
        <v>17548</v>
      </c>
      <c r="C3771" s="1140">
        <v>45518.473796296297</v>
      </c>
      <c r="D3771" t="s">
        <v>17299</v>
      </c>
      <c r="E3771" s="1137">
        <v>3.1199999999999999E-2</v>
      </c>
    </row>
    <row r="3772" spans="1:5" x14ac:dyDescent="0.25">
      <c r="A3772" t="s">
        <v>1</v>
      </c>
      <c r="B3772" t="s">
        <v>17548</v>
      </c>
      <c r="C3772" s="1140">
        <v>45518.473807870374</v>
      </c>
      <c r="D3772" t="s">
        <v>17300</v>
      </c>
    </row>
    <row r="3773" spans="1:5" x14ac:dyDescent="0.25">
      <c r="A3773" t="s">
        <v>1</v>
      </c>
      <c r="B3773" t="s">
        <v>17548</v>
      </c>
      <c r="C3773" s="1140">
        <v>45518.473807870374</v>
      </c>
      <c r="D3773" t="s">
        <v>17301</v>
      </c>
      <c r="E3773" s="1137">
        <v>1.5599999999999999E-2</v>
      </c>
    </row>
    <row r="3774" spans="1:5" x14ac:dyDescent="0.25">
      <c r="A3774" t="s">
        <v>1</v>
      </c>
      <c r="B3774" t="s">
        <v>17548</v>
      </c>
      <c r="C3774" s="1140">
        <v>45518.473807870374</v>
      </c>
      <c r="D3774" t="s">
        <v>17302</v>
      </c>
    </row>
    <row r="3775" spans="1:5" x14ac:dyDescent="0.25">
      <c r="A3775" t="s">
        <v>1</v>
      </c>
      <c r="B3775" t="s">
        <v>17548</v>
      </c>
      <c r="C3775" s="1140">
        <v>45518.473807870374</v>
      </c>
      <c r="D3775" t="s">
        <v>17303</v>
      </c>
    </row>
    <row r="3776" spans="1:5" x14ac:dyDescent="0.25">
      <c r="A3776" t="s">
        <v>1</v>
      </c>
      <c r="B3776" t="s">
        <v>17548</v>
      </c>
      <c r="C3776" s="1140">
        <v>45518.473807870374</v>
      </c>
      <c r="D3776" t="s">
        <v>17304</v>
      </c>
      <c r="E3776" s="1137">
        <v>4.6899999999999997E-2</v>
      </c>
    </row>
    <row r="3777" spans="1:5" x14ac:dyDescent="0.25">
      <c r="A3777" t="s">
        <v>1</v>
      </c>
      <c r="B3777" t="s">
        <v>17548</v>
      </c>
      <c r="C3777" s="1140">
        <v>45518.473807870374</v>
      </c>
      <c r="D3777" t="s">
        <v>17305</v>
      </c>
    </row>
    <row r="3778" spans="1:5" x14ac:dyDescent="0.25">
      <c r="A3778" t="s">
        <v>1</v>
      </c>
      <c r="B3778" t="s">
        <v>17548</v>
      </c>
      <c r="C3778" s="1140">
        <v>45518.473807870374</v>
      </c>
      <c r="D3778" t="s">
        <v>17306</v>
      </c>
      <c r="E3778" s="1137">
        <v>0.15229999999999999</v>
      </c>
    </row>
    <row r="3779" spans="1:5" x14ac:dyDescent="0.25">
      <c r="A3779" t="s">
        <v>1</v>
      </c>
      <c r="B3779" t="s">
        <v>17548</v>
      </c>
      <c r="C3779" s="1140">
        <v>45518.473807870374</v>
      </c>
      <c r="D3779" t="s">
        <v>17307</v>
      </c>
      <c r="E3779" s="1137">
        <v>0.21479999999999999</v>
      </c>
    </row>
    <row r="3780" spans="1:5" x14ac:dyDescent="0.25">
      <c r="A3780" t="s">
        <v>1</v>
      </c>
      <c r="B3780" t="s">
        <v>17548</v>
      </c>
      <c r="C3780" s="1140">
        <v>45518.473958333336</v>
      </c>
      <c r="D3780" t="s">
        <v>17355</v>
      </c>
    </row>
    <row r="3781" spans="1:5" x14ac:dyDescent="0.25">
      <c r="A3781" t="s">
        <v>1</v>
      </c>
      <c r="B3781" t="s">
        <v>17548</v>
      </c>
      <c r="C3781" s="1140">
        <v>45518.473958333336</v>
      </c>
      <c r="D3781" t="s">
        <v>17356</v>
      </c>
      <c r="E3781" s="1137">
        <v>1.5599999999999999E-2</v>
      </c>
    </row>
    <row r="3782" spans="1:5" x14ac:dyDescent="0.25">
      <c r="A3782" t="s">
        <v>1</v>
      </c>
      <c r="B3782" t="s">
        <v>17548</v>
      </c>
      <c r="C3782" s="1140">
        <v>45518.474016203705</v>
      </c>
      <c r="D3782" t="s">
        <v>17355</v>
      </c>
    </row>
    <row r="3783" spans="1:5" x14ac:dyDescent="0.25">
      <c r="A3783" t="s">
        <v>1</v>
      </c>
      <c r="B3783" t="s">
        <v>17548</v>
      </c>
      <c r="C3783" s="1140">
        <v>45518.474016203705</v>
      </c>
      <c r="D3783" t="s">
        <v>17356</v>
      </c>
      <c r="E3783" s="1137">
        <v>1.17E-2</v>
      </c>
    </row>
    <row r="3784" spans="1:5" x14ac:dyDescent="0.25">
      <c r="A3784" t="s">
        <v>1</v>
      </c>
      <c r="B3784" t="s">
        <v>17548</v>
      </c>
      <c r="C3784" s="1140">
        <v>45518.474027777775</v>
      </c>
      <c r="D3784" t="s">
        <v>17355</v>
      </c>
    </row>
    <row r="3785" spans="1:5" x14ac:dyDescent="0.25">
      <c r="A3785" t="s">
        <v>1</v>
      </c>
      <c r="B3785" t="s">
        <v>17548</v>
      </c>
      <c r="C3785" s="1140">
        <v>45518.474027777775</v>
      </c>
      <c r="D3785" t="s">
        <v>17356</v>
      </c>
      <c r="E3785" s="1137">
        <v>1.5599999999999999E-2</v>
      </c>
    </row>
    <row r="3786" spans="1:5" x14ac:dyDescent="0.25">
      <c r="A3786" t="s">
        <v>1</v>
      </c>
      <c r="B3786" t="s">
        <v>17548</v>
      </c>
      <c r="C3786" s="1140">
        <v>45518.474062499998</v>
      </c>
      <c r="D3786" t="s">
        <v>17314</v>
      </c>
    </row>
    <row r="3787" spans="1:5" x14ac:dyDescent="0.25">
      <c r="A3787" t="s">
        <v>1</v>
      </c>
      <c r="B3787" t="s">
        <v>17548</v>
      </c>
      <c r="C3787" s="1140">
        <v>45518.474062499998</v>
      </c>
      <c r="D3787" t="s">
        <v>17315</v>
      </c>
      <c r="E3787" s="1137">
        <v>1.5599999999999999E-2</v>
      </c>
    </row>
    <row r="3788" spans="1:5" x14ac:dyDescent="0.25">
      <c r="A3788" t="s">
        <v>1</v>
      </c>
      <c r="B3788" t="s">
        <v>17548</v>
      </c>
      <c r="C3788" s="1140">
        <v>45518.474062499998</v>
      </c>
      <c r="D3788" t="s">
        <v>17308</v>
      </c>
    </row>
    <row r="3789" spans="1:5" x14ac:dyDescent="0.25">
      <c r="A3789" t="s">
        <v>1</v>
      </c>
      <c r="B3789" t="s">
        <v>17548</v>
      </c>
      <c r="C3789" s="1140">
        <v>45518.474074074074</v>
      </c>
      <c r="D3789" t="s">
        <v>17313</v>
      </c>
      <c r="E3789" s="1137">
        <v>1.2226999999999999</v>
      </c>
    </row>
    <row r="3790" spans="1:5" x14ac:dyDescent="0.25">
      <c r="A3790" t="s">
        <v>1</v>
      </c>
      <c r="B3790" t="s">
        <v>17548</v>
      </c>
      <c r="C3790" s="1140">
        <v>45518.474074074074</v>
      </c>
      <c r="D3790" t="s">
        <v>9291</v>
      </c>
    </row>
    <row r="3791" spans="1:5" x14ac:dyDescent="0.25">
      <c r="A3791" t="s">
        <v>1</v>
      </c>
      <c r="B3791" t="s">
        <v>17548</v>
      </c>
      <c r="C3791" s="1140">
        <v>45518.474085648151</v>
      </c>
      <c r="D3791" t="s">
        <v>9292</v>
      </c>
      <c r="E3791" s="1137">
        <v>4.6899999999999997E-2</v>
      </c>
    </row>
    <row r="3792" spans="1:5" x14ac:dyDescent="0.25">
      <c r="A3792" t="s">
        <v>1</v>
      </c>
      <c r="B3792" t="s">
        <v>17548</v>
      </c>
      <c r="C3792" s="1140">
        <v>45518.474085648151</v>
      </c>
      <c r="D3792" t="s">
        <v>17288</v>
      </c>
    </row>
    <row r="3793" spans="1:5" x14ac:dyDescent="0.25">
      <c r="A3793" t="s">
        <v>1</v>
      </c>
      <c r="B3793" t="s">
        <v>17548</v>
      </c>
      <c r="C3793" s="1140">
        <v>45518.474085648151</v>
      </c>
      <c r="D3793" t="s">
        <v>17289</v>
      </c>
      <c r="E3793" s="1137">
        <v>6.6400000000000001E-2</v>
      </c>
    </row>
    <row r="3794" spans="1:5" x14ac:dyDescent="0.25">
      <c r="A3794" t="s">
        <v>1</v>
      </c>
      <c r="B3794" t="s">
        <v>17548</v>
      </c>
      <c r="C3794" s="1140">
        <v>45518.474085648151</v>
      </c>
      <c r="D3794" t="s">
        <v>17290</v>
      </c>
    </row>
    <row r="3795" spans="1:5" x14ac:dyDescent="0.25">
      <c r="A3795" t="s">
        <v>1</v>
      </c>
      <c r="B3795" t="s">
        <v>17548</v>
      </c>
      <c r="C3795" s="1140">
        <v>45518.474085648151</v>
      </c>
      <c r="D3795" t="s">
        <v>17291</v>
      </c>
      <c r="E3795" s="1137">
        <v>7.8100000000000003E-2</v>
      </c>
    </row>
    <row r="3796" spans="1:5" x14ac:dyDescent="0.25">
      <c r="A3796" t="s">
        <v>1</v>
      </c>
      <c r="B3796" t="s">
        <v>17548</v>
      </c>
      <c r="C3796" s="1140">
        <v>45518.47457175926</v>
      </c>
      <c r="D3796" t="s">
        <v>17288</v>
      </c>
    </row>
    <row r="3797" spans="1:5" x14ac:dyDescent="0.25">
      <c r="A3797" t="s">
        <v>1</v>
      </c>
      <c r="B3797" t="s">
        <v>17548</v>
      </c>
      <c r="C3797" s="1140">
        <v>45518.47457175926</v>
      </c>
      <c r="D3797" t="s">
        <v>17289</v>
      </c>
      <c r="E3797" s="1137">
        <v>0.1016</v>
      </c>
    </row>
    <row r="3798" spans="1:5" x14ac:dyDescent="0.25">
      <c r="A3798" t="s">
        <v>1</v>
      </c>
      <c r="B3798" t="s">
        <v>17548</v>
      </c>
      <c r="C3798" s="1140">
        <v>45518.47457175926</v>
      </c>
      <c r="D3798" t="s">
        <v>17290</v>
      </c>
    </row>
    <row r="3799" spans="1:5" x14ac:dyDescent="0.25">
      <c r="A3799" t="s">
        <v>1</v>
      </c>
      <c r="B3799" t="s">
        <v>17548</v>
      </c>
      <c r="C3799" s="1140">
        <v>45518.47457175926</v>
      </c>
      <c r="D3799" t="s">
        <v>17291</v>
      </c>
      <c r="E3799" s="1137">
        <v>6.25E-2</v>
      </c>
    </row>
    <row r="3800" spans="1:5" x14ac:dyDescent="0.25">
      <c r="A3800" t="s">
        <v>1</v>
      </c>
      <c r="B3800" t="s">
        <v>17548</v>
      </c>
      <c r="C3800" s="1140">
        <v>45518.474594907406</v>
      </c>
      <c r="D3800" t="s">
        <v>9291</v>
      </c>
    </row>
    <row r="3801" spans="1:5" x14ac:dyDescent="0.25">
      <c r="A3801" t="s">
        <v>1</v>
      </c>
      <c r="B3801" t="s">
        <v>17548</v>
      </c>
      <c r="C3801" s="1140">
        <v>45518.474594907406</v>
      </c>
      <c r="D3801" t="s">
        <v>9292</v>
      </c>
      <c r="E3801" s="1137">
        <v>4.2999999999999997E-2</v>
      </c>
    </row>
    <row r="3802" spans="1:5" x14ac:dyDescent="0.25">
      <c r="A3802" t="s">
        <v>1</v>
      </c>
      <c r="B3802" t="s">
        <v>17548</v>
      </c>
      <c r="C3802" s="1140">
        <v>45518.474594907406</v>
      </c>
      <c r="D3802" t="s">
        <v>17276</v>
      </c>
    </row>
    <row r="3803" spans="1:5" x14ac:dyDescent="0.25">
      <c r="A3803" t="s">
        <v>1</v>
      </c>
      <c r="B3803" t="s">
        <v>17548</v>
      </c>
      <c r="C3803" s="1140">
        <v>45518.474594907406</v>
      </c>
      <c r="D3803" t="s">
        <v>17264</v>
      </c>
      <c r="E3803" s="1137">
        <v>7.8100000000000003E-2</v>
      </c>
    </row>
    <row r="3804" spans="1:5" x14ac:dyDescent="0.25">
      <c r="A3804" t="s">
        <v>1</v>
      </c>
      <c r="B3804" t="s">
        <v>18120</v>
      </c>
      <c r="C3804" s="1140">
        <v>45518.477199074077</v>
      </c>
      <c r="D3804" t="s">
        <v>17288</v>
      </c>
    </row>
    <row r="3805" spans="1:5" x14ac:dyDescent="0.25">
      <c r="A3805" t="s">
        <v>1</v>
      </c>
      <c r="B3805" t="s">
        <v>18120</v>
      </c>
      <c r="C3805" s="1140">
        <v>45518.477199074077</v>
      </c>
      <c r="D3805" t="s">
        <v>17289</v>
      </c>
      <c r="E3805" s="1137">
        <v>7.4200000000000002E-2</v>
      </c>
    </row>
    <row r="3806" spans="1:5" x14ac:dyDescent="0.25">
      <c r="A3806" t="s">
        <v>1</v>
      </c>
      <c r="B3806" t="s">
        <v>18120</v>
      </c>
      <c r="C3806" s="1140">
        <v>45518.477199074077</v>
      </c>
      <c r="D3806" t="s">
        <v>17290</v>
      </c>
    </row>
    <row r="3807" spans="1:5" x14ac:dyDescent="0.25">
      <c r="A3807" t="s">
        <v>1</v>
      </c>
      <c r="B3807" t="s">
        <v>18120</v>
      </c>
      <c r="C3807" s="1140">
        <v>45518.477199074077</v>
      </c>
      <c r="D3807" t="s">
        <v>17291</v>
      </c>
      <c r="E3807" s="1137">
        <v>0.1133</v>
      </c>
    </row>
    <row r="3808" spans="1:5" x14ac:dyDescent="0.25">
      <c r="A3808" t="s">
        <v>1</v>
      </c>
      <c r="B3808" t="s">
        <v>18120</v>
      </c>
      <c r="C3808" s="1140">
        <v>45518.477268518516</v>
      </c>
      <c r="D3808" t="s">
        <v>9291</v>
      </c>
    </row>
    <row r="3809" spans="1:5" x14ac:dyDescent="0.25">
      <c r="A3809" t="s">
        <v>1</v>
      </c>
      <c r="B3809" t="s">
        <v>18120</v>
      </c>
      <c r="C3809" s="1140">
        <v>45518.477268518516</v>
      </c>
      <c r="D3809" t="s">
        <v>9292</v>
      </c>
      <c r="E3809" s="1137">
        <v>4.2999999999999997E-2</v>
      </c>
    </row>
    <row r="3810" spans="1:5" x14ac:dyDescent="0.25">
      <c r="A3810" t="s">
        <v>1</v>
      </c>
      <c r="B3810" t="s">
        <v>18120</v>
      </c>
      <c r="C3810" s="1140">
        <v>45518.477268518516</v>
      </c>
      <c r="D3810" t="s">
        <v>17276</v>
      </c>
    </row>
    <row r="3811" spans="1:5" x14ac:dyDescent="0.25">
      <c r="A3811" t="s">
        <v>1</v>
      </c>
      <c r="B3811" t="s">
        <v>18120</v>
      </c>
      <c r="C3811" s="1140">
        <v>45518.477268518516</v>
      </c>
      <c r="D3811" t="s">
        <v>17264</v>
      </c>
      <c r="E3811" s="1137">
        <v>5.8599999999999999E-2</v>
      </c>
    </row>
    <row r="3812" spans="1:5" x14ac:dyDescent="0.25">
      <c r="A3812" t="s">
        <v>1</v>
      </c>
      <c r="B3812" t="s">
        <v>18120</v>
      </c>
      <c r="C3812" s="1140">
        <v>45518.582905092589</v>
      </c>
      <c r="D3812" t="s">
        <v>17277</v>
      </c>
    </row>
    <row r="3813" spans="1:5" x14ac:dyDescent="0.25">
      <c r="A3813" t="s">
        <v>1</v>
      </c>
      <c r="B3813" t="s">
        <v>18120</v>
      </c>
      <c r="C3813" s="1140">
        <v>45518.582905092589</v>
      </c>
      <c r="D3813" t="s">
        <v>17278</v>
      </c>
    </row>
    <row r="3814" spans="1:5" x14ac:dyDescent="0.25">
      <c r="A3814" t="s">
        <v>1</v>
      </c>
      <c r="B3814" t="s">
        <v>18120</v>
      </c>
      <c r="C3814" s="1140">
        <v>45518.582905092589</v>
      </c>
      <c r="D3814" t="s">
        <v>17279</v>
      </c>
    </row>
    <row r="3815" spans="1:5" x14ac:dyDescent="0.25">
      <c r="A3815" t="s">
        <v>1</v>
      </c>
      <c r="B3815" t="s">
        <v>18120</v>
      </c>
      <c r="C3815" s="1140">
        <v>45518.582905092589</v>
      </c>
      <c r="D3815" t="s">
        <v>17280</v>
      </c>
      <c r="E3815" s="1137">
        <v>2.3400000000000001E-2</v>
      </c>
    </row>
    <row r="3816" spans="1:5" x14ac:dyDescent="0.25">
      <c r="A3816" t="s">
        <v>1</v>
      </c>
      <c r="B3816" t="s">
        <v>18120</v>
      </c>
      <c r="C3816" s="1140">
        <v>45518.582905092589</v>
      </c>
      <c r="D3816" t="s">
        <v>17281</v>
      </c>
    </row>
    <row r="3817" spans="1:5" x14ac:dyDescent="0.25">
      <c r="A3817" t="s">
        <v>1</v>
      </c>
      <c r="B3817" t="s">
        <v>18120</v>
      </c>
      <c r="C3817" s="1140">
        <v>45518.582928240743</v>
      </c>
      <c r="D3817" t="s">
        <v>17282</v>
      </c>
      <c r="E3817" s="1137">
        <v>1.7109000000000001</v>
      </c>
    </row>
    <row r="3818" spans="1:5" x14ac:dyDescent="0.25">
      <c r="A3818" t="s">
        <v>1</v>
      </c>
      <c r="B3818" t="s">
        <v>18120</v>
      </c>
      <c r="C3818" s="1140">
        <v>45518.582928240743</v>
      </c>
      <c r="D3818" t="s">
        <v>17309</v>
      </c>
    </row>
    <row r="3819" spans="1:5" x14ac:dyDescent="0.25">
      <c r="A3819" t="s">
        <v>1</v>
      </c>
      <c r="B3819" t="s">
        <v>18120</v>
      </c>
      <c r="C3819" s="1140">
        <v>45518.582928240743</v>
      </c>
      <c r="D3819" t="s">
        <v>17310</v>
      </c>
      <c r="E3819" s="1137">
        <v>3.5200000000000002E-2</v>
      </c>
    </row>
    <row r="3820" spans="1:5" x14ac:dyDescent="0.25">
      <c r="A3820" t="s">
        <v>1</v>
      </c>
      <c r="B3820" t="s">
        <v>18120</v>
      </c>
      <c r="C3820" s="1140">
        <v>45518.582928240743</v>
      </c>
      <c r="D3820" t="s">
        <v>17276</v>
      </c>
    </row>
    <row r="3821" spans="1:5" x14ac:dyDescent="0.25">
      <c r="A3821" t="s">
        <v>1</v>
      </c>
      <c r="B3821" t="s">
        <v>18120</v>
      </c>
      <c r="C3821" s="1140">
        <v>45518.582928240743</v>
      </c>
      <c r="D3821" t="s">
        <v>17264</v>
      </c>
      <c r="E3821" s="1137">
        <v>0.1016</v>
      </c>
    </row>
    <row r="3822" spans="1:5" x14ac:dyDescent="0.25">
      <c r="A3822" t="s">
        <v>1</v>
      </c>
      <c r="B3822" t="s">
        <v>18120</v>
      </c>
      <c r="C3822" s="1140">
        <v>45518.582928240743</v>
      </c>
      <c r="D3822" t="s">
        <v>17311</v>
      </c>
    </row>
    <row r="3823" spans="1:5" x14ac:dyDescent="0.25">
      <c r="A3823" t="s">
        <v>1</v>
      </c>
      <c r="B3823" t="s">
        <v>18120</v>
      </c>
      <c r="C3823" s="1140">
        <v>45518.582928240743</v>
      </c>
      <c r="D3823" t="s">
        <v>17288</v>
      </c>
    </row>
    <row r="3824" spans="1:5" x14ac:dyDescent="0.25">
      <c r="A3824" t="s">
        <v>1</v>
      </c>
      <c r="B3824" t="s">
        <v>18120</v>
      </c>
      <c r="C3824" s="1140">
        <v>45518.582928240743</v>
      </c>
      <c r="D3824" t="s">
        <v>17289</v>
      </c>
      <c r="E3824" s="1137">
        <v>0.1016</v>
      </c>
    </row>
    <row r="3825" spans="1:5" x14ac:dyDescent="0.25">
      <c r="A3825" t="s">
        <v>1</v>
      </c>
      <c r="B3825" t="s">
        <v>18120</v>
      </c>
      <c r="C3825" s="1140">
        <v>45518.582928240743</v>
      </c>
      <c r="D3825" t="s">
        <v>17290</v>
      </c>
    </row>
    <row r="3826" spans="1:5" x14ac:dyDescent="0.25">
      <c r="A3826" t="s">
        <v>1</v>
      </c>
      <c r="B3826" t="s">
        <v>18120</v>
      </c>
      <c r="C3826" s="1140">
        <v>45518.582928240743</v>
      </c>
      <c r="D3826" t="s">
        <v>17291</v>
      </c>
      <c r="E3826" s="1137">
        <v>7.4200000000000002E-2</v>
      </c>
    </row>
    <row r="3827" spans="1:5" x14ac:dyDescent="0.25">
      <c r="A3827" t="s">
        <v>1</v>
      </c>
      <c r="B3827" t="s">
        <v>18120</v>
      </c>
      <c r="C3827" s="1140">
        <v>45518.582928240743</v>
      </c>
      <c r="D3827" t="s">
        <v>17312</v>
      </c>
      <c r="E3827" s="1137">
        <v>0.42580000000000001</v>
      </c>
    </row>
    <row r="3828" spans="1:5" x14ac:dyDescent="0.25">
      <c r="A3828" t="s">
        <v>1</v>
      </c>
      <c r="B3828" t="s">
        <v>18120</v>
      </c>
      <c r="C3828" s="1140">
        <v>45518.582928240743</v>
      </c>
      <c r="D3828" t="s">
        <v>17285</v>
      </c>
      <c r="E3828" s="1137">
        <v>2.6133000000000002</v>
      </c>
    </row>
    <row r="3829" spans="1:5" x14ac:dyDescent="0.25">
      <c r="A3829" t="s">
        <v>1</v>
      </c>
      <c r="B3829" t="s">
        <v>18120</v>
      </c>
      <c r="C3829" s="1140">
        <v>45518.583101851851</v>
      </c>
      <c r="D3829" t="s">
        <v>17288</v>
      </c>
    </row>
    <row r="3830" spans="1:5" x14ac:dyDescent="0.25">
      <c r="A3830" t="s">
        <v>1</v>
      </c>
      <c r="B3830" t="s">
        <v>18120</v>
      </c>
      <c r="C3830" s="1140">
        <v>45518.583101851851</v>
      </c>
      <c r="D3830" t="s">
        <v>17289</v>
      </c>
      <c r="E3830" s="1137">
        <v>0.1055</v>
      </c>
    </row>
    <row r="3831" spans="1:5" x14ac:dyDescent="0.25">
      <c r="A3831" t="s">
        <v>1</v>
      </c>
      <c r="B3831" t="s">
        <v>18120</v>
      </c>
      <c r="C3831" s="1140">
        <v>45518.583101851851</v>
      </c>
      <c r="D3831" t="s">
        <v>17290</v>
      </c>
    </row>
    <row r="3832" spans="1:5" x14ac:dyDescent="0.25">
      <c r="A3832" t="s">
        <v>1</v>
      </c>
      <c r="B3832" t="s">
        <v>18120</v>
      </c>
      <c r="C3832" s="1140">
        <v>45518.583113425928</v>
      </c>
      <c r="D3832" t="s">
        <v>17291</v>
      </c>
      <c r="E3832" s="1137">
        <v>8.5900000000000004E-2</v>
      </c>
    </row>
    <row r="3833" spans="1:5" x14ac:dyDescent="0.25">
      <c r="A3833" t="s">
        <v>1</v>
      </c>
      <c r="B3833" t="s">
        <v>18120</v>
      </c>
      <c r="C3833" s="1140">
        <v>45518.583113425928</v>
      </c>
      <c r="D3833" t="s">
        <v>17288</v>
      </c>
    </row>
    <row r="3834" spans="1:5" x14ac:dyDescent="0.25">
      <c r="A3834" t="s">
        <v>1</v>
      </c>
      <c r="B3834" t="s">
        <v>18120</v>
      </c>
      <c r="C3834" s="1140">
        <v>45518.583113425928</v>
      </c>
      <c r="D3834" t="s">
        <v>17289</v>
      </c>
      <c r="E3834" s="1137">
        <v>0.1016</v>
      </c>
    </row>
    <row r="3835" spans="1:5" x14ac:dyDescent="0.25">
      <c r="A3835" t="s">
        <v>1</v>
      </c>
      <c r="B3835" t="s">
        <v>18120</v>
      </c>
      <c r="C3835" s="1140">
        <v>45518.583113425928</v>
      </c>
      <c r="D3835" t="s">
        <v>17290</v>
      </c>
    </row>
    <row r="3836" spans="1:5" x14ac:dyDescent="0.25">
      <c r="A3836" t="s">
        <v>1</v>
      </c>
      <c r="B3836" t="s">
        <v>18120</v>
      </c>
      <c r="C3836" s="1140">
        <v>45518.583113425928</v>
      </c>
      <c r="D3836" t="s">
        <v>17291</v>
      </c>
      <c r="E3836" s="1137">
        <v>7.0300000000000001E-2</v>
      </c>
    </row>
    <row r="3837" spans="1:5" x14ac:dyDescent="0.25">
      <c r="A3837" t="s">
        <v>1</v>
      </c>
      <c r="B3837" t="s">
        <v>18120</v>
      </c>
      <c r="C3837" s="1140">
        <v>45518.583356481482</v>
      </c>
      <c r="D3837" t="s">
        <v>17288</v>
      </c>
    </row>
    <row r="3838" spans="1:5" x14ac:dyDescent="0.25">
      <c r="A3838" t="s">
        <v>1</v>
      </c>
      <c r="B3838" t="s">
        <v>18120</v>
      </c>
      <c r="C3838" s="1140">
        <v>45518.583356481482</v>
      </c>
      <c r="D3838" t="s">
        <v>17289</v>
      </c>
      <c r="E3838" s="1137">
        <v>8.9800000000000005E-2</v>
      </c>
    </row>
    <row r="3839" spans="1:5" x14ac:dyDescent="0.25">
      <c r="A3839" t="s">
        <v>1</v>
      </c>
      <c r="B3839" t="s">
        <v>18120</v>
      </c>
      <c r="C3839" s="1140">
        <v>45518.583356481482</v>
      </c>
      <c r="D3839" t="s">
        <v>17290</v>
      </c>
    </row>
    <row r="3840" spans="1:5" x14ac:dyDescent="0.25">
      <c r="A3840" t="s">
        <v>1</v>
      </c>
      <c r="B3840" t="s">
        <v>18120</v>
      </c>
      <c r="C3840" s="1140">
        <v>45518.583368055559</v>
      </c>
      <c r="D3840" t="s">
        <v>17291</v>
      </c>
      <c r="E3840" s="1137">
        <v>8.2000000000000003E-2</v>
      </c>
    </row>
    <row r="3841" spans="1:5" x14ac:dyDescent="0.25">
      <c r="A3841" t="s">
        <v>1</v>
      </c>
      <c r="B3841" t="s">
        <v>18120</v>
      </c>
      <c r="C3841" s="1140">
        <v>45518.583379629628</v>
      </c>
      <c r="D3841" t="s">
        <v>17288</v>
      </c>
    </row>
    <row r="3842" spans="1:5" x14ac:dyDescent="0.25">
      <c r="A3842" t="s">
        <v>1</v>
      </c>
      <c r="B3842" t="s">
        <v>18120</v>
      </c>
      <c r="C3842" s="1140">
        <v>45518.583379629628</v>
      </c>
      <c r="D3842" t="s">
        <v>17289</v>
      </c>
      <c r="E3842" s="1137">
        <v>9.3799999999999994E-2</v>
      </c>
    </row>
    <row r="3843" spans="1:5" x14ac:dyDescent="0.25">
      <c r="A3843" t="s">
        <v>1</v>
      </c>
      <c r="B3843" t="s">
        <v>18120</v>
      </c>
      <c r="C3843" s="1140">
        <v>45518.583379629628</v>
      </c>
      <c r="D3843" t="s">
        <v>17290</v>
      </c>
    </row>
    <row r="3844" spans="1:5" x14ac:dyDescent="0.25">
      <c r="A3844" t="s">
        <v>1</v>
      </c>
      <c r="B3844" t="s">
        <v>18120</v>
      </c>
      <c r="C3844" s="1140">
        <v>45518.583379629628</v>
      </c>
      <c r="D3844" t="s">
        <v>17291</v>
      </c>
      <c r="E3844" s="1137">
        <v>4.6899999999999997E-2</v>
      </c>
    </row>
    <row r="3845" spans="1:5" x14ac:dyDescent="0.25">
      <c r="A3845" t="s">
        <v>1</v>
      </c>
      <c r="B3845" t="s">
        <v>18120</v>
      </c>
      <c r="C3845" s="1140">
        <v>45518.583402777775</v>
      </c>
      <c r="D3845" t="s">
        <v>17288</v>
      </c>
    </row>
    <row r="3846" spans="1:5" x14ac:dyDescent="0.25">
      <c r="A3846" t="s">
        <v>1</v>
      </c>
      <c r="B3846" t="s">
        <v>18120</v>
      </c>
      <c r="C3846" s="1140">
        <v>45518.583402777775</v>
      </c>
      <c r="D3846" t="s">
        <v>17289</v>
      </c>
      <c r="E3846" s="1137">
        <v>5.8599999999999999E-2</v>
      </c>
    </row>
    <row r="3847" spans="1:5" x14ac:dyDescent="0.25">
      <c r="A3847" t="s">
        <v>1</v>
      </c>
      <c r="B3847" t="s">
        <v>18120</v>
      </c>
      <c r="C3847" s="1140">
        <v>45518.583402777775</v>
      </c>
      <c r="D3847" t="s">
        <v>17290</v>
      </c>
    </row>
    <row r="3848" spans="1:5" x14ac:dyDescent="0.25">
      <c r="A3848" t="s">
        <v>1</v>
      </c>
      <c r="B3848" t="s">
        <v>18120</v>
      </c>
      <c r="C3848" s="1140">
        <v>45518.583402777775</v>
      </c>
      <c r="D3848" t="s">
        <v>17291</v>
      </c>
      <c r="E3848" s="1137">
        <v>4.6899999999999997E-2</v>
      </c>
    </row>
    <row r="3849" spans="1:5" x14ac:dyDescent="0.25">
      <c r="A3849" t="s">
        <v>1</v>
      </c>
      <c r="B3849" t="s">
        <v>18120</v>
      </c>
      <c r="C3849" s="1140">
        <v>45518.583437499998</v>
      </c>
      <c r="D3849" t="s">
        <v>9291</v>
      </c>
    </row>
    <row r="3850" spans="1:5" x14ac:dyDescent="0.25">
      <c r="A3850" t="s">
        <v>1</v>
      </c>
      <c r="B3850" t="s">
        <v>18120</v>
      </c>
      <c r="C3850" s="1140">
        <v>45518.583437499998</v>
      </c>
      <c r="D3850" t="s">
        <v>9292</v>
      </c>
      <c r="E3850" s="1137">
        <v>2.7300000000000001E-2</v>
      </c>
    </row>
    <row r="3851" spans="1:5" x14ac:dyDescent="0.25">
      <c r="A3851" t="s">
        <v>1</v>
      </c>
      <c r="B3851" t="s">
        <v>18120</v>
      </c>
      <c r="C3851" s="1140">
        <v>45518.583437499998</v>
      </c>
      <c r="D3851" t="s">
        <v>17276</v>
      </c>
    </row>
    <row r="3852" spans="1:5" x14ac:dyDescent="0.25">
      <c r="A3852" t="s">
        <v>1</v>
      </c>
      <c r="B3852" t="s">
        <v>18120</v>
      </c>
      <c r="C3852" s="1140">
        <v>45518.583437499998</v>
      </c>
      <c r="D3852" t="s">
        <v>17264</v>
      </c>
      <c r="E3852" s="1137">
        <v>5.4699999999999999E-2</v>
      </c>
    </row>
    <row r="3853" spans="1:5" x14ac:dyDescent="0.25">
      <c r="A3853" t="s">
        <v>1</v>
      </c>
      <c r="B3853" t="s">
        <v>18120</v>
      </c>
      <c r="C3853" s="1140">
        <v>45518.585729166669</v>
      </c>
      <c r="D3853" t="s">
        <v>17277</v>
      </c>
    </row>
    <row r="3854" spans="1:5" x14ac:dyDescent="0.25">
      <c r="A3854" t="s">
        <v>1</v>
      </c>
      <c r="B3854" t="s">
        <v>18120</v>
      </c>
      <c r="C3854" s="1140">
        <v>45518.585729166669</v>
      </c>
      <c r="D3854" t="s">
        <v>17278</v>
      </c>
    </row>
    <row r="3855" spans="1:5" x14ac:dyDescent="0.25">
      <c r="A3855" t="s">
        <v>1</v>
      </c>
      <c r="B3855" t="s">
        <v>18120</v>
      </c>
      <c r="C3855" s="1140">
        <v>45518.585729166669</v>
      </c>
      <c r="D3855" t="s">
        <v>17279</v>
      </c>
    </row>
    <row r="3856" spans="1:5" x14ac:dyDescent="0.25">
      <c r="A3856" t="s">
        <v>1</v>
      </c>
      <c r="B3856" t="s">
        <v>18120</v>
      </c>
      <c r="C3856" s="1140">
        <v>45518.585729166669</v>
      </c>
      <c r="D3856" t="s">
        <v>17280</v>
      </c>
      <c r="E3856" s="1137">
        <v>0</v>
      </c>
    </row>
    <row r="3857" spans="1:5" x14ac:dyDescent="0.25">
      <c r="A3857" t="s">
        <v>1</v>
      </c>
      <c r="B3857" t="s">
        <v>18120</v>
      </c>
      <c r="C3857" s="1140">
        <v>45518.585729166669</v>
      </c>
      <c r="D3857" t="s">
        <v>17281</v>
      </c>
    </row>
    <row r="3858" spans="1:5" x14ac:dyDescent="0.25">
      <c r="A3858" t="s">
        <v>1</v>
      </c>
      <c r="B3858" t="s">
        <v>18120</v>
      </c>
      <c r="C3858" s="1140">
        <v>45518.585740740738</v>
      </c>
      <c r="D3858" t="s">
        <v>17282</v>
      </c>
      <c r="E3858" s="1137">
        <v>0.89839999999999998</v>
      </c>
    </row>
    <row r="3859" spans="1:5" x14ac:dyDescent="0.25">
      <c r="A3859" t="s">
        <v>1</v>
      </c>
      <c r="B3859" t="s">
        <v>18120</v>
      </c>
      <c r="C3859" s="1140">
        <v>45518.585740740738</v>
      </c>
      <c r="D3859" t="s">
        <v>17309</v>
      </c>
    </row>
    <row r="3860" spans="1:5" x14ac:dyDescent="0.25">
      <c r="A3860" t="s">
        <v>1</v>
      </c>
      <c r="B3860" t="s">
        <v>18120</v>
      </c>
      <c r="C3860" s="1140">
        <v>45518.585740740738</v>
      </c>
      <c r="D3860" t="s">
        <v>17310</v>
      </c>
      <c r="E3860" s="1137">
        <v>3.8999999999999998E-3</v>
      </c>
    </row>
    <row r="3861" spans="1:5" x14ac:dyDescent="0.25">
      <c r="A3861" t="s">
        <v>1</v>
      </c>
      <c r="B3861" t="s">
        <v>18120</v>
      </c>
      <c r="C3861" s="1140">
        <v>45518.585740740738</v>
      </c>
      <c r="D3861" t="s">
        <v>17276</v>
      </c>
    </row>
    <row r="3862" spans="1:5" x14ac:dyDescent="0.25">
      <c r="A3862" t="s">
        <v>1</v>
      </c>
      <c r="B3862" t="s">
        <v>18120</v>
      </c>
      <c r="C3862" s="1140">
        <v>45518.585740740738</v>
      </c>
      <c r="D3862" t="s">
        <v>17264</v>
      </c>
      <c r="E3862" s="1137">
        <v>4.2999999999999997E-2</v>
      </c>
    </row>
    <row r="3863" spans="1:5" x14ac:dyDescent="0.25">
      <c r="A3863" t="s">
        <v>1</v>
      </c>
      <c r="B3863" t="s">
        <v>18120</v>
      </c>
      <c r="C3863" s="1140">
        <v>45518.585740740738</v>
      </c>
      <c r="D3863" t="s">
        <v>17311</v>
      </c>
    </row>
    <row r="3864" spans="1:5" x14ac:dyDescent="0.25">
      <c r="A3864" t="s">
        <v>1</v>
      </c>
      <c r="B3864" t="s">
        <v>18120</v>
      </c>
      <c r="C3864" s="1140">
        <v>45518.585740740738</v>
      </c>
      <c r="D3864" t="s">
        <v>17288</v>
      </c>
    </row>
    <row r="3865" spans="1:5" x14ac:dyDescent="0.25">
      <c r="A3865" t="s">
        <v>1</v>
      </c>
      <c r="B3865" t="s">
        <v>18120</v>
      </c>
      <c r="C3865" s="1140">
        <v>45518.585740740738</v>
      </c>
      <c r="D3865" t="s">
        <v>17289</v>
      </c>
      <c r="E3865" s="1137">
        <v>3.9100000000000003E-2</v>
      </c>
    </row>
    <row r="3866" spans="1:5" x14ac:dyDescent="0.25">
      <c r="A3866" t="s">
        <v>1</v>
      </c>
      <c r="B3866" t="s">
        <v>18120</v>
      </c>
      <c r="C3866" s="1140">
        <v>45518.585740740738</v>
      </c>
      <c r="D3866" t="s">
        <v>17290</v>
      </c>
    </row>
    <row r="3867" spans="1:5" x14ac:dyDescent="0.25">
      <c r="A3867" t="s">
        <v>1</v>
      </c>
      <c r="B3867" t="s">
        <v>18120</v>
      </c>
      <c r="C3867" s="1140">
        <v>45518.585740740738</v>
      </c>
      <c r="D3867" t="s">
        <v>17291</v>
      </c>
      <c r="E3867" s="1137">
        <v>4.2999999999999997E-2</v>
      </c>
    </row>
    <row r="3868" spans="1:5" x14ac:dyDescent="0.25">
      <c r="A3868" t="s">
        <v>1</v>
      </c>
      <c r="B3868" t="s">
        <v>18120</v>
      </c>
      <c r="C3868" s="1140">
        <v>45518.585740740738</v>
      </c>
      <c r="D3868" t="s">
        <v>17312</v>
      </c>
      <c r="E3868" s="1137">
        <v>0.2266</v>
      </c>
    </row>
    <row r="3869" spans="1:5" x14ac:dyDescent="0.25">
      <c r="A3869" t="s">
        <v>1</v>
      </c>
      <c r="B3869" t="s">
        <v>18120</v>
      </c>
      <c r="C3869" s="1140">
        <v>45518.585752314815</v>
      </c>
      <c r="D3869" t="s">
        <v>17285</v>
      </c>
      <c r="E3869" s="1137">
        <v>1.375</v>
      </c>
    </row>
    <row r="3870" spans="1:5" x14ac:dyDescent="0.25">
      <c r="A3870" t="s">
        <v>1</v>
      </c>
      <c r="B3870" t="s">
        <v>18120</v>
      </c>
      <c r="C3870" s="1140">
        <v>45518.585787037038</v>
      </c>
      <c r="D3870" t="s">
        <v>17288</v>
      </c>
    </row>
    <row r="3871" spans="1:5" x14ac:dyDescent="0.25">
      <c r="A3871" t="s">
        <v>1</v>
      </c>
      <c r="B3871" t="s">
        <v>18120</v>
      </c>
      <c r="C3871" s="1140">
        <v>45518.585787037038</v>
      </c>
      <c r="D3871" t="s">
        <v>17289</v>
      </c>
      <c r="E3871" s="1137">
        <v>4.2999999999999997E-2</v>
      </c>
    </row>
    <row r="3872" spans="1:5" x14ac:dyDescent="0.25">
      <c r="A3872" t="s">
        <v>1</v>
      </c>
      <c r="B3872" t="s">
        <v>18120</v>
      </c>
      <c r="C3872" s="1140">
        <v>45518.585787037038</v>
      </c>
      <c r="D3872" t="s">
        <v>17290</v>
      </c>
    </row>
    <row r="3873" spans="1:5" x14ac:dyDescent="0.25">
      <c r="A3873" t="s">
        <v>1</v>
      </c>
      <c r="B3873" t="s">
        <v>18120</v>
      </c>
      <c r="C3873" s="1140">
        <v>45518.585787037038</v>
      </c>
      <c r="D3873" t="s">
        <v>17291</v>
      </c>
      <c r="E3873" s="1137">
        <v>2.7300000000000001E-2</v>
      </c>
    </row>
    <row r="3874" spans="1:5" x14ac:dyDescent="0.25">
      <c r="A3874" t="s">
        <v>1</v>
      </c>
      <c r="B3874" t="s">
        <v>18120</v>
      </c>
      <c r="C3874" s="1140">
        <v>45518.58693287037</v>
      </c>
      <c r="D3874" t="s">
        <v>9291</v>
      </c>
    </row>
    <row r="3875" spans="1:5" x14ac:dyDescent="0.25">
      <c r="A3875" t="s">
        <v>1</v>
      </c>
      <c r="B3875" t="s">
        <v>18120</v>
      </c>
      <c r="C3875" s="1140">
        <v>45518.58693287037</v>
      </c>
      <c r="D3875" t="s">
        <v>9292</v>
      </c>
      <c r="E3875" s="1137">
        <v>3.8999999999999998E-3</v>
      </c>
    </row>
    <row r="3876" spans="1:5" x14ac:dyDescent="0.25">
      <c r="A3876" t="s">
        <v>1</v>
      </c>
      <c r="B3876" t="s">
        <v>18120</v>
      </c>
      <c r="C3876" s="1140">
        <v>45518.586944444447</v>
      </c>
      <c r="D3876" t="s">
        <v>17288</v>
      </c>
    </row>
    <row r="3877" spans="1:5" x14ac:dyDescent="0.25">
      <c r="A3877" t="s">
        <v>1</v>
      </c>
      <c r="B3877" t="s">
        <v>18120</v>
      </c>
      <c r="C3877" s="1140">
        <v>45518.586944444447</v>
      </c>
      <c r="D3877" t="s">
        <v>17289</v>
      </c>
      <c r="E3877" s="1137">
        <v>4.6899999999999997E-2</v>
      </c>
    </row>
    <row r="3878" spans="1:5" x14ac:dyDescent="0.25">
      <c r="A3878" t="s">
        <v>1</v>
      </c>
      <c r="B3878" t="s">
        <v>18120</v>
      </c>
      <c r="C3878" s="1140">
        <v>45518.586944444447</v>
      </c>
      <c r="D3878" t="s">
        <v>17290</v>
      </c>
    </row>
    <row r="3879" spans="1:5" x14ac:dyDescent="0.25">
      <c r="A3879" t="s">
        <v>1</v>
      </c>
      <c r="B3879" t="s">
        <v>18120</v>
      </c>
      <c r="C3879" s="1140">
        <v>45518.586944444447</v>
      </c>
      <c r="D3879" t="s">
        <v>17291</v>
      </c>
      <c r="E3879" s="1137">
        <v>3.1199999999999999E-2</v>
      </c>
    </row>
    <row r="3880" spans="1:5" x14ac:dyDescent="0.25">
      <c r="A3880" t="s">
        <v>1</v>
      </c>
      <c r="B3880" t="s">
        <v>18120</v>
      </c>
      <c r="C3880" s="1140">
        <v>45518.586944444447</v>
      </c>
      <c r="D3880" t="s">
        <v>17288</v>
      </c>
    </row>
    <row r="3881" spans="1:5" x14ac:dyDescent="0.25">
      <c r="A3881" t="s">
        <v>1</v>
      </c>
      <c r="B3881" t="s">
        <v>18120</v>
      </c>
      <c r="C3881" s="1140">
        <v>45518.586944444447</v>
      </c>
      <c r="D3881" t="s">
        <v>17289</v>
      </c>
      <c r="E3881" s="1137">
        <v>3.5200000000000002E-2</v>
      </c>
    </row>
    <row r="3882" spans="1:5" x14ac:dyDescent="0.25">
      <c r="A3882" t="s">
        <v>1</v>
      </c>
      <c r="B3882" t="s">
        <v>18120</v>
      </c>
      <c r="C3882" s="1140">
        <v>45518.586944444447</v>
      </c>
      <c r="D3882" t="s">
        <v>17290</v>
      </c>
    </row>
    <row r="3883" spans="1:5" x14ac:dyDescent="0.25">
      <c r="A3883" t="s">
        <v>1</v>
      </c>
      <c r="B3883" t="s">
        <v>18120</v>
      </c>
      <c r="C3883" s="1140">
        <v>45518.586944444447</v>
      </c>
      <c r="D3883" t="s">
        <v>17291</v>
      </c>
      <c r="E3883" s="1137">
        <v>3.1199999999999999E-2</v>
      </c>
    </row>
    <row r="3884" spans="1:5" x14ac:dyDescent="0.25">
      <c r="A3884" t="s">
        <v>1</v>
      </c>
      <c r="B3884" t="s">
        <v>18120</v>
      </c>
      <c r="C3884" s="1140">
        <v>45518.58697916667</v>
      </c>
      <c r="D3884" t="s">
        <v>9291</v>
      </c>
    </row>
    <row r="3885" spans="1:5" x14ac:dyDescent="0.25">
      <c r="A3885" t="s">
        <v>1</v>
      </c>
      <c r="B3885" t="s">
        <v>18120</v>
      </c>
      <c r="C3885" s="1140">
        <v>45518.58697916667</v>
      </c>
      <c r="D3885" t="s">
        <v>9292</v>
      </c>
      <c r="E3885" s="1137">
        <v>1.5599999999999999E-2</v>
      </c>
    </row>
    <row r="3886" spans="1:5" x14ac:dyDescent="0.25">
      <c r="A3886" t="s">
        <v>1</v>
      </c>
      <c r="B3886" t="s">
        <v>18120</v>
      </c>
      <c r="C3886" s="1140">
        <v>45518.58697916667</v>
      </c>
      <c r="D3886" t="s">
        <v>17276</v>
      </c>
    </row>
    <row r="3887" spans="1:5" x14ac:dyDescent="0.25">
      <c r="A3887" t="s">
        <v>1</v>
      </c>
      <c r="B3887" t="s">
        <v>18120</v>
      </c>
      <c r="C3887" s="1140">
        <v>45518.58697916667</v>
      </c>
      <c r="D3887" t="s">
        <v>17264</v>
      </c>
      <c r="E3887" s="1137">
        <v>3.1199999999999999E-2</v>
      </c>
    </row>
    <row r="3888" spans="1:5" x14ac:dyDescent="0.25">
      <c r="A3888" t="s">
        <v>1</v>
      </c>
      <c r="B3888" t="s">
        <v>18120</v>
      </c>
      <c r="C3888" s="1140">
        <v>45518.85837962963</v>
      </c>
      <c r="D3888" t="s">
        <v>17277</v>
      </c>
    </row>
    <row r="3889" spans="1:5" x14ac:dyDescent="0.25">
      <c r="A3889" t="s">
        <v>1</v>
      </c>
      <c r="B3889" t="s">
        <v>18120</v>
      </c>
      <c r="C3889" s="1140">
        <v>45518.85837962963</v>
      </c>
      <c r="D3889" t="s">
        <v>17278</v>
      </c>
    </row>
    <row r="3890" spans="1:5" x14ac:dyDescent="0.25">
      <c r="A3890" t="s">
        <v>1</v>
      </c>
      <c r="B3890" t="s">
        <v>18120</v>
      </c>
      <c r="C3890" s="1140">
        <v>45518.85837962963</v>
      </c>
      <c r="D3890" t="s">
        <v>17279</v>
      </c>
    </row>
    <row r="3891" spans="1:5" x14ac:dyDescent="0.25">
      <c r="A3891" t="s">
        <v>1</v>
      </c>
      <c r="B3891" t="s">
        <v>18120</v>
      </c>
      <c r="C3891" s="1140">
        <v>45518.85837962963</v>
      </c>
      <c r="D3891" t="s">
        <v>17280</v>
      </c>
      <c r="E3891" s="1137">
        <v>0</v>
      </c>
    </row>
    <row r="3892" spans="1:5" x14ac:dyDescent="0.25">
      <c r="A3892" t="s">
        <v>1</v>
      </c>
      <c r="B3892" t="s">
        <v>18120</v>
      </c>
      <c r="C3892" s="1140">
        <v>45518.85837962963</v>
      </c>
      <c r="D3892" t="s">
        <v>17281</v>
      </c>
    </row>
    <row r="3893" spans="1:5" x14ac:dyDescent="0.25">
      <c r="A3893" t="s">
        <v>1</v>
      </c>
      <c r="B3893" t="s">
        <v>18120</v>
      </c>
      <c r="C3893" s="1140">
        <v>45518.858391203707</v>
      </c>
      <c r="D3893" t="s">
        <v>17282</v>
      </c>
      <c r="E3893" s="1137">
        <v>0.85160000000000002</v>
      </c>
    </row>
    <row r="3894" spans="1:5" x14ac:dyDescent="0.25">
      <c r="A3894" t="s">
        <v>1</v>
      </c>
      <c r="B3894" t="s">
        <v>18120</v>
      </c>
      <c r="C3894" s="1140">
        <v>45518.858391203707</v>
      </c>
      <c r="D3894" t="s">
        <v>17309</v>
      </c>
    </row>
    <row r="3895" spans="1:5" x14ac:dyDescent="0.25">
      <c r="A3895" t="s">
        <v>1</v>
      </c>
      <c r="B3895" t="s">
        <v>18120</v>
      </c>
      <c r="C3895" s="1140">
        <v>45518.858391203707</v>
      </c>
      <c r="D3895" t="s">
        <v>17310</v>
      </c>
      <c r="E3895" s="1137">
        <v>0</v>
      </c>
    </row>
    <row r="3896" spans="1:5" x14ac:dyDescent="0.25">
      <c r="A3896" t="s">
        <v>1</v>
      </c>
      <c r="B3896" t="s">
        <v>18120</v>
      </c>
      <c r="C3896" s="1140">
        <v>45518.858391203707</v>
      </c>
      <c r="D3896" t="s">
        <v>17276</v>
      </c>
    </row>
    <row r="3897" spans="1:5" x14ac:dyDescent="0.25">
      <c r="A3897" t="s">
        <v>1</v>
      </c>
      <c r="B3897" t="s">
        <v>18120</v>
      </c>
      <c r="C3897" s="1140">
        <v>45518.858391203707</v>
      </c>
      <c r="D3897" t="s">
        <v>17264</v>
      </c>
      <c r="E3897" s="1137">
        <v>5.4699999999999999E-2</v>
      </c>
    </row>
    <row r="3898" spans="1:5" x14ac:dyDescent="0.25">
      <c r="A3898" t="s">
        <v>1</v>
      </c>
      <c r="B3898" t="s">
        <v>18120</v>
      </c>
      <c r="C3898" s="1140">
        <v>45518.858391203707</v>
      </c>
      <c r="D3898" t="s">
        <v>17311</v>
      </c>
    </row>
    <row r="3899" spans="1:5" x14ac:dyDescent="0.25">
      <c r="A3899" t="s">
        <v>1</v>
      </c>
      <c r="B3899" t="s">
        <v>18120</v>
      </c>
      <c r="C3899" s="1140">
        <v>45518.858391203707</v>
      </c>
      <c r="D3899" t="s">
        <v>17288</v>
      </c>
    </row>
    <row r="3900" spans="1:5" x14ac:dyDescent="0.25">
      <c r="A3900" t="s">
        <v>1</v>
      </c>
      <c r="B3900" t="s">
        <v>18120</v>
      </c>
      <c r="C3900" s="1140">
        <v>45518.858391203707</v>
      </c>
      <c r="D3900" t="s">
        <v>17289</v>
      </c>
      <c r="E3900" s="1137">
        <v>3.9100000000000003E-2</v>
      </c>
    </row>
    <row r="3901" spans="1:5" x14ac:dyDescent="0.25">
      <c r="A3901" t="s">
        <v>1</v>
      </c>
      <c r="B3901" t="s">
        <v>18120</v>
      </c>
      <c r="C3901" s="1140">
        <v>45518.858391203707</v>
      </c>
      <c r="D3901" t="s">
        <v>17290</v>
      </c>
    </row>
    <row r="3902" spans="1:5" x14ac:dyDescent="0.25">
      <c r="A3902" t="s">
        <v>1</v>
      </c>
      <c r="B3902" t="s">
        <v>18120</v>
      </c>
      <c r="C3902" s="1140">
        <v>45518.858391203707</v>
      </c>
      <c r="D3902" t="s">
        <v>17291</v>
      </c>
      <c r="E3902" s="1137">
        <v>4.6899999999999997E-2</v>
      </c>
    </row>
    <row r="3903" spans="1:5" x14ac:dyDescent="0.25">
      <c r="A3903" t="s">
        <v>1</v>
      </c>
      <c r="B3903" t="s">
        <v>18120</v>
      </c>
      <c r="C3903" s="1140">
        <v>45518.858391203707</v>
      </c>
      <c r="D3903" t="s">
        <v>17312</v>
      </c>
      <c r="E3903" s="1137">
        <v>0.21879999999999999</v>
      </c>
    </row>
    <row r="3904" spans="1:5" x14ac:dyDescent="0.25">
      <c r="A3904" t="s">
        <v>1</v>
      </c>
      <c r="B3904" t="s">
        <v>18120</v>
      </c>
      <c r="C3904" s="1140">
        <v>45518.858391203707</v>
      </c>
      <c r="D3904" t="s">
        <v>17285</v>
      </c>
      <c r="E3904" s="1137">
        <v>1.3047</v>
      </c>
    </row>
    <row r="3905" spans="1:5" x14ac:dyDescent="0.25">
      <c r="A3905" t="s">
        <v>1</v>
      </c>
      <c r="B3905" t="s">
        <v>18120</v>
      </c>
      <c r="C3905" s="1140">
        <v>45518.858414351853</v>
      </c>
      <c r="D3905" t="s">
        <v>17288</v>
      </c>
    </row>
    <row r="3906" spans="1:5" x14ac:dyDescent="0.25">
      <c r="A3906" t="s">
        <v>1</v>
      </c>
      <c r="B3906" t="s">
        <v>18120</v>
      </c>
      <c r="C3906" s="1140">
        <v>45518.858414351853</v>
      </c>
      <c r="D3906" t="s">
        <v>17289</v>
      </c>
      <c r="E3906" s="1137">
        <v>3.9100000000000003E-2</v>
      </c>
    </row>
    <row r="3907" spans="1:5" x14ac:dyDescent="0.25">
      <c r="A3907" t="s">
        <v>1</v>
      </c>
      <c r="B3907" t="s">
        <v>18120</v>
      </c>
      <c r="C3907" s="1140">
        <v>45518.858414351853</v>
      </c>
      <c r="D3907" t="s">
        <v>17290</v>
      </c>
    </row>
    <row r="3908" spans="1:5" x14ac:dyDescent="0.25">
      <c r="A3908" t="s">
        <v>1</v>
      </c>
      <c r="B3908" t="s">
        <v>18120</v>
      </c>
      <c r="C3908" s="1140">
        <v>45518.858414351853</v>
      </c>
      <c r="D3908" t="s">
        <v>17291</v>
      </c>
      <c r="E3908" s="1137">
        <v>3.1199999999999999E-2</v>
      </c>
    </row>
    <row r="3909" spans="1:5" x14ac:dyDescent="0.25">
      <c r="A3909" t="s">
        <v>1</v>
      </c>
      <c r="B3909" t="s">
        <v>18120</v>
      </c>
      <c r="C3909" s="1140">
        <v>45518.858414351853</v>
      </c>
      <c r="D3909" t="s">
        <v>17288</v>
      </c>
    </row>
    <row r="3910" spans="1:5" x14ac:dyDescent="0.25">
      <c r="A3910" t="s">
        <v>1</v>
      </c>
      <c r="B3910" t="s">
        <v>18120</v>
      </c>
      <c r="C3910" s="1140">
        <v>45518.858414351853</v>
      </c>
      <c r="D3910" t="s">
        <v>17289</v>
      </c>
      <c r="E3910" s="1137">
        <v>3.1199999999999999E-2</v>
      </c>
    </row>
    <row r="3911" spans="1:5" x14ac:dyDescent="0.25">
      <c r="A3911" t="s">
        <v>1</v>
      </c>
      <c r="B3911" t="s">
        <v>18120</v>
      </c>
      <c r="C3911" s="1140">
        <v>45518.858414351853</v>
      </c>
      <c r="D3911" t="s">
        <v>17290</v>
      </c>
    </row>
    <row r="3912" spans="1:5" x14ac:dyDescent="0.25">
      <c r="A3912" t="s">
        <v>1</v>
      </c>
      <c r="B3912" t="s">
        <v>18120</v>
      </c>
      <c r="C3912" s="1140">
        <v>45518.858425925922</v>
      </c>
      <c r="D3912" t="s">
        <v>17291</v>
      </c>
      <c r="E3912" s="1137">
        <v>4.6899999999999997E-2</v>
      </c>
    </row>
    <row r="3913" spans="1:5" x14ac:dyDescent="0.25">
      <c r="A3913" t="s">
        <v>1</v>
      </c>
      <c r="B3913" t="s">
        <v>18120</v>
      </c>
      <c r="C3913" s="1140">
        <v>45518.858425925922</v>
      </c>
      <c r="D3913" t="s">
        <v>17290</v>
      </c>
    </row>
    <row r="3914" spans="1:5" x14ac:dyDescent="0.25">
      <c r="A3914" t="s">
        <v>1</v>
      </c>
      <c r="B3914" t="s">
        <v>18120</v>
      </c>
      <c r="C3914" s="1140">
        <v>45518.858425925922</v>
      </c>
      <c r="D3914" t="s">
        <v>17291</v>
      </c>
      <c r="E3914" s="1137">
        <v>3.1199999999999999E-2</v>
      </c>
    </row>
    <row r="3915" spans="1:5" x14ac:dyDescent="0.25">
      <c r="A3915" t="s">
        <v>1</v>
      </c>
      <c r="B3915" t="s">
        <v>18120</v>
      </c>
      <c r="C3915" s="1140">
        <v>45518.858437499999</v>
      </c>
      <c r="D3915" t="s">
        <v>17288</v>
      </c>
    </row>
    <row r="3916" spans="1:5" x14ac:dyDescent="0.25">
      <c r="A3916" t="s">
        <v>1</v>
      </c>
      <c r="B3916" t="s">
        <v>18120</v>
      </c>
      <c r="C3916" s="1140">
        <v>45518.858437499999</v>
      </c>
      <c r="D3916" t="s">
        <v>17289</v>
      </c>
      <c r="E3916" s="1137">
        <v>3.9100000000000003E-2</v>
      </c>
    </row>
    <row r="3917" spans="1:5" x14ac:dyDescent="0.25">
      <c r="A3917" t="s">
        <v>1</v>
      </c>
      <c r="B3917" t="s">
        <v>18120</v>
      </c>
      <c r="C3917" s="1140">
        <v>45518.858460648145</v>
      </c>
      <c r="D3917" t="s">
        <v>17426</v>
      </c>
    </row>
    <row r="3918" spans="1:5" x14ac:dyDescent="0.25">
      <c r="A3918" t="s">
        <v>1</v>
      </c>
      <c r="B3918" t="s">
        <v>18120</v>
      </c>
      <c r="C3918" s="1140">
        <v>45518.858460648145</v>
      </c>
      <c r="D3918" t="s">
        <v>17427</v>
      </c>
    </row>
    <row r="3919" spans="1:5" x14ac:dyDescent="0.25">
      <c r="A3919" t="s">
        <v>1</v>
      </c>
      <c r="B3919" t="s">
        <v>18120</v>
      </c>
      <c r="C3919" s="1140">
        <v>45518.858460648145</v>
      </c>
      <c r="D3919" t="s">
        <v>17428</v>
      </c>
    </row>
    <row r="3920" spans="1:5" x14ac:dyDescent="0.25">
      <c r="A3920" t="s">
        <v>1</v>
      </c>
      <c r="B3920" t="s">
        <v>18120</v>
      </c>
      <c r="C3920" s="1140">
        <v>45518.858460648145</v>
      </c>
      <c r="D3920" t="s">
        <v>17429</v>
      </c>
      <c r="E3920" s="1137">
        <v>4.6899999999999997E-2</v>
      </c>
    </row>
    <row r="3921" spans="1:5" x14ac:dyDescent="0.25">
      <c r="A3921" t="s">
        <v>1</v>
      </c>
      <c r="B3921" t="s">
        <v>18120</v>
      </c>
      <c r="C3921" s="1140">
        <v>45518.858460648145</v>
      </c>
      <c r="D3921" t="s">
        <v>17430</v>
      </c>
    </row>
    <row r="3922" spans="1:5" x14ac:dyDescent="0.25">
      <c r="A3922" t="s">
        <v>1</v>
      </c>
      <c r="B3922" t="s">
        <v>18120</v>
      </c>
      <c r="C3922" s="1140">
        <v>45518.858460648145</v>
      </c>
      <c r="D3922" t="s">
        <v>17431</v>
      </c>
      <c r="E3922" s="1137">
        <v>8.5900000000000004E-2</v>
      </c>
    </row>
    <row r="3923" spans="1:5" x14ac:dyDescent="0.25">
      <c r="A3923" t="s">
        <v>1</v>
      </c>
      <c r="B3923" t="s">
        <v>18120</v>
      </c>
      <c r="C3923" s="1140">
        <v>45518.858460648145</v>
      </c>
      <c r="D3923" t="s">
        <v>17432</v>
      </c>
      <c r="E3923" s="1137">
        <v>0.1641</v>
      </c>
    </row>
    <row r="3924" spans="1:5" x14ac:dyDescent="0.25">
      <c r="A3924" t="s">
        <v>1</v>
      </c>
      <c r="B3924" t="s">
        <v>18120</v>
      </c>
      <c r="C3924" s="1140">
        <v>45518.858460648145</v>
      </c>
      <c r="D3924" t="s">
        <v>17433</v>
      </c>
      <c r="E3924" s="1137">
        <v>0.2344</v>
      </c>
    </row>
    <row r="3925" spans="1:5" x14ac:dyDescent="0.25">
      <c r="A3925" t="s">
        <v>1</v>
      </c>
      <c r="B3925" t="s">
        <v>18120</v>
      </c>
      <c r="C3925" s="1140">
        <v>45518.858553240738</v>
      </c>
      <c r="D3925" t="s">
        <v>17292</v>
      </c>
    </row>
    <row r="3926" spans="1:5" x14ac:dyDescent="0.25">
      <c r="A3926" t="s">
        <v>1</v>
      </c>
      <c r="B3926" t="s">
        <v>18120</v>
      </c>
      <c r="C3926" s="1140">
        <v>45518.858564814815</v>
      </c>
      <c r="D3926" t="s">
        <v>17297</v>
      </c>
      <c r="E3926" s="1137">
        <v>0.63280000000000003</v>
      </c>
    </row>
    <row r="3927" spans="1:5" x14ac:dyDescent="0.25">
      <c r="A3927" t="s">
        <v>1</v>
      </c>
      <c r="B3927" t="s">
        <v>18120</v>
      </c>
      <c r="C3927" s="1140">
        <v>45518.858599537038</v>
      </c>
      <c r="D3927" t="s">
        <v>17308</v>
      </c>
    </row>
    <row r="3928" spans="1:5" x14ac:dyDescent="0.25">
      <c r="A3928" t="s">
        <v>1</v>
      </c>
      <c r="B3928" t="s">
        <v>18120</v>
      </c>
      <c r="C3928" s="1140">
        <v>45518.858622685184</v>
      </c>
      <c r="D3928" t="s">
        <v>17313</v>
      </c>
      <c r="E3928" s="1137">
        <v>1.4922</v>
      </c>
    </row>
    <row r="3929" spans="1:5" x14ac:dyDescent="0.25">
      <c r="A3929" t="s">
        <v>1</v>
      </c>
      <c r="B3929" t="s">
        <v>18120</v>
      </c>
      <c r="C3929" s="1140">
        <v>45518.858622685184</v>
      </c>
      <c r="D3929" t="s">
        <v>17426</v>
      </c>
    </row>
    <row r="3930" spans="1:5" x14ac:dyDescent="0.25">
      <c r="A3930" t="s">
        <v>1</v>
      </c>
      <c r="B3930" t="s">
        <v>18120</v>
      </c>
      <c r="C3930" s="1140">
        <v>45518.858622685184</v>
      </c>
      <c r="D3930" t="s">
        <v>17427</v>
      </c>
    </row>
    <row r="3931" spans="1:5" x14ac:dyDescent="0.25">
      <c r="A3931" t="s">
        <v>1</v>
      </c>
      <c r="B3931" t="s">
        <v>18120</v>
      </c>
      <c r="C3931" s="1140">
        <v>45518.858622685184</v>
      </c>
      <c r="D3931" t="s">
        <v>17428</v>
      </c>
    </row>
    <row r="3932" spans="1:5" x14ac:dyDescent="0.25">
      <c r="A3932" t="s">
        <v>1</v>
      </c>
      <c r="B3932" t="s">
        <v>18120</v>
      </c>
      <c r="C3932" s="1140">
        <v>45518.858622685184</v>
      </c>
      <c r="D3932" t="s">
        <v>17429</v>
      </c>
      <c r="E3932" s="1137">
        <v>8.5900000000000004E-2</v>
      </c>
    </row>
    <row r="3933" spans="1:5" x14ac:dyDescent="0.25">
      <c r="A3933" t="s">
        <v>1</v>
      </c>
      <c r="B3933" t="s">
        <v>18120</v>
      </c>
      <c r="C3933" s="1140">
        <v>45518.858622685184</v>
      </c>
      <c r="D3933" t="s">
        <v>17430</v>
      </c>
    </row>
    <row r="3934" spans="1:5" x14ac:dyDescent="0.25">
      <c r="A3934" t="s">
        <v>1</v>
      </c>
      <c r="B3934" t="s">
        <v>18120</v>
      </c>
      <c r="C3934" s="1140">
        <v>45518.858622685184</v>
      </c>
      <c r="D3934" t="s">
        <v>17431</v>
      </c>
      <c r="E3934" s="1137">
        <v>5.4699999999999999E-2</v>
      </c>
    </row>
    <row r="3935" spans="1:5" x14ac:dyDescent="0.25">
      <c r="A3935" t="s">
        <v>1</v>
      </c>
      <c r="B3935" t="s">
        <v>18120</v>
      </c>
      <c r="C3935" s="1140">
        <v>45518.858622685184</v>
      </c>
      <c r="D3935" t="s">
        <v>17432</v>
      </c>
      <c r="E3935" s="1137">
        <v>0.1875</v>
      </c>
    </row>
    <row r="3936" spans="1:5" x14ac:dyDescent="0.25">
      <c r="A3936" t="s">
        <v>1</v>
      </c>
      <c r="B3936" t="s">
        <v>18120</v>
      </c>
      <c r="C3936" s="1140">
        <v>45518.858622685184</v>
      </c>
      <c r="D3936" t="s">
        <v>17433</v>
      </c>
      <c r="E3936" s="1137">
        <v>0.2656</v>
      </c>
    </row>
    <row r="3937" spans="1:5" x14ac:dyDescent="0.25">
      <c r="A3937" t="s">
        <v>1</v>
      </c>
      <c r="B3937" t="s">
        <v>18120</v>
      </c>
      <c r="C3937" s="1140">
        <v>45518.858657407407</v>
      </c>
      <c r="D3937" t="s">
        <v>17427</v>
      </c>
    </row>
    <row r="3938" spans="1:5" x14ac:dyDescent="0.25">
      <c r="A3938" t="s">
        <v>1</v>
      </c>
      <c r="B3938" t="s">
        <v>18120</v>
      </c>
      <c r="C3938" s="1140">
        <v>45518.858657407407</v>
      </c>
      <c r="D3938" t="s">
        <v>17428</v>
      </c>
    </row>
    <row r="3939" spans="1:5" x14ac:dyDescent="0.25">
      <c r="A3939" t="s">
        <v>1</v>
      </c>
      <c r="B3939" t="s">
        <v>18120</v>
      </c>
      <c r="C3939" s="1140">
        <v>45518.858657407407</v>
      </c>
      <c r="D3939" t="s">
        <v>17429</v>
      </c>
      <c r="E3939" s="1137">
        <v>6.25E-2</v>
      </c>
    </row>
    <row r="3940" spans="1:5" x14ac:dyDescent="0.25">
      <c r="A3940" t="s">
        <v>1</v>
      </c>
      <c r="B3940" t="s">
        <v>18120</v>
      </c>
      <c r="C3940" s="1140">
        <v>45518.858657407407</v>
      </c>
      <c r="D3940" t="s">
        <v>17430</v>
      </c>
    </row>
    <row r="3941" spans="1:5" x14ac:dyDescent="0.25">
      <c r="A3941" t="s">
        <v>1</v>
      </c>
      <c r="B3941" t="s">
        <v>18120</v>
      </c>
      <c r="C3941" s="1140">
        <v>45518.858657407407</v>
      </c>
      <c r="D3941" t="s">
        <v>17431</v>
      </c>
      <c r="E3941" s="1137">
        <v>0.1875</v>
      </c>
    </row>
    <row r="3942" spans="1:5" x14ac:dyDescent="0.25">
      <c r="A3942" t="s">
        <v>1</v>
      </c>
      <c r="B3942" t="s">
        <v>18120</v>
      </c>
      <c r="C3942" s="1140">
        <v>45518.858657407407</v>
      </c>
      <c r="D3942" t="s">
        <v>17432</v>
      </c>
      <c r="E3942" s="1137">
        <v>0.28120000000000001</v>
      </c>
    </row>
    <row r="3943" spans="1:5" x14ac:dyDescent="0.25">
      <c r="A3943" t="s">
        <v>1</v>
      </c>
      <c r="B3943" t="s">
        <v>18120</v>
      </c>
      <c r="C3943" s="1140">
        <v>45518.85869212963</v>
      </c>
      <c r="D3943" t="s">
        <v>9291</v>
      </c>
    </row>
    <row r="3944" spans="1:5" x14ac:dyDescent="0.25">
      <c r="A3944" t="s">
        <v>1</v>
      </c>
      <c r="B3944" t="s">
        <v>18120</v>
      </c>
      <c r="C3944" s="1140">
        <v>45518.858703703707</v>
      </c>
      <c r="D3944" t="s">
        <v>9292</v>
      </c>
      <c r="E3944" s="1137">
        <v>5.4699999999999999E-2</v>
      </c>
    </row>
    <row r="3945" spans="1:5" x14ac:dyDescent="0.25">
      <c r="A3945" t="s">
        <v>1</v>
      </c>
      <c r="B3945" t="s">
        <v>18120</v>
      </c>
      <c r="C3945" s="1140">
        <v>45518.859710648147</v>
      </c>
      <c r="D3945" t="s">
        <v>9291</v>
      </c>
    </row>
    <row r="3946" spans="1:5" x14ac:dyDescent="0.25">
      <c r="A3946" t="s">
        <v>1</v>
      </c>
      <c r="B3946" t="s">
        <v>18120</v>
      </c>
      <c r="C3946" s="1140">
        <v>45518.859710648147</v>
      </c>
      <c r="D3946" t="s">
        <v>9292</v>
      </c>
      <c r="E3946" s="1137">
        <v>8.5900000000000004E-2</v>
      </c>
    </row>
    <row r="3947" spans="1:5" x14ac:dyDescent="0.25">
      <c r="A3947" t="s">
        <v>1</v>
      </c>
      <c r="B3947" t="s">
        <v>18120</v>
      </c>
      <c r="C3947" s="1140">
        <v>45518.859942129631</v>
      </c>
      <c r="D3947" t="s">
        <v>9291</v>
      </c>
    </row>
    <row r="3948" spans="1:5" x14ac:dyDescent="0.25">
      <c r="A3948" t="s">
        <v>1</v>
      </c>
      <c r="B3948" t="s">
        <v>18120</v>
      </c>
      <c r="C3948" s="1140">
        <v>45518.859942129631</v>
      </c>
      <c r="D3948" t="s">
        <v>9292</v>
      </c>
      <c r="E3948" s="1137">
        <v>4.6899999999999997E-2</v>
      </c>
    </row>
    <row r="3949" spans="1:5" x14ac:dyDescent="0.25">
      <c r="A3949" t="s">
        <v>1</v>
      </c>
      <c r="B3949" t="s">
        <v>18120</v>
      </c>
      <c r="C3949" s="1140">
        <v>45518.86005787037</v>
      </c>
      <c r="D3949" t="s">
        <v>9291</v>
      </c>
    </row>
    <row r="3950" spans="1:5" x14ac:dyDescent="0.25">
      <c r="A3950" t="s">
        <v>1</v>
      </c>
      <c r="B3950" t="s">
        <v>18120</v>
      </c>
      <c r="C3950" s="1140">
        <v>45518.86005787037</v>
      </c>
      <c r="D3950" t="s">
        <v>9292</v>
      </c>
      <c r="E3950" s="1137">
        <v>6.25E-2</v>
      </c>
    </row>
    <row r="3951" spans="1:5" x14ac:dyDescent="0.25">
      <c r="A3951" t="s">
        <v>1</v>
      </c>
      <c r="B3951" t="s">
        <v>18120</v>
      </c>
      <c r="C3951" s="1140">
        <v>45518.860625000001</v>
      </c>
      <c r="D3951" t="s">
        <v>9291</v>
      </c>
    </row>
    <row r="3952" spans="1:5" x14ac:dyDescent="0.25">
      <c r="A3952" t="s">
        <v>1</v>
      </c>
      <c r="B3952" t="s">
        <v>18120</v>
      </c>
      <c r="C3952" s="1140">
        <v>45518.860625000001</v>
      </c>
      <c r="D3952" t="s">
        <v>9292</v>
      </c>
      <c r="E3952" s="1137">
        <v>7.0300000000000001E-2</v>
      </c>
    </row>
    <row r="3953" spans="1:5" x14ac:dyDescent="0.25">
      <c r="A3953" t="s">
        <v>1</v>
      </c>
      <c r="B3953" t="s">
        <v>18120</v>
      </c>
      <c r="C3953" s="1140">
        <v>45518.860763888886</v>
      </c>
      <c r="D3953" t="s">
        <v>9291</v>
      </c>
    </row>
    <row r="3954" spans="1:5" x14ac:dyDescent="0.25">
      <c r="A3954" t="s">
        <v>1</v>
      </c>
      <c r="B3954" t="s">
        <v>18120</v>
      </c>
      <c r="C3954" s="1140">
        <v>45518.860763888886</v>
      </c>
      <c r="D3954" t="s">
        <v>9292</v>
      </c>
      <c r="E3954" s="1137">
        <v>5.4699999999999999E-2</v>
      </c>
    </row>
    <row r="3955" spans="1:5" x14ac:dyDescent="0.25">
      <c r="A3955" t="s">
        <v>1</v>
      </c>
      <c r="B3955" t="s">
        <v>18120</v>
      </c>
      <c r="C3955" s="1140">
        <v>45518.891516203701</v>
      </c>
      <c r="D3955" t="s">
        <v>9291</v>
      </c>
    </row>
    <row r="3956" spans="1:5" x14ac:dyDescent="0.25">
      <c r="A3956" t="s">
        <v>1</v>
      </c>
      <c r="B3956" t="s">
        <v>18120</v>
      </c>
      <c r="C3956" s="1140">
        <v>45518.891516203701</v>
      </c>
      <c r="D3956" t="s">
        <v>9292</v>
      </c>
      <c r="E3956" s="1137">
        <v>3.9100000000000003E-2</v>
      </c>
    </row>
    <row r="3957" spans="1:5" x14ac:dyDescent="0.25">
      <c r="A3957" t="s">
        <v>1</v>
      </c>
      <c r="B3957" t="s">
        <v>18120</v>
      </c>
      <c r="C3957" s="1140">
        <v>45518.891527777778</v>
      </c>
      <c r="D3957" t="s">
        <v>17288</v>
      </c>
    </row>
    <row r="3958" spans="1:5" x14ac:dyDescent="0.25">
      <c r="A3958" t="s">
        <v>1</v>
      </c>
      <c r="B3958" t="s">
        <v>18120</v>
      </c>
      <c r="C3958" s="1140">
        <v>45518.891527777778</v>
      </c>
      <c r="D3958" t="s">
        <v>17289</v>
      </c>
      <c r="E3958" s="1137">
        <v>5.4699999999999999E-2</v>
      </c>
    </row>
    <row r="3959" spans="1:5" x14ac:dyDescent="0.25">
      <c r="A3959" t="s">
        <v>1</v>
      </c>
      <c r="B3959" t="s">
        <v>18120</v>
      </c>
      <c r="C3959" s="1140">
        <v>45518.891527777778</v>
      </c>
      <c r="D3959" t="s">
        <v>17290</v>
      </c>
    </row>
    <row r="3960" spans="1:5" x14ac:dyDescent="0.25">
      <c r="A3960" t="s">
        <v>1</v>
      </c>
      <c r="B3960" t="s">
        <v>18120</v>
      </c>
      <c r="C3960" s="1140">
        <v>45518.891527777778</v>
      </c>
      <c r="D3960" t="s">
        <v>17291</v>
      </c>
      <c r="E3960" s="1137">
        <v>6.25E-2</v>
      </c>
    </row>
    <row r="3961" spans="1:5" x14ac:dyDescent="0.25">
      <c r="A3961" t="s">
        <v>1</v>
      </c>
      <c r="B3961" t="s">
        <v>18120</v>
      </c>
      <c r="C3961" s="1140">
        <v>45518.891527777778</v>
      </c>
      <c r="D3961" t="s">
        <v>17288</v>
      </c>
    </row>
    <row r="3962" spans="1:5" x14ac:dyDescent="0.25">
      <c r="A3962" t="s">
        <v>1</v>
      </c>
      <c r="B3962" t="s">
        <v>18120</v>
      </c>
      <c r="C3962" s="1140">
        <v>45518.891527777778</v>
      </c>
      <c r="D3962" t="s">
        <v>17289</v>
      </c>
      <c r="E3962" s="1137">
        <v>4.6899999999999997E-2</v>
      </c>
    </row>
    <row r="3963" spans="1:5" x14ac:dyDescent="0.25">
      <c r="A3963" t="s">
        <v>1</v>
      </c>
      <c r="B3963" t="s">
        <v>18120</v>
      </c>
      <c r="C3963" s="1140">
        <v>45518.891527777778</v>
      </c>
      <c r="D3963" t="s">
        <v>17290</v>
      </c>
    </row>
    <row r="3964" spans="1:5" x14ac:dyDescent="0.25">
      <c r="A3964" t="s">
        <v>1</v>
      </c>
      <c r="B3964" t="s">
        <v>18120</v>
      </c>
      <c r="C3964" s="1140">
        <v>45518.891527777778</v>
      </c>
      <c r="D3964" t="s">
        <v>17291</v>
      </c>
      <c r="E3964" s="1137">
        <v>6.25E-2</v>
      </c>
    </row>
    <row r="3965" spans="1:5" x14ac:dyDescent="0.25">
      <c r="A3965" t="s">
        <v>1</v>
      </c>
      <c r="B3965" t="s">
        <v>18120</v>
      </c>
      <c r="C3965" s="1140">
        <v>45518.891562500001</v>
      </c>
      <c r="D3965" t="s">
        <v>9291</v>
      </c>
    </row>
    <row r="3966" spans="1:5" x14ac:dyDescent="0.25">
      <c r="A3966" t="s">
        <v>1</v>
      </c>
      <c r="B3966" t="s">
        <v>18120</v>
      </c>
      <c r="C3966" s="1140">
        <v>45518.891562500001</v>
      </c>
      <c r="D3966" t="s">
        <v>9292</v>
      </c>
      <c r="E3966" s="1137">
        <v>4.6899999999999997E-2</v>
      </c>
    </row>
    <row r="3967" spans="1:5" x14ac:dyDescent="0.25">
      <c r="A3967" t="s">
        <v>1</v>
      </c>
      <c r="B3967" t="s">
        <v>18120</v>
      </c>
      <c r="C3967" s="1140">
        <v>45518.891562500001</v>
      </c>
      <c r="D3967" t="s">
        <v>17276</v>
      </c>
    </row>
    <row r="3968" spans="1:5" x14ac:dyDescent="0.25">
      <c r="A3968" t="s">
        <v>1</v>
      </c>
      <c r="B3968" t="s">
        <v>18120</v>
      </c>
      <c r="C3968" s="1140">
        <v>45518.891562500001</v>
      </c>
      <c r="D3968" t="s">
        <v>17264</v>
      </c>
      <c r="E3968" s="1137">
        <v>6.25E-2</v>
      </c>
    </row>
  </sheetData>
  <sheetProtection selectLockedCells="1"/>
  <autoFilter ref="A1:E1" xr:uid="{8343A73A-FAAA-48EA-8CA9-39105BC966D9}"/>
  <pageMargins left="0.25" right="0.7" top="0.75" bottom="0.75" header="0.3" footer="0.3"/>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36"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35" priority="1">
      <formula>AND($B564&lt;&gt;"",MOD(ROW()+1,2)=0)</formula>
    </cfRule>
  </conditionalFormatting>
  <conditionalFormatting sqref="A2:I563">
    <cfRule type="expression" dxfId="34"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33" priority="2">
      <formula>AND($B2&lt;&gt;"",MOD(ROW(),2)=1)</formula>
    </cfRule>
  </conditionalFormatting>
  <conditionalFormatting sqref="D2:D198">
    <cfRule type="expression" dxfId="32"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17353</v>
      </c>
      <c r="D5" s="224"/>
      <c r="E5" s="205">
        <f ca="1">NOW()</f>
        <v>45518.891568287036</v>
      </c>
      <c r="G5" s="1306" t="s">
        <v>560</v>
      </c>
      <c r="H5" s="1307"/>
      <c r="I5" s="196">
        <f>COUNTA(tblTests_And_Todo[Module])</f>
        <v>128</v>
      </c>
      <c r="J5" s="197"/>
    </row>
    <row r="6" spans="1:10" ht="18" customHeight="1" x14ac:dyDescent="0.25">
      <c r="A6" s="90" t="s">
        <v>524</v>
      </c>
      <c r="B6" s="45" t="s">
        <v>488</v>
      </c>
      <c r="C6" s="90" t="s">
        <v>17318</v>
      </c>
      <c r="D6" s="224"/>
      <c r="E6" s="205">
        <f ca="1">NOW()</f>
        <v>45518.891568287036</v>
      </c>
      <c r="G6" s="198"/>
      <c r="H6" s="199"/>
      <c r="I6" s="199"/>
      <c r="J6" s="200"/>
    </row>
    <row r="7" spans="1:10" ht="18" customHeight="1" x14ac:dyDescent="0.25">
      <c r="A7" s="90" t="s">
        <v>524</v>
      </c>
      <c r="B7" s="45" t="s">
        <v>489</v>
      </c>
      <c r="C7" s="90" t="s">
        <v>9351</v>
      </c>
      <c r="D7" s="224"/>
      <c r="E7" s="205">
        <v>45443.5</v>
      </c>
      <c r="G7" s="1308" t="s">
        <v>584</v>
      </c>
      <c r="H7" s="1309"/>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308" t="s">
        <v>561</v>
      </c>
      <c r="H9" s="1309"/>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312" t="s">
        <v>585</v>
      </c>
      <c r="H12" s="1313"/>
      <c r="I12" s="1313"/>
      <c r="J12" s="1314"/>
    </row>
    <row r="13" spans="1:10" ht="18" customHeight="1" x14ac:dyDescent="0.25">
      <c r="A13" s="90" t="s">
        <v>530</v>
      </c>
      <c r="B13" s="45" t="s">
        <v>486</v>
      </c>
      <c r="C13" s="90" t="s">
        <v>11285</v>
      </c>
      <c r="D13" s="224"/>
      <c r="E13" s="205">
        <f ca="1">NOW()</f>
        <v>45518.891568287036</v>
      </c>
      <c r="G13" s="1310" t="s">
        <v>562</v>
      </c>
      <c r="H13" s="1311"/>
      <c r="I13" s="214">
        <f>COUNTIFS(tblTests_And_Todo[Priorité], "A", tblTests_And_Todo[Statut], "")</f>
        <v>3</v>
      </c>
      <c r="J13" s="215">
        <f>I13/$I$7</f>
        <v>0.11538461538461539</v>
      </c>
    </row>
    <row r="14" spans="1:10" ht="18" customHeight="1" x14ac:dyDescent="0.25">
      <c r="A14" s="90" t="s">
        <v>530</v>
      </c>
      <c r="B14" s="45" t="s">
        <v>487</v>
      </c>
      <c r="C14" s="90" t="s">
        <v>11503</v>
      </c>
      <c r="D14" s="224"/>
      <c r="E14" s="205">
        <v>45464.42083333333</v>
      </c>
      <c r="G14" s="1310" t="s">
        <v>563</v>
      </c>
      <c r="H14" s="1311"/>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310" t="s">
        <v>564</v>
      </c>
      <c r="H15" s="1311"/>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10" t="s">
        <v>565</v>
      </c>
      <c r="H16" s="1311"/>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304" t="s">
        <v>586</v>
      </c>
      <c r="H17" s="1305"/>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45518.891568287036</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45518.891568287036</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45518.891568287036</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45518.891568402774</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45518.891568287036</v>
      </c>
    </row>
    <row r="58" spans="1:5" ht="18" customHeight="1" x14ac:dyDescent="0.25">
      <c r="A58" s="90" t="s">
        <v>553</v>
      </c>
      <c r="B58" s="45" t="s">
        <v>486</v>
      </c>
      <c r="C58" s="90" t="s">
        <v>9255</v>
      </c>
      <c r="D58" s="224" t="s">
        <v>541</v>
      </c>
      <c r="E58" s="205">
        <f ca="1">NOW()</f>
        <v>45518.891568287036</v>
      </c>
    </row>
    <row r="59" spans="1:5" ht="18" customHeight="1" x14ac:dyDescent="0.25">
      <c r="A59" s="90" t="s">
        <v>553</v>
      </c>
      <c r="B59" s="45" t="s">
        <v>486</v>
      </c>
      <c r="C59" s="90" t="s">
        <v>9256</v>
      </c>
      <c r="D59" s="224" t="s">
        <v>541</v>
      </c>
      <c r="E59" s="205">
        <f ca="1">NOW()</f>
        <v>45518.891568287036</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t="shared" ref="E71:E82" ca="1" si="0">NOW()</f>
        <v>45518.891568287036</v>
      </c>
    </row>
    <row r="72" spans="1:5" ht="18" customHeight="1" x14ac:dyDescent="0.25">
      <c r="A72" s="90" t="s">
        <v>530</v>
      </c>
      <c r="B72" s="45" t="s">
        <v>426</v>
      </c>
      <c r="C72" s="90" t="s">
        <v>671</v>
      </c>
      <c r="D72" s="224" t="s">
        <v>541</v>
      </c>
      <c r="E72" s="205">
        <f t="shared" ca="1" si="0"/>
        <v>45518.891568287036</v>
      </c>
    </row>
    <row r="73" spans="1:5" ht="18" customHeight="1" x14ac:dyDescent="0.25">
      <c r="A73" s="90" t="s">
        <v>530</v>
      </c>
      <c r="B73" s="45" t="s">
        <v>426</v>
      </c>
      <c r="C73" s="90" t="s">
        <v>672</v>
      </c>
      <c r="D73" s="224" t="s">
        <v>541</v>
      </c>
      <c r="E73" s="205">
        <f t="shared" ca="1" si="0"/>
        <v>45518.891568287036</v>
      </c>
    </row>
    <row r="74" spans="1:5" ht="18" customHeight="1" x14ac:dyDescent="0.25">
      <c r="A74" s="90" t="s">
        <v>530</v>
      </c>
      <c r="B74" s="45" t="s">
        <v>426</v>
      </c>
      <c r="C74" s="90" t="s">
        <v>656</v>
      </c>
      <c r="D74" s="224" t="s">
        <v>541</v>
      </c>
      <c r="E74" s="205">
        <f t="shared" ca="1" si="0"/>
        <v>45518.891568287036</v>
      </c>
    </row>
    <row r="75" spans="1:5" ht="18" customHeight="1" x14ac:dyDescent="0.25">
      <c r="A75" s="90" t="s">
        <v>530</v>
      </c>
      <c r="B75" s="45" t="s">
        <v>426</v>
      </c>
      <c r="C75" s="90" t="s">
        <v>890</v>
      </c>
      <c r="D75" s="224" t="s">
        <v>541</v>
      </c>
      <c r="E75" s="205">
        <f t="shared" ca="1" si="0"/>
        <v>45518.891568402774</v>
      </c>
    </row>
    <row r="76" spans="1:5" ht="18" customHeight="1" x14ac:dyDescent="0.25">
      <c r="A76" s="90" t="s">
        <v>530</v>
      </c>
      <c r="B76" s="45" t="s">
        <v>426</v>
      </c>
      <c r="C76" s="90" t="s">
        <v>652</v>
      </c>
      <c r="D76" s="224" t="s">
        <v>541</v>
      </c>
      <c r="E76" s="205">
        <f t="shared" ca="1" si="0"/>
        <v>45518.891568287036</v>
      </c>
    </row>
    <row r="77" spans="1:5" ht="18" customHeight="1" x14ac:dyDescent="0.25">
      <c r="A77" s="90" t="s">
        <v>530</v>
      </c>
      <c r="B77" s="45" t="s">
        <v>426</v>
      </c>
      <c r="C77" s="90" t="s">
        <v>625</v>
      </c>
      <c r="D77" s="224" t="s">
        <v>541</v>
      </c>
      <c r="E77" s="205">
        <f t="shared" ca="1" si="0"/>
        <v>45518.891568287036</v>
      </c>
    </row>
    <row r="78" spans="1:5" ht="18" customHeight="1" x14ac:dyDescent="0.25">
      <c r="A78" s="90" t="s">
        <v>530</v>
      </c>
      <c r="B78" s="45" t="s">
        <v>426</v>
      </c>
      <c r="C78" s="90" t="s">
        <v>626</v>
      </c>
      <c r="D78" s="224" t="s">
        <v>541</v>
      </c>
      <c r="E78" s="205">
        <f t="shared" ca="1" si="0"/>
        <v>45518.891568287036</v>
      </c>
    </row>
    <row r="79" spans="1:5" ht="18" customHeight="1" x14ac:dyDescent="0.25">
      <c r="A79" s="90" t="s">
        <v>530</v>
      </c>
      <c r="B79" s="45" t="s">
        <v>426</v>
      </c>
      <c r="C79" s="90" t="s">
        <v>627</v>
      </c>
      <c r="D79" s="224" t="s">
        <v>541</v>
      </c>
      <c r="E79" s="205">
        <f t="shared" ca="1" si="0"/>
        <v>45518.891568287036</v>
      </c>
    </row>
    <row r="80" spans="1:5" ht="18" customHeight="1" x14ac:dyDescent="0.25">
      <c r="A80" s="90" t="s">
        <v>530</v>
      </c>
      <c r="B80" s="45" t="s">
        <v>426</v>
      </c>
      <c r="C80" s="90" t="s">
        <v>628</v>
      </c>
      <c r="D80" s="224" t="s">
        <v>541</v>
      </c>
      <c r="E80" s="205">
        <f t="shared" ca="1" si="0"/>
        <v>45518.891568287036</v>
      </c>
    </row>
    <row r="81" spans="1:5" ht="18" customHeight="1" x14ac:dyDescent="0.25">
      <c r="A81" s="90" t="s">
        <v>530</v>
      </c>
      <c r="B81" s="45" t="s">
        <v>426</v>
      </c>
      <c r="C81" s="90" t="s">
        <v>619</v>
      </c>
      <c r="D81" s="224" t="s">
        <v>541</v>
      </c>
      <c r="E81" s="205">
        <f t="shared" ca="1" si="0"/>
        <v>45518.891568287036</v>
      </c>
    </row>
    <row r="82" spans="1:5" ht="18" customHeight="1" x14ac:dyDescent="0.25">
      <c r="A82" s="90" t="s">
        <v>530</v>
      </c>
      <c r="B82" s="45" t="s">
        <v>426</v>
      </c>
      <c r="C82" s="90" t="s">
        <v>612</v>
      </c>
      <c r="D82" s="224" t="s">
        <v>541</v>
      </c>
      <c r="E82" s="205">
        <f t="shared" ca="1" si="0"/>
        <v>45518.891568287036</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45518.891568402774</v>
      </c>
    </row>
    <row r="89" spans="1:5" ht="20.100000000000001" customHeight="1" x14ac:dyDescent="0.25">
      <c r="A89" s="90" t="s">
        <v>530</v>
      </c>
      <c r="B89" s="45" t="s">
        <v>486</v>
      </c>
      <c r="C89" s="90" t="s">
        <v>623</v>
      </c>
      <c r="D89" s="224" t="s">
        <v>541</v>
      </c>
      <c r="E89" s="205">
        <f ca="1">NOW()</f>
        <v>45518.891568287036</v>
      </c>
    </row>
    <row r="90" spans="1:5" ht="20.100000000000001" customHeight="1" x14ac:dyDescent="0.25">
      <c r="A90" s="90" t="s">
        <v>530</v>
      </c>
      <c r="B90" s="45" t="s">
        <v>486</v>
      </c>
      <c r="C90" s="90" t="s">
        <v>624</v>
      </c>
      <c r="D90" s="224" t="s">
        <v>541</v>
      </c>
      <c r="E90" s="205">
        <f ca="1">NOW()</f>
        <v>45518.891568287036</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45518.891568287036</v>
      </c>
    </row>
    <row r="94" spans="1:5" ht="20.100000000000001" customHeight="1" x14ac:dyDescent="0.25">
      <c r="A94" s="90" t="s">
        <v>530</v>
      </c>
      <c r="B94" s="45" t="s">
        <v>489</v>
      </c>
      <c r="C94" s="90" t="s">
        <v>618</v>
      </c>
      <c r="D94" s="224" t="s">
        <v>541</v>
      </c>
      <c r="E94" s="205">
        <f ca="1">NOW()</f>
        <v>45518.891568287036</v>
      </c>
    </row>
    <row r="95" spans="1:5" ht="20.100000000000001" customHeight="1" x14ac:dyDescent="0.25">
      <c r="A95" s="90" t="s">
        <v>526</v>
      </c>
      <c r="B95" s="45" t="s">
        <v>426</v>
      </c>
      <c r="C95" s="90" t="s">
        <v>673</v>
      </c>
      <c r="D95" s="224" t="s">
        <v>541</v>
      </c>
      <c r="E95" s="205">
        <f ca="1">NOW()</f>
        <v>45518.891568287036</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45518.891568287036</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45518.891568287036</v>
      </c>
    </row>
    <row r="105" spans="1:5" ht="20.100000000000001" customHeight="1" x14ac:dyDescent="0.25">
      <c r="A105" s="90" t="s">
        <v>594</v>
      </c>
      <c r="B105" s="45" t="s">
        <v>426</v>
      </c>
      <c r="C105" s="90" t="s">
        <v>9302</v>
      </c>
      <c r="D105" s="224" t="s">
        <v>541</v>
      </c>
      <c r="E105" s="205">
        <f ca="1">NOW()</f>
        <v>45518.891568402774</v>
      </c>
    </row>
    <row r="106" spans="1:5" ht="20.100000000000001" customHeight="1" x14ac:dyDescent="0.25">
      <c r="A106" s="90" t="s">
        <v>594</v>
      </c>
      <c r="B106" s="45" t="s">
        <v>487</v>
      </c>
      <c r="C106" s="90" t="s">
        <v>596</v>
      </c>
      <c r="D106" s="194" t="s">
        <v>541</v>
      </c>
      <c r="E106" s="205">
        <f ca="1">NOW()</f>
        <v>45518.891568287036</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45518.891568287036</v>
      </c>
    </row>
    <row r="113" spans="1:5" ht="20.100000000000001" customHeight="1" x14ac:dyDescent="0.25">
      <c r="A113" s="90" t="s">
        <v>542</v>
      </c>
      <c r="B113" s="45" t="s">
        <v>426</v>
      </c>
      <c r="C113" s="90" t="s">
        <v>574</v>
      </c>
      <c r="D113" s="194" t="s">
        <v>541</v>
      </c>
      <c r="E113" s="205">
        <f ca="1">NOW()</f>
        <v>45518.891568287036</v>
      </c>
    </row>
    <row r="114" spans="1:5" ht="20.100000000000001" customHeight="1" x14ac:dyDescent="0.25">
      <c r="A114" s="90" t="s">
        <v>542</v>
      </c>
      <c r="B114" s="45" t="s">
        <v>426</v>
      </c>
      <c r="C114" s="90" t="s">
        <v>571</v>
      </c>
      <c r="D114" s="194" t="s">
        <v>541</v>
      </c>
      <c r="E114" s="205">
        <f ca="1">NOW()</f>
        <v>45518.891568287036</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45518.891568287036</v>
      </c>
    </row>
    <row r="117" spans="1:5" ht="20.100000000000001" customHeight="1" x14ac:dyDescent="0.25">
      <c r="A117" s="90" t="s">
        <v>542</v>
      </c>
      <c r="B117" s="45" t="s">
        <v>486</v>
      </c>
      <c r="C117" s="90" t="s">
        <v>570</v>
      </c>
      <c r="D117" s="194" t="s">
        <v>541</v>
      </c>
      <c r="E117" s="205">
        <f ca="1">NOW()</f>
        <v>45518.891568287036</v>
      </c>
    </row>
    <row r="118" spans="1:5" ht="20.100000000000001" customHeight="1" x14ac:dyDescent="0.25">
      <c r="A118" s="90" t="s">
        <v>542</v>
      </c>
      <c r="B118" s="45" t="s">
        <v>486</v>
      </c>
      <c r="C118" s="90" t="s">
        <v>579</v>
      </c>
      <c r="D118" s="194" t="s">
        <v>541</v>
      </c>
      <c r="E118" s="205">
        <f ca="1">NOW()</f>
        <v>45518.891568287036</v>
      </c>
    </row>
    <row r="119" spans="1:5" ht="20.100000000000001" customHeight="1" x14ac:dyDescent="0.25">
      <c r="A119" s="90" t="s">
        <v>9261</v>
      </c>
      <c r="B119" s="45" t="s">
        <v>426</v>
      </c>
      <c r="C119" s="90" t="s">
        <v>9262</v>
      </c>
      <c r="D119" s="224" t="s">
        <v>541</v>
      </c>
      <c r="E119" s="205">
        <f ca="1">NOW()</f>
        <v>45518.891568402774</v>
      </c>
    </row>
    <row r="120" spans="1:5" ht="20.100000000000001" customHeight="1" x14ac:dyDescent="0.25">
      <c r="A120" s="90" t="s">
        <v>9295</v>
      </c>
      <c r="B120" s="45" t="s">
        <v>426</v>
      </c>
      <c r="C120" s="90" t="s">
        <v>9305</v>
      </c>
      <c r="D120" s="224" t="s">
        <v>541</v>
      </c>
      <c r="E120" s="205">
        <f ca="1">NOW()</f>
        <v>45518.891568287036</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45518.891568287036</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45518.891568287036</v>
      </c>
    </row>
    <row r="125" spans="1:5" ht="20.100000000000001" customHeight="1" x14ac:dyDescent="0.25">
      <c r="A125" s="90" t="s">
        <v>544</v>
      </c>
      <c r="B125" s="45" t="s">
        <v>487</v>
      </c>
      <c r="C125" s="90" t="s">
        <v>593</v>
      </c>
      <c r="D125" s="224" t="s">
        <v>541</v>
      </c>
      <c r="E125" s="205">
        <f ca="1">NOW()</f>
        <v>45518.891568287036</v>
      </c>
    </row>
    <row r="126" spans="1:5" ht="20.100000000000001" customHeight="1" x14ac:dyDescent="0.25">
      <c r="A126" s="90" t="s">
        <v>544</v>
      </c>
      <c r="B126" s="45" t="s">
        <v>487</v>
      </c>
      <c r="C126" s="90" t="s">
        <v>588</v>
      </c>
      <c r="D126" s="194" t="s">
        <v>541</v>
      </c>
      <c r="E126" s="205">
        <f ca="1">NOW()</f>
        <v>45518.891568287036</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45518.891568287036</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31" priority="2">
      <formula>$D2="a"</formula>
    </cfRule>
  </conditionalFormatting>
  <conditionalFormatting sqref="B2:B129">
    <cfRule type="expression" dxfId="30"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2" t="s">
        <v>293</v>
      </c>
      <c r="C1" s="86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15" t="s">
        <v>136</v>
      </c>
      <c r="T1" s="1316"/>
      <c r="V1" s="51" t="s">
        <v>136</v>
      </c>
      <c r="X1" s="1317" t="s">
        <v>11170</v>
      </c>
      <c r="Y1" s="1318"/>
      <c r="Z1" s="1318"/>
      <c r="AA1" s="1318"/>
      <c r="AB1" s="1318"/>
      <c r="AC1" s="1318"/>
    </row>
    <row r="2" spans="1:29" ht="15" customHeight="1" x14ac:dyDescent="0.25">
      <c r="A2" s="36">
        <v>1</v>
      </c>
      <c r="B2" s="964">
        <v>2</v>
      </c>
      <c r="C2" s="963" t="s">
        <v>265</v>
      </c>
      <c r="D2" s="660">
        <v>44931</v>
      </c>
      <c r="E2" s="659">
        <v>1653.73</v>
      </c>
      <c r="F2" s="36">
        <f>ROW()</f>
        <v>2</v>
      </c>
      <c r="G2" s="36"/>
      <c r="H2" s="662"/>
      <c r="J2" s="965" t="s">
        <v>298</v>
      </c>
      <c r="L2" s="12"/>
      <c r="M2" s="55" t="s">
        <v>275</v>
      </c>
      <c r="N2" s="967" t="s">
        <v>276</v>
      </c>
      <c r="O2" s="970" t="s">
        <v>293</v>
      </c>
      <c r="P2" s="967" t="s">
        <v>277</v>
      </c>
      <c r="Q2" s="972" t="s">
        <v>278</v>
      </c>
      <c r="R2" s="967" t="s">
        <v>262</v>
      </c>
      <c r="S2" s="967" t="s">
        <v>279</v>
      </c>
      <c r="T2" s="967" t="s">
        <v>138</v>
      </c>
      <c r="V2" s="16" t="s">
        <v>293</v>
      </c>
      <c r="X2" s="1315"/>
      <c r="Y2" s="1319"/>
      <c r="Z2" s="1319"/>
      <c r="AA2" s="1319"/>
      <c r="AB2" s="1319"/>
      <c r="AC2" s="1319"/>
    </row>
    <row r="3" spans="1:29" x14ac:dyDescent="0.25">
      <c r="A3" s="36"/>
      <c r="B3" s="964"/>
      <c r="C3" s="963"/>
      <c r="D3" s="660"/>
      <c r="E3" s="659"/>
      <c r="F3" s="36"/>
      <c r="G3" s="36"/>
      <c r="H3" s="662"/>
      <c r="J3" s="966">
        <f>ENC_Saisie!B3</f>
        <v>0</v>
      </c>
      <c r="L3" s="12"/>
      <c r="N3" s="12"/>
      <c r="O3" s="971" t="s">
        <v>293</v>
      </c>
      <c r="P3" s="12"/>
      <c r="Q3" s="333"/>
      <c r="R3" s="12"/>
      <c r="S3" s="969" t="s">
        <v>302</v>
      </c>
      <c r="T3" s="968" t="s">
        <v>138</v>
      </c>
      <c r="V3" s="614" t="s">
        <v>11534</v>
      </c>
      <c r="X3" s="50" t="s">
        <v>298</v>
      </c>
      <c r="Y3" s="615" t="s">
        <v>293</v>
      </c>
      <c r="Z3" s="50" t="s">
        <v>258</v>
      </c>
      <c r="AA3" s="50" t="s">
        <v>300</v>
      </c>
      <c r="AB3" s="616" t="s">
        <v>302</v>
      </c>
      <c r="AC3" s="50" t="s">
        <v>138</v>
      </c>
    </row>
    <row r="4" spans="1:29" x14ac:dyDescent="0.25">
      <c r="A4" s="36"/>
      <c r="B4" s="964"/>
      <c r="C4" s="96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65"/>
      <c r="AA4" s="660"/>
      <c r="AB4" s="659"/>
      <c r="AC4" s="36"/>
    </row>
    <row r="5" spans="1:29" x14ac:dyDescent="0.25">
      <c r="A5" s="36"/>
      <c r="B5" s="964"/>
      <c r="C5" s="963"/>
      <c r="D5" s="660"/>
      <c r="E5" s="659"/>
      <c r="F5" s="36"/>
      <c r="G5" s="36"/>
      <c r="H5" s="662"/>
      <c r="J5" s="12"/>
      <c r="L5" s="12"/>
      <c r="M5" s="56"/>
      <c r="N5" s="12"/>
      <c r="O5" s="664"/>
      <c r="P5" s="12"/>
      <c r="Q5" s="333"/>
      <c r="R5" s="12"/>
      <c r="S5" s="31"/>
      <c r="T5" s="75"/>
      <c r="X5" s="36"/>
      <c r="Y5" s="163"/>
      <c r="Z5" s="865"/>
      <c r="AA5" s="661"/>
      <c r="AB5" s="476"/>
      <c r="AC5" s="36"/>
    </row>
    <row r="6" spans="1:29" x14ac:dyDescent="0.25">
      <c r="A6" s="36"/>
      <c r="B6" s="964"/>
      <c r="C6" s="963"/>
      <c r="D6" s="660"/>
      <c r="E6" s="659"/>
      <c r="F6" s="36"/>
      <c r="G6" s="36"/>
      <c r="H6" s="662"/>
      <c r="J6" s="12"/>
      <c r="L6" s="12"/>
      <c r="M6" s="56"/>
      <c r="N6" s="12"/>
      <c r="O6" s="664"/>
      <c r="P6" s="12"/>
      <c r="Q6" s="333"/>
      <c r="R6" s="12"/>
      <c r="S6" s="31"/>
      <c r="T6" s="75"/>
      <c r="X6" s="36"/>
      <c r="Y6" s="658"/>
      <c r="Z6" s="865"/>
      <c r="AA6" s="661"/>
      <c r="AB6" s="476"/>
      <c r="AC6" s="36"/>
    </row>
    <row r="7" spans="1:29" x14ac:dyDescent="0.25">
      <c r="A7" s="36"/>
      <c r="B7" s="964"/>
      <c r="C7" s="963"/>
      <c r="D7" s="660"/>
      <c r="E7" s="659"/>
      <c r="F7" s="36"/>
      <c r="G7" s="36"/>
      <c r="H7" s="662"/>
      <c r="J7" s="12"/>
      <c r="L7" s="12"/>
      <c r="M7" s="56"/>
      <c r="N7" s="12"/>
      <c r="O7" s="664"/>
      <c r="P7" s="12"/>
      <c r="Q7" s="333"/>
      <c r="R7" s="12"/>
      <c r="S7" s="31"/>
      <c r="T7" s="75"/>
      <c r="X7" s="36"/>
      <c r="Y7" s="658"/>
      <c r="Z7" s="865"/>
      <c r="AA7" s="661"/>
      <c r="AB7" s="476"/>
      <c r="AC7" s="36"/>
    </row>
    <row r="8" spans="1:29" x14ac:dyDescent="0.25">
      <c r="A8" s="36"/>
      <c r="B8" s="964"/>
      <c r="C8" s="963"/>
      <c r="D8" s="660"/>
      <c r="E8" s="659"/>
      <c r="F8" s="36"/>
      <c r="G8" s="36"/>
      <c r="H8" s="662"/>
      <c r="J8" s="12"/>
      <c r="L8" s="12"/>
      <c r="M8" s="56"/>
      <c r="N8" s="12"/>
      <c r="O8" s="664"/>
      <c r="P8" s="12"/>
      <c r="Q8" s="333"/>
      <c r="R8" s="12"/>
      <c r="S8" s="31"/>
      <c r="T8" s="75"/>
      <c r="X8" s="36"/>
      <c r="Y8" s="658"/>
      <c r="Z8" s="865"/>
      <c r="AA8" s="661"/>
      <c r="AB8" s="476"/>
      <c r="AC8" s="36"/>
    </row>
    <row r="9" spans="1:29" x14ac:dyDescent="0.25">
      <c r="A9" s="36"/>
      <c r="B9" s="964"/>
      <c r="C9" s="963"/>
      <c r="D9" s="660"/>
      <c r="E9" s="659"/>
      <c r="F9" s="36"/>
      <c r="G9" s="36"/>
      <c r="H9" s="662"/>
      <c r="J9" s="12"/>
      <c r="L9" s="12"/>
      <c r="M9" s="56"/>
      <c r="N9" s="12"/>
      <c r="O9" s="333"/>
      <c r="P9" s="12"/>
      <c r="Q9" s="333"/>
      <c r="R9" s="12"/>
      <c r="S9" s="12"/>
      <c r="T9" s="12"/>
    </row>
    <row r="10" spans="1:29" x14ac:dyDescent="0.25">
      <c r="A10" s="36"/>
      <c r="B10" s="964"/>
      <c r="C10" s="963"/>
      <c r="D10" s="660"/>
      <c r="E10" s="659"/>
      <c r="F10" s="36"/>
      <c r="G10" s="36"/>
      <c r="H10" s="662"/>
      <c r="J10" s="12"/>
      <c r="L10" s="12"/>
      <c r="M10" s="56"/>
      <c r="N10" s="12"/>
      <c r="O10" s="333"/>
      <c r="P10" s="12"/>
      <c r="Q10" s="333"/>
      <c r="R10" s="12"/>
      <c r="S10" s="12"/>
      <c r="T10" s="12"/>
    </row>
    <row r="11" spans="1:29" x14ac:dyDescent="0.25">
      <c r="A11" s="36"/>
      <c r="B11" s="964"/>
      <c r="C11" s="963"/>
      <c r="D11" s="660"/>
      <c r="E11" s="659"/>
      <c r="F11" s="36"/>
      <c r="G11" s="36"/>
      <c r="H11" s="662"/>
      <c r="J11" s="12"/>
      <c r="L11" s="12"/>
      <c r="M11" s="56"/>
      <c r="N11" s="12"/>
      <c r="O11" s="333"/>
      <c r="P11" s="12"/>
      <c r="Q11" s="333"/>
      <c r="R11" s="12"/>
      <c r="S11" s="12"/>
      <c r="T11" s="12"/>
    </row>
    <row r="12" spans="1:29" x14ac:dyDescent="0.25">
      <c r="A12" s="36"/>
      <c r="B12" s="964"/>
      <c r="C12" s="963"/>
      <c r="D12" s="660"/>
      <c r="E12" s="659"/>
      <c r="F12" s="36"/>
      <c r="G12" s="36"/>
      <c r="H12" s="662"/>
      <c r="J12" s="12"/>
      <c r="L12" s="12"/>
      <c r="M12" s="56"/>
      <c r="N12" s="12"/>
      <c r="O12" s="333"/>
      <c r="P12" s="12"/>
      <c r="Q12" s="333"/>
      <c r="R12" s="12"/>
      <c r="S12" s="12"/>
      <c r="T12" s="12"/>
    </row>
    <row r="13" spans="1:29" x14ac:dyDescent="0.25">
      <c r="A13" s="36"/>
      <c r="B13" s="964"/>
      <c r="C13" s="963"/>
      <c r="D13" s="660"/>
      <c r="E13" s="659"/>
      <c r="F13" s="36"/>
      <c r="G13" s="36"/>
      <c r="H13" s="662"/>
      <c r="J13" s="12"/>
      <c r="L13" s="12"/>
      <c r="M13" s="56"/>
      <c r="N13" s="12"/>
      <c r="O13" s="333"/>
      <c r="P13" s="12"/>
      <c r="Q13" s="333"/>
      <c r="R13" s="12"/>
      <c r="S13" s="12"/>
      <c r="T13" s="12"/>
    </row>
    <row r="14" spans="1:29" x14ac:dyDescent="0.25">
      <c r="A14" s="36"/>
      <c r="B14" s="964"/>
      <c r="C14" s="963"/>
      <c r="D14" s="660"/>
      <c r="E14" s="659"/>
      <c r="F14" s="36"/>
      <c r="G14" s="36"/>
      <c r="H14" s="662"/>
      <c r="J14" s="12"/>
      <c r="L14" s="12"/>
      <c r="M14" s="56"/>
      <c r="N14" s="12"/>
      <c r="O14" s="333"/>
      <c r="P14" s="12"/>
      <c r="Q14" s="333"/>
      <c r="R14" s="12"/>
      <c r="S14" s="12"/>
      <c r="T14" s="12"/>
    </row>
    <row r="15" spans="1:29" x14ac:dyDescent="0.25">
      <c r="A15" s="36"/>
      <c r="B15" s="964"/>
      <c r="C15" s="963"/>
      <c r="D15" s="660"/>
      <c r="E15" s="659"/>
      <c r="F15" s="36"/>
      <c r="G15" s="36"/>
      <c r="H15" s="662"/>
      <c r="J15" s="12"/>
      <c r="L15" s="12"/>
      <c r="M15" s="56"/>
      <c r="N15" s="12"/>
      <c r="O15" s="333"/>
      <c r="P15" s="12"/>
      <c r="Q15" s="333"/>
      <c r="R15" s="12"/>
      <c r="S15" s="12"/>
      <c r="T15" s="12"/>
    </row>
    <row r="16" spans="1:29" x14ac:dyDescent="0.25">
      <c r="A16" s="36"/>
      <c r="B16" s="964"/>
      <c r="C16" s="963"/>
      <c r="D16" s="660"/>
      <c r="E16" s="659"/>
      <c r="F16" s="36"/>
      <c r="G16" s="36"/>
      <c r="H16" s="662"/>
      <c r="J16" s="12"/>
      <c r="L16" s="12"/>
      <c r="M16" s="56"/>
      <c r="N16" s="12"/>
      <c r="O16" s="333"/>
      <c r="P16" s="12"/>
      <c r="Q16" s="333"/>
      <c r="R16" s="12"/>
      <c r="S16" s="12"/>
      <c r="T16" s="12"/>
    </row>
    <row r="17" spans="1:20" x14ac:dyDescent="0.25">
      <c r="A17" s="36"/>
      <c r="B17" s="964"/>
      <c r="C17" s="963"/>
      <c r="D17" s="660"/>
      <c r="E17" s="659"/>
      <c r="F17" s="36"/>
      <c r="G17" s="36"/>
      <c r="H17" s="662"/>
      <c r="J17" s="12"/>
      <c r="L17" s="12"/>
      <c r="N17" s="12"/>
      <c r="O17" s="333"/>
      <c r="P17" s="12"/>
      <c r="Q17" s="333"/>
      <c r="R17" s="12"/>
      <c r="S17" s="12"/>
      <c r="T17" s="12"/>
    </row>
    <row r="18" spans="1:20" x14ac:dyDescent="0.25">
      <c r="A18" s="36"/>
      <c r="B18" s="964"/>
      <c r="C18" s="963"/>
      <c r="D18" s="660"/>
      <c r="E18" s="659"/>
      <c r="F18" s="36"/>
      <c r="G18" s="36"/>
      <c r="H18" s="662"/>
      <c r="J18" s="12"/>
      <c r="L18" s="12"/>
      <c r="N18" s="12"/>
      <c r="O18" s="333"/>
      <c r="P18" s="12"/>
      <c r="Q18" s="333"/>
      <c r="R18" s="12"/>
      <c r="S18" s="12"/>
      <c r="T18" s="12"/>
    </row>
    <row r="19" spans="1:20" x14ac:dyDescent="0.25">
      <c r="A19" s="36"/>
      <c r="B19" s="964"/>
      <c r="C19" s="963"/>
      <c r="D19" s="660"/>
      <c r="E19" s="659"/>
      <c r="F19" s="36"/>
      <c r="G19" s="36"/>
      <c r="H19" s="662"/>
      <c r="J19" s="12"/>
      <c r="L19" s="12"/>
      <c r="N19" s="12"/>
      <c r="O19" s="333"/>
      <c r="P19" s="12"/>
      <c r="Q19" s="333"/>
      <c r="R19" s="12"/>
      <c r="S19" s="12"/>
      <c r="T19" s="12"/>
    </row>
    <row r="20" spans="1:20" x14ac:dyDescent="0.25">
      <c r="A20" s="36"/>
      <c r="B20" s="964"/>
      <c r="C20" s="963"/>
      <c r="D20" s="660"/>
      <c r="E20" s="659"/>
      <c r="F20" s="36"/>
      <c r="G20" s="36"/>
      <c r="H20" s="662"/>
      <c r="J20" s="12"/>
      <c r="L20" s="12"/>
      <c r="N20" s="12"/>
      <c r="O20" s="333"/>
      <c r="P20" s="12"/>
      <c r="Q20" s="333"/>
      <c r="R20" s="12"/>
      <c r="S20" s="12"/>
      <c r="T20" s="12"/>
    </row>
    <row r="21" spans="1:20" x14ac:dyDescent="0.25">
      <c r="A21" s="36"/>
      <c r="B21" s="964"/>
      <c r="C21" s="963"/>
      <c r="D21" s="660"/>
      <c r="E21" s="659"/>
      <c r="F21" s="36"/>
      <c r="G21" s="36"/>
      <c r="H21" s="662"/>
      <c r="J21" s="12"/>
      <c r="L21" s="12"/>
      <c r="N21" s="12"/>
      <c r="O21" s="333"/>
      <c r="P21" s="12"/>
      <c r="Q21" s="333"/>
      <c r="R21" s="12"/>
      <c r="S21" s="12"/>
      <c r="T21" s="12"/>
    </row>
    <row r="22" spans="1:20" x14ac:dyDescent="0.25">
      <c r="A22" s="36"/>
      <c r="B22" s="964"/>
      <c r="C22" s="963"/>
      <c r="D22" s="660"/>
      <c r="E22" s="659"/>
      <c r="F22" s="36"/>
      <c r="G22" s="36"/>
      <c r="H22" s="662"/>
      <c r="J22" s="12"/>
      <c r="L22" s="12"/>
      <c r="N22" s="12"/>
      <c r="O22" s="333"/>
      <c r="P22" s="12"/>
      <c r="Q22" s="333"/>
      <c r="R22" s="12"/>
      <c r="S22" s="12"/>
      <c r="T22" s="12"/>
    </row>
    <row r="23" spans="1:20" x14ac:dyDescent="0.25">
      <c r="A23" s="36"/>
      <c r="B23" s="964"/>
      <c r="C23" s="963"/>
      <c r="D23" s="660"/>
      <c r="E23" s="659"/>
      <c r="F23" s="36"/>
      <c r="G23" s="36"/>
      <c r="H23" s="662"/>
      <c r="J23" s="12"/>
      <c r="L23" s="12"/>
      <c r="N23" s="12"/>
      <c r="O23" s="333"/>
      <c r="P23" s="12"/>
      <c r="Q23" s="333"/>
      <c r="R23" s="12"/>
      <c r="S23" s="12"/>
      <c r="T23" s="12"/>
    </row>
    <row r="24" spans="1:20" x14ac:dyDescent="0.25">
      <c r="A24" s="36"/>
      <c r="B24" s="964"/>
      <c r="C24" s="963"/>
      <c r="D24" s="660"/>
      <c r="E24" s="659"/>
      <c r="F24" s="36"/>
      <c r="G24" s="36"/>
      <c r="H24" s="662"/>
      <c r="J24" s="12"/>
      <c r="L24" s="12"/>
      <c r="N24" s="12"/>
      <c r="O24" s="333"/>
      <c r="P24" s="12"/>
      <c r="Q24" s="333"/>
      <c r="R24" s="12"/>
      <c r="S24" s="12"/>
      <c r="T24" s="12"/>
    </row>
    <row r="25" spans="1:20" x14ac:dyDescent="0.25">
      <c r="A25" s="36"/>
      <c r="B25" s="964"/>
      <c r="C25" s="963"/>
      <c r="D25" s="660"/>
      <c r="E25" s="659"/>
      <c r="F25" s="36"/>
      <c r="G25" s="36"/>
      <c r="H25" s="662"/>
      <c r="J25" s="12"/>
      <c r="L25" s="12"/>
      <c r="N25" s="12"/>
      <c r="O25" s="333"/>
      <c r="P25" s="12"/>
      <c r="Q25" s="333"/>
      <c r="R25" s="12"/>
      <c r="S25" s="12"/>
      <c r="T25" s="12"/>
    </row>
    <row r="26" spans="1:20" x14ac:dyDescent="0.25">
      <c r="A26" s="36"/>
      <c r="B26" s="964"/>
      <c r="C26" s="963"/>
      <c r="D26" s="660"/>
      <c r="E26" s="659"/>
      <c r="F26" s="36"/>
      <c r="G26" s="36"/>
      <c r="H26" s="662"/>
      <c r="J26" s="12"/>
      <c r="L26" s="12"/>
      <c r="N26" s="12"/>
      <c r="O26" s="333"/>
      <c r="P26" s="12"/>
      <c r="Q26" s="333"/>
      <c r="R26" s="12"/>
      <c r="S26" s="12"/>
      <c r="T26" s="12"/>
    </row>
    <row r="27" spans="1:20" x14ac:dyDescent="0.25">
      <c r="A27" s="36"/>
      <c r="B27" s="964"/>
      <c r="C27" s="963"/>
      <c r="D27" s="660"/>
      <c r="E27" s="659"/>
      <c r="F27" s="36"/>
      <c r="G27" s="36"/>
      <c r="H27" s="662"/>
      <c r="J27" s="12"/>
      <c r="L27" s="12"/>
      <c r="N27" s="12"/>
      <c r="O27" s="333"/>
      <c r="P27" s="12"/>
      <c r="Q27" s="333"/>
      <c r="R27" s="12"/>
      <c r="S27" s="12"/>
      <c r="T27" s="12"/>
    </row>
    <row r="28" spans="1:20" x14ac:dyDescent="0.25">
      <c r="A28" s="36"/>
      <c r="B28" s="964"/>
      <c r="C28" s="963"/>
      <c r="D28" s="660"/>
      <c r="E28" s="659"/>
      <c r="F28" s="36"/>
      <c r="G28" s="36"/>
      <c r="H28" s="662"/>
      <c r="J28" s="12"/>
      <c r="L28" s="12"/>
      <c r="N28" s="12"/>
      <c r="O28" s="333"/>
      <c r="P28" s="12"/>
      <c r="Q28" s="333"/>
      <c r="R28" s="12"/>
      <c r="S28" s="12"/>
      <c r="T28" s="12"/>
    </row>
    <row r="29" spans="1:20" x14ac:dyDescent="0.25">
      <c r="A29" s="36"/>
      <c r="B29" s="964"/>
      <c r="C29" s="963"/>
      <c r="D29" s="660"/>
      <c r="E29" s="659"/>
      <c r="F29" s="36"/>
      <c r="G29" s="36"/>
      <c r="H29" s="662"/>
      <c r="J29" s="12"/>
      <c r="L29" s="12"/>
      <c r="N29" s="12"/>
      <c r="O29" s="333"/>
      <c r="P29" s="12"/>
      <c r="Q29" s="333"/>
      <c r="R29" s="12"/>
      <c r="S29" s="12"/>
      <c r="T29" s="12"/>
    </row>
    <row r="30" spans="1:20" x14ac:dyDescent="0.25">
      <c r="A30" s="36"/>
      <c r="B30" s="964"/>
      <c r="C30" s="963"/>
      <c r="D30" s="660"/>
      <c r="E30" s="659"/>
      <c r="F30" s="36"/>
      <c r="G30" s="36"/>
      <c r="H30" s="662"/>
      <c r="J30" s="12"/>
      <c r="L30" s="12"/>
      <c r="N30" s="12"/>
      <c r="O30" s="333"/>
      <c r="P30" s="12"/>
      <c r="Q30" s="333"/>
      <c r="R30" s="12"/>
      <c r="S30" s="12"/>
      <c r="T30" s="12"/>
    </row>
    <row r="31" spans="1:20" x14ac:dyDescent="0.25">
      <c r="A31" s="36"/>
      <c r="B31" s="964"/>
      <c r="C31" s="963"/>
      <c r="D31" s="660"/>
      <c r="E31" s="659"/>
      <c r="F31" s="36"/>
      <c r="G31" s="36"/>
      <c r="H31" s="662"/>
      <c r="J31" s="12"/>
      <c r="L31" s="12"/>
      <c r="N31" s="12"/>
      <c r="O31" s="333"/>
      <c r="P31" s="12"/>
      <c r="Q31" s="333"/>
      <c r="R31" s="12"/>
      <c r="S31" s="12"/>
      <c r="T31" s="12"/>
    </row>
    <row r="32" spans="1:20" x14ac:dyDescent="0.25">
      <c r="A32" s="36"/>
      <c r="B32" s="964"/>
      <c r="C32" s="963"/>
      <c r="D32" s="660"/>
      <c r="E32" s="659"/>
      <c r="F32" s="36"/>
      <c r="G32" s="36"/>
      <c r="H32" s="662"/>
      <c r="J32" s="12"/>
      <c r="L32" s="12"/>
      <c r="N32" s="12"/>
      <c r="O32" s="333"/>
      <c r="P32" s="12"/>
      <c r="Q32" s="333"/>
      <c r="R32" s="12"/>
      <c r="S32" s="12"/>
      <c r="T32" s="12"/>
    </row>
    <row r="33" spans="1:27" x14ac:dyDescent="0.25">
      <c r="A33" s="36"/>
      <c r="B33" s="964"/>
      <c r="C33" s="963"/>
      <c r="D33" s="660"/>
      <c r="E33" s="659"/>
      <c r="F33" s="36"/>
      <c r="G33" s="36"/>
      <c r="H33" s="662"/>
      <c r="J33" s="12"/>
      <c r="L33" s="12"/>
      <c r="N33" s="12"/>
      <c r="O33" s="333"/>
      <c r="P33" s="12"/>
      <c r="Q33" s="333"/>
      <c r="R33" s="12"/>
      <c r="S33" s="12"/>
      <c r="T33" s="12"/>
    </row>
    <row r="34" spans="1:27" x14ac:dyDescent="0.25">
      <c r="A34" s="36"/>
      <c r="B34" s="964"/>
      <c r="C34" s="963"/>
      <c r="D34" s="660"/>
      <c r="E34" s="659"/>
      <c r="F34" s="36"/>
      <c r="G34" s="36"/>
      <c r="H34" s="662"/>
      <c r="J34" s="12"/>
      <c r="L34" s="12"/>
      <c r="N34" s="12"/>
      <c r="O34" s="333"/>
      <c r="P34" s="12"/>
      <c r="Q34" s="333"/>
      <c r="R34" s="12"/>
      <c r="S34" s="12"/>
      <c r="T34" s="12"/>
    </row>
    <row r="35" spans="1:27" x14ac:dyDescent="0.25">
      <c r="A35" s="36"/>
      <c r="B35" s="964"/>
      <c r="C35" s="963"/>
      <c r="D35" s="660"/>
      <c r="E35" s="659"/>
      <c r="F35" s="36"/>
      <c r="G35" s="36"/>
      <c r="H35" s="662"/>
      <c r="J35" s="12"/>
      <c r="L35" s="12"/>
      <c r="N35" s="12"/>
      <c r="O35" s="333"/>
      <c r="P35" s="12"/>
      <c r="Q35" s="333"/>
      <c r="R35" s="12"/>
      <c r="S35" s="12"/>
      <c r="T35" s="12"/>
    </row>
    <row r="36" spans="1:27" x14ac:dyDescent="0.25">
      <c r="A36" s="36"/>
      <c r="B36" s="964"/>
      <c r="C36" s="963"/>
      <c r="D36" s="660"/>
      <c r="E36" s="659"/>
      <c r="F36" s="36"/>
      <c r="G36" s="36"/>
      <c r="H36" s="662"/>
      <c r="J36" s="12"/>
      <c r="L36" s="12"/>
      <c r="N36" s="12"/>
      <c r="O36" s="333"/>
      <c r="P36" s="12"/>
      <c r="Q36" s="333"/>
      <c r="R36" s="12"/>
      <c r="S36" s="12"/>
      <c r="T36" s="12"/>
    </row>
    <row r="37" spans="1:27" x14ac:dyDescent="0.25">
      <c r="A37" s="36"/>
      <c r="B37" s="964"/>
      <c r="C37" s="963"/>
      <c r="D37" s="660"/>
      <c r="E37" s="659"/>
      <c r="F37" s="36"/>
      <c r="G37" s="36"/>
      <c r="H37" s="662"/>
      <c r="J37" s="12"/>
      <c r="L37" s="12"/>
      <c r="N37" s="12"/>
      <c r="O37" s="333"/>
      <c r="P37" s="12"/>
      <c r="Q37" s="333"/>
      <c r="R37" s="12"/>
      <c r="S37" s="12"/>
      <c r="T37" s="12"/>
    </row>
    <row r="38" spans="1:27" x14ac:dyDescent="0.25">
      <c r="A38" s="36"/>
      <c r="B38" s="964"/>
      <c r="C38" s="963"/>
      <c r="D38" s="660"/>
      <c r="E38" s="659"/>
      <c r="F38" s="36"/>
      <c r="G38" s="36"/>
      <c r="H38" s="662"/>
      <c r="J38" s="12"/>
      <c r="L38" s="12"/>
      <c r="N38" s="12"/>
      <c r="O38" s="333"/>
      <c r="P38" s="12"/>
      <c r="Q38" s="333"/>
      <c r="R38" s="12"/>
      <c r="S38" s="12"/>
      <c r="T38" s="12"/>
    </row>
    <row r="39" spans="1:27" x14ac:dyDescent="0.25">
      <c r="A39" s="36"/>
      <c r="B39" s="964"/>
      <c r="C39" s="963"/>
      <c r="D39" s="660"/>
      <c r="E39" s="659"/>
      <c r="F39" s="36"/>
      <c r="G39" s="36"/>
      <c r="H39" s="662"/>
      <c r="J39" s="12"/>
      <c r="L39" s="12"/>
      <c r="N39" s="12"/>
      <c r="O39" s="333"/>
      <c r="P39" s="12"/>
      <c r="Q39" s="333"/>
      <c r="R39" s="12"/>
      <c r="S39" s="12"/>
      <c r="T39" s="12"/>
    </row>
    <row r="40" spans="1:27" x14ac:dyDescent="0.25">
      <c r="A40" s="36"/>
      <c r="B40" s="964"/>
      <c r="C40" s="963"/>
      <c r="D40" s="660"/>
      <c r="E40" s="659"/>
      <c r="F40" s="36"/>
      <c r="G40" s="36"/>
      <c r="H40" s="662"/>
      <c r="J40" s="12"/>
      <c r="L40" s="12"/>
      <c r="N40" s="12"/>
      <c r="O40" s="333"/>
      <c r="P40" s="12"/>
      <c r="Q40" s="333"/>
      <c r="R40" s="12"/>
      <c r="S40" s="12"/>
      <c r="T40" s="12"/>
    </row>
    <row r="41" spans="1:27" x14ac:dyDescent="0.25">
      <c r="A41" s="36"/>
      <c r="B41" s="964"/>
      <c r="C41" s="963"/>
      <c r="D41" s="660"/>
      <c r="E41" s="659"/>
      <c r="F41" s="36"/>
      <c r="G41" s="36"/>
      <c r="H41" s="662"/>
      <c r="J41" s="12"/>
      <c r="L41" s="12"/>
      <c r="N41" s="12"/>
      <c r="O41" s="333"/>
      <c r="P41" s="12"/>
      <c r="Q41" s="333"/>
      <c r="R41" s="12"/>
      <c r="S41" s="12"/>
      <c r="T41" s="12"/>
    </row>
    <row r="42" spans="1:27" x14ac:dyDescent="0.25">
      <c r="A42" s="36"/>
      <c r="B42" s="964"/>
      <c r="C42" s="963"/>
      <c r="D42" s="660"/>
      <c r="E42" s="659"/>
      <c r="F42" s="36"/>
      <c r="G42" s="36"/>
      <c r="H42" s="662"/>
      <c r="J42" s="12"/>
      <c r="L42" s="12"/>
      <c r="N42" s="12"/>
      <c r="O42" s="333"/>
      <c r="P42" s="12"/>
      <c r="Q42" s="333"/>
      <c r="R42" s="12"/>
      <c r="S42" s="12"/>
      <c r="T42" s="12"/>
    </row>
    <row r="43" spans="1:27" x14ac:dyDescent="0.25">
      <c r="A43" s="36"/>
      <c r="B43" s="163"/>
      <c r="C43" s="864"/>
      <c r="D43" s="660"/>
      <c r="E43" s="659"/>
      <c r="F43" s="36"/>
      <c r="G43" s="36"/>
      <c r="H43" s="662"/>
      <c r="J43" s="12"/>
      <c r="L43" s="12"/>
      <c r="N43" s="12"/>
      <c r="O43" s="333"/>
      <c r="P43" s="12"/>
      <c r="Q43" s="333"/>
      <c r="R43" s="12"/>
      <c r="S43" s="12"/>
      <c r="T43" s="12"/>
    </row>
    <row r="44" spans="1:27" x14ac:dyDescent="0.25">
      <c r="A44" s="36"/>
      <c r="B44" s="163"/>
      <c r="C44" s="864"/>
      <c r="D44" s="660"/>
      <c r="E44" s="659"/>
      <c r="F44" s="36"/>
      <c r="G44" s="36"/>
      <c r="H44" s="662"/>
      <c r="J44" s="12"/>
      <c r="L44" s="12"/>
      <c r="N44" s="12"/>
      <c r="O44" s="333"/>
      <c r="P44" s="12"/>
      <c r="Q44" s="333"/>
      <c r="R44" s="12"/>
      <c r="S44" s="12"/>
      <c r="T44" s="12"/>
    </row>
    <row r="45" spans="1:27" x14ac:dyDescent="0.25">
      <c r="A45" s="36"/>
      <c r="B45" s="163"/>
      <c r="C45" s="865"/>
      <c r="D45" s="660"/>
      <c r="E45" s="659"/>
      <c r="F45" s="36"/>
      <c r="G45" s="36"/>
      <c r="H45" s="662"/>
      <c r="J45" s="12"/>
      <c r="L45" s="12"/>
      <c r="N45" s="12"/>
      <c r="O45" s="333"/>
      <c r="P45" s="12"/>
      <c r="Q45" s="333"/>
      <c r="R45" s="12"/>
      <c r="S45" s="12"/>
      <c r="T45" s="12"/>
    </row>
    <row r="46" spans="1:27" x14ac:dyDescent="0.25">
      <c r="A46" s="36"/>
      <c r="B46" s="163"/>
      <c r="C46" s="865"/>
      <c r="D46" s="660"/>
      <c r="E46" s="659"/>
      <c r="F46" s="36"/>
      <c r="G46" s="36"/>
      <c r="H46" s="662"/>
      <c r="J46" s="12"/>
      <c r="L46" s="12"/>
      <c r="N46" s="12"/>
      <c r="O46" s="333"/>
      <c r="P46" s="12"/>
      <c r="Q46" s="333"/>
      <c r="R46" s="12"/>
      <c r="S46" s="12"/>
      <c r="T46" s="12"/>
      <c r="AA46" s="613"/>
    </row>
    <row r="47" spans="1:27" x14ac:dyDescent="0.25">
      <c r="A47" s="36"/>
      <c r="B47" s="195"/>
      <c r="C47" s="865"/>
      <c r="D47" s="661"/>
      <c r="E47" s="476"/>
      <c r="F47" s="36"/>
      <c r="G47" s="36"/>
      <c r="H47" s="662"/>
      <c r="J47" s="12"/>
      <c r="L47" s="12"/>
      <c r="N47" s="12"/>
      <c r="O47" s="333"/>
      <c r="P47" s="12"/>
      <c r="Q47" s="333"/>
      <c r="R47" s="12"/>
      <c r="S47" s="12"/>
      <c r="T47" s="12"/>
    </row>
    <row r="48" spans="1:27" x14ac:dyDescent="0.25">
      <c r="A48" s="36"/>
      <c r="B48" s="163"/>
      <c r="C48" s="865"/>
      <c r="D48" s="661"/>
      <c r="E48" s="476"/>
      <c r="F48" s="36"/>
      <c r="G48" s="36"/>
      <c r="H48" s="662"/>
      <c r="J48" s="12"/>
      <c r="L48" s="12"/>
      <c r="N48" s="12"/>
      <c r="O48" s="333"/>
      <c r="P48" s="12"/>
      <c r="Q48" s="333"/>
      <c r="R48" s="12"/>
      <c r="S48" s="12"/>
      <c r="T48" s="12"/>
    </row>
    <row r="49" spans="1:20" x14ac:dyDescent="0.25">
      <c r="A49" s="36"/>
      <c r="B49" s="163"/>
      <c r="C49" s="865"/>
      <c r="D49" s="661"/>
      <c r="E49" s="476"/>
      <c r="F49" s="36"/>
      <c r="G49" s="36"/>
      <c r="H49" s="662"/>
      <c r="J49" s="12"/>
      <c r="L49" s="12"/>
      <c r="N49" s="12"/>
      <c r="O49" s="333"/>
      <c r="P49" s="12"/>
      <c r="Q49" s="333"/>
      <c r="R49" s="12"/>
      <c r="S49" s="12"/>
      <c r="T49" s="12"/>
    </row>
    <row r="50" spans="1:20" x14ac:dyDescent="0.25">
      <c r="A50" s="36"/>
      <c r="B50" s="658"/>
      <c r="C50" s="865"/>
      <c r="D50" s="661"/>
      <c r="E50" s="476"/>
      <c r="F50" s="36"/>
      <c r="G50" s="36"/>
      <c r="H50" s="662"/>
      <c r="J50" s="12"/>
      <c r="L50" s="12"/>
      <c r="N50" s="12"/>
      <c r="O50" s="333"/>
      <c r="P50" s="12"/>
      <c r="Q50" s="333"/>
      <c r="R50" s="12"/>
      <c r="S50" s="12"/>
      <c r="T50" s="12"/>
    </row>
    <row r="51" spans="1:20" x14ac:dyDescent="0.25">
      <c r="A51" s="36"/>
      <c r="B51" s="658"/>
      <c r="C51" s="865"/>
      <c r="D51" s="661"/>
      <c r="E51" s="476"/>
      <c r="F51" s="36"/>
      <c r="G51" s="36"/>
      <c r="H51" s="662"/>
      <c r="J51" s="12"/>
      <c r="L51" s="12"/>
      <c r="N51" s="12"/>
      <c r="O51" s="333"/>
      <c r="P51" s="12"/>
      <c r="Q51" s="333"/>
      <c r="R51" s="12"/>
      <c r="S51" s="12"/>
      <c r="T51" s="12"/>
    </row>
    <row r="52" spans="1:20" x14ac:dyDescent="0.25">
      <c r="A52" s="36"/>
      <c r="B52" s="658"/>
      <c r="C52" s="865"/>
      <c r="D52" s="661"/>
      <c r="E52" s="476"/>
      <c r="F52" s="36"/>
      <c r="G52" s="36"/>
      <c r="H52" s="662"/>
      <c r="J52" s="12"/>
      <c r="L52" s="12"/>
      <c r="N52" s="12"/>
      <c r="O52" s="333"/>
      <c r="P52" s="12"/>
      <c r="Q52" s="333"/>
      <c r="R52" s="12"/>
      <c r="S52" s="12"/>
      <c r="T52" s="12"/>
    </row>
    <row r="53" spans="1:20" x14ac:dyDescent="0.25">
      <c r="A53" s="36"/>
      <c r="B53" s="658"/>
      <c r="C53" s="865"/>
      <c r="D53" s="661"/>
      <c r="E53" s="476"/>
      <c r="F53" s="36"/>
      <c r="G53" s="36"/>
      <c r="H53" s="662"/>
      <c r="J53" s="12"/>
      <c r="L53" s="12"/>
      <c r="N53" s="12"/>
      <c r="O53" s="333"/>
      <c r="P53" s="12"/>
      <c r="Q53" s="333"/>
      <c r="R53" s="12"/>
      <c r="S53" s="12"/>
      <c r="T53" s="12"/>
    </row>
    <row r="54" spans="1:20" x14ac:dyDescent="0.25">
      <c r="A54" s="36"/>
      <c r="B54" s="658"/>
      <c r="C54" s="865"/>
      <c r="D54" s="661"/>
      <c r="E54" s="476"/>
      <c r="F54" s="36"/>
      <c r="G54" s="36"/>
      <c r="H54" s="662"/>
      <c r="J54" s="12"/>
      <c r="L54" s="12"/>
      <c r="N54" s="12"/>
      <c r="O54" s="333"/>
      <c r="P54" s="12"/>
      <c r="Q54" s="333"/>
      <c r="R54" s="12"/>
      <c r="S54" s="12"/>
      <c r="T54" s="12"/>
    </row>
    <row r="55" spans="1:20" x14ac:dyDescent="0.25">
      <c r="A55" s="36"/>
      <c r="B55" s="658"/>
      <c r="C55" s="865"/>
      <c r="D55" s="661"/>
      <c r="E55" s="476"/>
      <c r="F55" s="36"/>
      <c r="G55" s="36"/>
      <c r="H55" s="662"/>
      <c r="J55" s="12"/>
      <c r="L55" s="12"/>
      <c r="N55" s="12"/>
      <c r="O55" s="333"/>
      <c r="P55" s="12"/>
      <c r="Q55" s="333"/>
      <c r="R55" s="12"/>
      <c r="S55" s="12"/>
      <c r="T55" s="12"/>
    </row>
    <row r="56" spans="1:20" x14ac:dyDescent="0.25">
      <c r="A56" s="36"/>
      <c r="B56" s="658"/>
      <c r="C56" s="865"/>
      <c r="D56" s="661"/>
      <c r="E56" s="476"/>
      <c r="F56" s="36"/>
      <c r="G56" s="36"/>
      <c r="H56" s="662"/>
      <c r="J56" s="12"/>
      <c r="L56" s="12"/>
      <c r="N56" s="12"/>
      <c r="O56" s="333"/>
      <c r="P56" s="12"/>
      <c r="Q56" s="333"/>
      <c r="R56" s="12"/>
      <c r="S56" s="12"/>
      <c r="T56" s="12"/>
    </row>
    <row r="57" spans="1:20" x14ac:dyDescent="0.25">
      <c r="A57" s="36"/>
      <c r="B57" s="658"/>
      <c r="C57" s="865"/>
      <c r="D57" s="661"/>
      <c r="E57" s="476"/>
      <c r="F57" s="36"/>
      <c r="G57" s="36"/>
      <c r="H57" s="662"/>
      <c r="J57" s="12"/>
      <c r="L57" s="12"/>
      <c r="N57" s="12"/>
      <c r="O57" s="333"/>
      <c r="P57" s="12"/>
      <c r="Q57" s="333"/>
      <c r="R57" s="12"/>
      <c r="S57" s="12"/>
      <c r="T57" s="12"/>
    </row>
    <row r="58" spans="1:20" x14ac:dyDescent="0.25">
      <c r="A58" s="36"/>
      <c r="B58" s="658"/>
      <c r="C58" s="865"/>
      <c r="D58" s="661"/>
      <c r="E58" s="476"/>
      <c r="F58" s="36"/>
      <c r="G58" s="36"/>
      <c r="H58" s="662"/>
      <c r="J58" s="12"/>
      <c r="L58" s="12"/>
      <c r="N58" s="12"/>
      <c r="O58" s="333"/>
      <c r="P58" s="12"/>
      <c r="Q58" s="333"/>
      <c r="R58" s="12"/>
      <c r="S58" s="12"/>
      <c r="T58" s="12"/>
    </row>
    <row r="59" spans="1:20" x14ac:dyDescent="0.25">
      <c r="A59" s="36"/>
      <c r="B59" s="658"/>
      <c r="C59" s="865"/>
      <c r="D59" s="661"/>
      <c r="E59" s="476"/>
      <c r="F59" s="36"/>
      <c r="G59" s="36"/>
      <c r="H59" s="662"/>
      <c r="J59" s="12"/>
      <c r="L59" s="12"/>
      <c r="N59" s="12"/>
      <c r="O59" s="333"/>
      <c r="P59" s="12"/>
      <c r="Q59" s="333"/>
      <c r="R59" s="12"/>
      <c r="S59" s="12"/>
      <c r="T59" s="12"/>
    </row>
    <row r="60" spans="1:20" x14ac:dyDescent="0.25">
      <c r="A60" s="36"/>
      <c r="B60" s="658"/>
      <c r="C60" s="865"/>
      <c r="D60" s="661"/>
      <c r="E60" s="476"/>
      <c r="F60" s="36"/>
      <c r="G60" s="36"/>
      <c r="H60" s="662"/>
      <c r="J60" s="12"/>
      <c r="L60" s="12"/>
      <c r="N60" s="12"/>
      <c r="O60" s="333"/>
      <c r="P60" s="12"/>
      <c r="Q60" s="333"/>
      <c r="R60" s="12"/>
      <c r="S60" s="12"/>
      <c r="T60" s="12"/>
    </row>
    <row r="61" spans="1:20" x14ac:dyDescent="0.25">
      <c r="A61" s="36"/>
      <c r="B61" s="658"/>
      <c r="C61" s="865"/>
      <c r="D61" s="661"/>
      <c r="E61" s="476"/>
      <c r="F61" s="36"/>
      <c r="G61" s="36"/>
      <c r="H61" s="662"/>
      <c r="J61" s="12"/>
      <c r="L61" s="12"/>
      <c r="N61" s="12"/>
      <c r="O61" s="333"/>
      <c r="P61" s="12"/>
      <c r="Q61" s="333"/>
      <c r="R61" s="12"/>
      <c r="S61" s="12"/>
      <c r="T61" s="12"/>
    </row>
    <row r="62" spans="1:20" x14ac:dyDescent="0.25">
      <c r="A62" s="36"/>
      <c r="B62" s="658"/>
      <c r="C62" s="865"/>
      <c r="D62" s="661"/>
      <c r="E62" s="476"/>
      <c r="F62" s="36"/>
      <c r="G62" s="36"/>
      <c r="H62" s="662"/>
      <c r="J62" s="12"/>
      <c r="L62" s="12"/>
      <c r="N62" s="12"/>
      <c r="O62" s="333"/>
      <c r="P62" s="12"/>
      <c r="Q62" s="333"/>
      <c r="R62" s="12"/>
      <c r="S62" s="12"/>
      <c r="T62" s="12"/>
    </row>
    <row r="63" spans="1:20" x14ac:dyDescent="0.25">
      <c r="A63" s="36"/>
      <c r="B63" s="658"/>
      <c r="C63" s="865"/>
      <c r="D63" s="661"/>
      <c r="E63" s="476"/>
      <c r="F63" s="36"/>
      <c r="G63" s="36"/>
      <c r="H63" s="662"/>
      <c r="J63" s="12"/>
      <c r="L63" s="12"/>
      <c r="N63" s="12"/>
      <c r="O63" s="333"/>
      <c r="P63" s="12"/>
      <c r="Q63" s="333"/>
      <c r="R63" s="12"/>
      <c r="S63" s="12"/>
      <c r="T63" s="12"/>
    </row>
    <row r="64" spans="1:20" x14ac:dyDescent="0.25">
      <c r="A64" s="36"/>
      <c r="B64" s="658"/>
      <c r="C64" s="865"/>
      <c r="D64" s="661"/>
      <c r="E64" s="476"/>
      <c r="F64" s="36"/>
      <c r="G64" s="36"/>
      <c r="H64" s="662"/>
      <c r="J64" s="12"/>
      <c r="L64" s="12"/>
      <c r="N64" s="12"/>
      <c r="O64" s="333"/>
      <c r="P64" s="12"/>
      <c r="Q64" s="333"/>
      <c r="R64" s="12"/>
      <c r="S64" s="12"/>
      <c r="T64" s="12"/>
    </row>
    <row r="65" spans="1:20" x14ac:dyDescent="0.25">
      <c r="A65" s="36"/>
      <c r="B65" s="658"/>
      <c r="C65" s="865"/>
      <c r="D65" s="661"/>
      <c r="E65" s="476"/>
      <c r="F65" s="36"/>
      <c r="G65" s="36"/>
      <c r="H65" s="662"/>
      <c r="J65" s="12"/>
      <c r="L65" s="12"/>
      <c r="N65" s="12"/>
      <c r="O65" s="333"/>
      <c r="P65" s="12"/>
      <c r="Q65" s="333"/>
      <c r="R65" s="12"/>
      <c r="S65" s="12"/>
      <c r="T65" s="12"/>
    </row>
    <row r="66" spans="1:20" x14ac:dyDescent="0.25">
      <c r="A66" s="36"/>
      <c r="B66" s="658"/>
      <c r="C66" s="865"/>
      <c r="D66" s="661"/>
      <c r="E66" s="476"/>
      <c r="F66" s="36"/>
      <c r="G66" s="36"/>
      <c r="H66" s="662"/>
      <c r="J66" s="12"/>
      <c r="L66" s="12"/>
      <c r="N66" s="12"/>
      <c r="O66" s="333"/>
      <c r="P66" s="12"/>
      <c r="Q66" s="333"/>
      <c r="R66" s="12"/>
      <c r="S66" s="12"/>
      <c r="T66" s="12"/>
    </row>
    <row r="67" spans="1:20" x14ac:dyDescent="0.25">
      <c r="A67" s="36"/>
      <c r="B67" s="658"/>
      <c r="C67" s="865"/>
      <c r="D67" s="661"/>
      <c r="E67" s="476"/>
      <c r="F67" s="36"/>
      <c r="G67" s="36"/>
      <c r="H67" s="662"/>
      <c r="J67" s="12"/>
      <c r="L67" s="12"/>
      <c r="N67" s="12"/>
      <c r="O67" s="333"/>
      <c r="P67" s="12"/>
      <c r="Q67" s="333"/>
      <c r="R67" s="12"/>
      <c r="S67" s="12"/>
      <c r="T67" s="12"/>
    </row>
    <row r="68" spans="1:20" x14ac:dyDescent="0.25">
      <c r="A68" s="36"/>
      <c r="B68" s="658"/>
      <c r="C68" s="865"/>
      <c r="D68" s="661"/>
      <c r="E68" s="476"/>
      <c r="F68" s="36"/>
      <c r="G68" s="36"/>
      <c r="H68" s="662"/>
      <c r="J68" s="12"/>
      <c r="L68" s="12"/>
      <c r="N68" s="12"/>
      <c r="O68" s="333"/>
      <c r="P68" s="12"/>
      <c r="Q68" s="333"/>
      <c r="R68" s="12"/>
      <c r="S68" s="12"/>
      <c r="T68" s="12"/>
    </row>
    <row r="69" spans="1:20" x14ac:dyDescent="0.25">
      <c r="A69" s="36"/>
      <c r="B69" s="658"/>
      <c r="C69" s="865"/>
      <c r="D69" s="661"/>
      <c r="E69" s="476"/>
      <c r="F69" s="36"/>
      <c r="G69" s="36"/>
      <c r="H69" s="662"/>
      <c r="J69" s="12"/>
      <c r="L69" s="12"/>
      <c r="N69" s="12"/>
      <c r="O69" s="333"/>
      <c r="P69" s="12"/>
      <c r="Q69" s="333"/>
      <c r="R69" s="12"/>
      <c r="S69" s="12"/>
      <c r="T69" s="12"/>
    </row>
    <row r="70" spans="1:20" x14ac:dyDescent="0.25">
      <c r="A70" s="36"/>
      <c r="B70" s="658"/>
      <c r="C70" s="865"/>
      <c r="D70" s="661"/>
      <c r="E70" s="476"/>
      <c r="F70" s="36"/>
      <c r="G70" s="36"/>
      <c r="H70" s="662"/>
      <c r="J70" s="12"/>
      <c r="L70" s="12"/>
      <c r="N70" s="12"/>
      <c r="O70" s="333"/>
      <c r="P70" s="12"/>
      <c r="Q70" s="333"/>
      <c r="R70" s="12"/>
      <c r="S70" s="12"/>
      <c r="T70" s="12"/>
    </row>
    <row r="71" spans="1:20" x14ac:dyDescent="0.25">
      <c r="A71" s="36"/>
      <c r="B71" s="658"/>
      <c r="C71" s="865"/>
      <c r="D71" s="661"/>
      <c r="E71" s="476"/>
      <c r="F71" s="36"/>
      <c r="G71" s="36"/>
      <c r="H71" s="662"/>
      <c r="J71" s="12"/>
      <c r="L71" s="12"/>
      <c r="N71" s="12"/>
      <c r="O71" s="333"/>
      <c r="P71" s="12"/>
      <c r="Q71" s="333"/>
      <c r="R71" s="12"/>
      <c r="S71" s="12"/>
      <c r="T71" s="12"/>
    </row>
    <row r="72" spans="1:20" x14ac:dyDescent="0.25">
      <c r="A72" s="36"/>
      <c r="B72" s="195"/>
      <c r="C72" s="86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9" priority="6">
      <formula>AND($A3&lt;&gt;"",MOD(ROW(),2)=1)</formula>
    </cfRule>
  </conditionalFormatting>
  <conditionalFormatting sqref="A2:F2">
    <cfRule type="expression" dxfId="28"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27" priority="6">
      <formula>AND($A3&lt;&gt;"",MOD(ROW(),2)=1)</formula>
    </cfRule>
  </conditionalFormatting>
  <conditionalFormatting sqref="A2:F2">
    <cfRule type="expression" dxfId="26" priority="1">
      <formula>AND($A2&lt;&gt;"",MOD(ROW(),2)=1)</formula>
    </cfRule>
  </conditionalFormatting>
  <pageMargins left="0.25" right="0.25" top="0.75" bottom="0.75" header="0.3" footer="0.3"/>
  <pageSetup fitToHeight="0"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28" t="s">
        <v>244</v>
      </c>
      <c r="D1" s="1328"/>
      <c r="E1" s="1328"/>
      <c r="F1" s="1328"/>
      <c r="G1" s="1328"/>
      <c r="H1" s="1328"/>
      <c r="I1" s="1328"/>
      <c r="J1" s="1328"/>
      <c r="K1" s="1328"/>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20" t="s">
        <v>3</v>
      </c>
      <c r="E3" s="1321"/>
      <c r="F3" s="1329" t="s">
        <v>11</v>
      </c>
      <c r="G3" s="1330"/>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20" t="s">
        <v>247</v>
      </c>
      <c r="E5" s="1321"/>
      <c r="F5" s="1329" t="s">
        <v>248</v>
      </c>
      <c r="G5" s="1330"/>
      <c r="H5" s="7"/>
      <c r="I5" s="70" t="s">
        <v>249</v>
      </c>
      <c r="J5" s="72">
        <v>1000</v>
      </c>
      <c r="K5" s="61"/>
    </row>
    <row r="6" spans="1:11" x14ac:dyDescent="0.25">
      <c r="C6" s="7"/>
      <c r="D6" s="7"/>
      <c r="E6" s="7"/>
      <c r="F6" s="7"/>
      <c r="G6" s="7"/>
      <c r="H6" s="7"/>
      <c r="I6" s="7"/>
      <c r="J6" s="7"/>
      <c r="K6" s="61"/>
    </row>
    <row r="7" spans="1:11" x14ac:dyDescent="0.25">
      <c r="C7" s="7"/>
      <c r="D7" s="1320" t="s">
        <v>16</v>
      </c>
      <c r="E7" s="1321"/>
      <c r="F7" s="1322"/>
      <c r="G7" s="1323"/>
      <c r="H7" s="1323"/>
      <c r="I7" s="1323"/>
      <c r="J7" s="1324"/>
      <c r="K7" s="61"/>
    </row>
    <row r="8" spans="1:11" x14ac:dyDescent="0.25">
      <c r="C8" s="7"/>
      <c r="D8" s="7"/>
      <c r="E8" s="7"/>
      <c r="F8" s="1325"/>
      <c r="G8" s="1326"/>
      <c r="H8" s="1326"/>
      <c r="I8" s="1326"/>
      <c r="J8" s="1327"/>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5" priority="1">
      <formula>AND($E32&lt;&gt;"",MOD(ROW(),2)=0)</formula>
    </cfRule>
    <cfRule type="expression" dxfId="24" priority="2">
      <formula>AND($E32&lt;&gt;"",MOD(ROW(),2)=0)</formula>
    </cfRule>
    <cfRule type="expression" dxfId="23"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32" t="s">
        <v>122</v>
      </c>
      <c r="D1" s="1332"/>
      <c r="E1" s="1332"/>
      <c r="F1" s="1332"/>
      <c r="G1" s="1332"/>
      <c r="H1" s="1332"/>
      <c r="I1" s="1332"/>
      <c r="J1" s="1332" t="s">
        <v>616</v>
      </c>
      <c r="K1" s="1332"/>
      <c r="L1" s="1332"/>
      <c r="M1" s="1332"/>
      <c r="N1" s="1332"/>
      <c r="O1" s="1332"/>
      <c r="P1" s="1332"/>
      <c r="Q1" s="398" t="s">
        <v>17258</v>
      </c>
      <c r="R1" s="398"/>
      <c r="S1" s="398"/>
      <c r="T1" s="398"/>
      <c r="U1" s="398"/>
      <c r="V1" s="398"/>
    </row>
    <row r="2" spans="1:23" s="5" customFormat="1" ht="15" customHeight="1" thickBot="1" x14ac:dyDescent="0.3">
      <c r="A2" s="460" t="s">
        <v>174</v>
      </c>
      <c r="B2" s="808">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4" t="str">
        <f>IFERROR(MATCH(B2,BillEntry_ID,0)+3,"")</f>
        <v/>
      </c>
      <c r="C3" s="408"/>
      <c r="D3" s="409" t="s">
        <v>199</v>
      </c>
      <c r="E3" s="1333" t="s">
        <v>11282</v>
      </c>
      <c r="F3" s="1333"/>
      <c r="G3" s="465"/>
      <c r="H3" s="469"/>
      <c r="I3" s="470"/>
      <c r="J3" s="471"/>
      <c r="K3" s="414"/>
      <c r="L3" s="505"/>
      <c r="M3" s="488"/>
      <c r="N3" s="487"/>
      <c r="O3" s="999"/>
      <c r="P3" s="472"/>
      <c r="Q3" s="464"/>
      <c r="R3" s="398"/>
      <c r="S3" s="398"/>
      <c r="T3" s="398"/>
      <c r="U3" s="398"/>
      <c r="V3" s="398"/>
    </row>
    <row r="4" spans="1:23" s="5" customFormat="1" ht="15" customHeight="1" x14ac:dyDescent="0.25">
      <c r="A4" s="460" t="s">
        <v>119</v>
      </c>
      <c r="B4" s="834">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8"/>
      <c r="C5" s="1335" t="s">
        <v>891</v>
      </c>
      <c r="D5" s="1336"/>
      <c r="E5" s="1336"/>
      <c r="F5" s="1336"/>
      <c r="G5" s="1336"/>
      <c r="H5" s="1337"/>
      <c r="I5" s="412"/>
      <c r="J5" s="421"/>
      <c r="K5" s="415"/>
      <c r="L5" s="505"/>
      <c r="M5" s="488"/>
      <c r="N5" s="417"/>
      <c r="O5" s="422"/>
      <c r="P5" s="423"/>
      <c r="Q5" s="398"/>
      <c r="R5" s="398"/>
      <c r="S5" s="464"/>
      <c r="T5" s="398"/>
      <c r="U5" s="398"/>
      <c r="V5" s="398"/>
    </row>
    <row r="6" spans="1:23" s="5" customFormat="1" ht="15" customHeight="1" x14ac:dyDescent="0.25">
      <c r="A6" s="460" t="s">
        <v>120</v>
      </c>
      <c r="B6" s="834" t="str">
        <f ca="1">IFERROR(MATCH(F3,Cust_Name,0)+3,"")</f>
        <v/>
      </c>
      <c r="C6" s="424"/>
      <c r="D6" s="425" t="s">
        <v>2</v>
      </c>
      <c r="E6" s="425" t="s">
        <v>9</v>
      </c>
      <c r="F6" s="425" t="s">
        <v>4</v>
      </c>
      <c r="G6" s="425" t="s">
        <v>15</v>
      </c>
      <c r="H6" s="425" t="s">
        <v>200</v>
      </c>
      <c r="I6" s="412"/>
      <c r="J6" s="421"/>
      <c r="K6" s="415"/>
      <c r="L6" s="505"/>
      <c r="M6" s="1334"/>
      <c r="N6" s="1334"/>
      <c r="O6" s="646">
        <v>1</v>
      </c>
      <c r="P6" s="426"/>
      <c r="Q6" s="398"/>
      <c r="R6" s="464"/>
      <c r="S6" s="464"/>
      <c r="T6" s="398"/>
      <c r="U6" s="398"/>
      <c r="V6" s="398"/>
    </row>
    <row r="7" spans="1:23" s="5" customFormat="1" ht="15" customHeight="1" thickBot="1" x14ac:dyDescent="0.3">
      <c r="A7" s="460" t="s">
        <v>175</v>
      </c>
      <c r="B7" s="835">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8"/>
      <c r="C8" s="469"/>
      <c r="D8" s="411"/>
      <c r="E8" s="411"/>
      <c r="F8" s="427"/>
      <c r="G8" s="410"/>
      <c r="H8" s="411"/>
      <c r="I8" s="412"/>
      <c r="J8" s="1349"/>
      <c r="K8" s="1350"/>
      <c r="L8" s="1350"/>
      <c r="M8" s="1350"/>
      <c r="N8" s="1350"/>
      <c r="O8" s="1350"/>
      <c r="P8" s="1351"/>
      <c r="Q8" s="398"/>
      <c r="R8" s="398"/>
      <c r="S8" s="398"/>
      <c r="T8" s="398"/>
      <c r="U8" s="398"/>
      <c r="V8" s="398"/>
    </row>
    <row r="9" spans="1:23" s="5" customFormat="1" ht="15" customHeight="1" x14ac:dyDescent="0.25">
      <c r="A9" s="460" t="s">
        <v>11531</v>
      </c>
      <c r="B9" s="809" t="b">
        <v>0</v>
      </c>
      <c r="C9" s="469"/>
      <c r="D9" s="411"/>
      <c r="E9" s="411"/>
      <c r="F9" s="427"/>
      <c r="G9" s="410"/>
      <c r="H9" s="468"/>
      <c r="I9" s="412"/>
      <c r="J9" s="433"/>
      <c r="K9" s="429"/>
      <c r="L9" s="620"/>
      <c r="M9" s="434"/>
      <c r="N9" s="641" t="s">
        <v>11264</v>
      </c>
      <c r="O9" s="1000" t="s">
        <v>11282</v>
      </c>
      <c r="P9" s="388"/>
      <c r="Q9" s="398"/>
      <c r="R9" s="398"/>
      <c r="S9" s="398"/>
      <c r="T9" s="398"/>
      <c r="U9" s="398"/>
      <c r="V9" s="398"/>
    </row>
    <row r="10" spans="1:23" s="5" customFormat="1" ht="15" customHeight="1" x14ac:dyDescent="0.25">
      <c r="A10" s="460"/>
      <c r="B10" s="808"/>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8">
        <v>3</v>
      </c>
      <c r="C11" s="408"/>
      <c r="D11" s="411"/>
      <c r="E11" s="411"/>
      <c r="F11" s="427"/>
      <c r="G11" s="410"/>
      <c r="H11" s="411"/>
      <c r="I11" s="412"/>
      <c r="J11" s="428"/>
      <c r="K11" s="435"/>
      <c r="L11" s="994"/>
      <c r="M11" s="995"/>
      <c r="N11" s="436"/>
      <c r="O11" s="390"/>
      <c r="P11" s="389"/>
      <c r="Q11" s="398"/>
      <c r="R11" s="398"/>
      <c r="S11" s="398"/>
      <c r="T11" s="398"/>
      <c r="U11" s="398"/>
      <c r="V11" s="398"/>
    </row>
    <row r="12" spans="1:23" s="5" customFormat="1" ht="15" customHeight="1" x14ac:dyDescent="0.2">
      <c r="A12" s="460" t="s">
        <v>123</v>
      </c>
      <c r="B12" s="834" t="str">
        <f>IFERROR(MATCH(#REF!,ServItem_Name,0)+3,"")</f>
        <v/>
      </c>
      <c r="C12" s="408"/>
      <c r="D12" s="411"/>
      <c r="E12" s="411"/>
      <c r="F12" s="427"/>
      <c r="G12" s="410"/>
      <c r="H12" s="411"/>
      <c r="I12" s="412"/>
      <c r="J12" s="428"/>
      <c r="K12" s="435"/>
      <c r="L12" s="994"/>
      <c r="M12" s="995"/>
      <c r="N12" s="436"/>
      <c r="O12" s="390"/>
      <c r="P12" s="389"/>
      <c r="Q12" s="398"/>
      <c r="R12" s="398"/>
      <c r="S12" s="398"/>
      <c r="T12" s="398"/>
      <c r="U12" s="398"/>
      <c r="V12" s="398"/>
    </row>
    <row r="13" spans="1:23" s="5" customFormat="1" ht="15" customHeight="1" x14ac:dyDescent="0.2">
      <c r="A13" s="460" t="s">
        <v>177</v>
      </c>
      <c r="B13" s="835">
        <f>IFERROR(MAX(ServItem_ID)+1,1)</f>
        <v>1</v>
      </c>
      <c r="C13" s="408"/>
      <c r="D13" s="458"/>
      <c r="E13" s="411"/>
      <c r="F13" s="486"/>
      <c r="G13" s="410"/>
      <c r="H13" s="411"/>
      <c r="I13" s="412"/>
      <c r="J13" s="428"/>
      <c r="K13" s="435"/>
      <c r="L13" s="994"/>
      <c r="M13" s="995"/>
      <c r="N13" s="436"/>
      <c r="O13" s="390"/>
      <c r="P13" s="389"/>
      <c r="Q13" s="398"/>
      <c r="R13" s="398"/>
      <c r="S13" s="398"/>
      <c r="T13" s="398"/>
      <c r="U13" s="398"/>
      <c r="V13" s="398"/>
      <c r="W13" s="628"/>
    </row>
    <row r="14" spans="1:23" s="5" customFormat="1" ht="15" customHeight="1" x14ac:dyDescent="0.2">
      <c r="A14" s="460" t="s">
        <v>125</v>
      </c>
      <c r="B14" s="834">
        <f>COUNTA(F3,#REF!,#REF!,#REF!)</f>
        <v>3</v>
      </c>
      <c r="C14" s="408"/>
      <c r="D14" s="411"/>
      <c r="E14" s="411"/>
      <c r="F14" s="427"/>
      <c r="G14" s="410"/>
      <c r="H14" s="411"/>
      <c r="I14" s="412"/>
      <c r="J14" s="428"/>
      <c r="K14" s="435"/>
      <c r="L14" s="995"/>
      <c r="M14" s="995"/>
      <c r="N14" s="436"/>
      <c r="O14" s="633"/>
      <c r="P14" s="389"/>
      <c r="Q14" s="398"/>
      <c r="R14" s="398"/>
      <c r="S14" s="398"/>
      <c r="T14" s="398"/>
      <c r="U14" s="398"/>
      <c r="V14" s="398"/>
    </row>
    <row r="15" spans="1:23" s="5" customFormat="1" ht="15" customHeight="1" x14ac:dyDescent="0.2">
      <c r="A15" s="460" t="s">
        <v>126</v>
      </c>
      <c r="B15" s="809" t="b">
        <v>0</v>
      </c>
      <c r="C15" s="408"/>
      <c r="D15" s="411"/>
      <c r="E15" s="411"/>
      <c r="F15" s="427"/>
      <c r="G15" s="410"/>
      <c r="H15" s="411"/>
      <c r="I15" s="412"/>
      <c r="J15" s="428"/>
      <c r="K15" s="435"/>
      <c r="L15" s="995"/>
      <c r="M15" s="995"/>
      <c r="N15" s="436"/>
      <c r="O15" s="390"/>
      <c r="P15" s="389"/>
      <c r="Q15" s="398"/>
      <c r="R15" s="398"/>
      <c r="S15" s="398"/>
      <c r="T15" s="398"/>
      <c r="U15" s="398"/>
      <c r="V15" s="398"/>
    </row>
    <row r="16" spans="1:23" s="5" customFormat="1" ht="15" customHeight="1" x14ac:dyDescent="0.2">
      <c r="A16" s="460" t="s">
        <v>9263</v>
      </c>
      <c r="B16" s="810" t="b">
        <v>0</v>
      </c>
      <c r="C16" s="408"/>
      <c r="D16" s="411"/>
      <c r="E16" s="411"/>
      <c r="F16" s="427"/>
      <c r="G16" s="410"/>
      <c r="H16" s="411"/>
      <c r="I16" s="412"/>
      <c r="J16" s="428"/>
      <c r="K16" s="435"/>
      <c r="L16" s="995"/>
      <c r="M16" s="995"/>
      <c r="N16" s="436"/>
      <c r="O16" s="390"/>
      <c r="P16" s="389"/>
      <c r="Q16" s="398"/>
      <c r="R16" s="398"/>
      <c r="S16" s="398"/>
      <c r="T16" s="398"/>
      <c r="U16" s="398"/>
      <c r="V16" s="398"/>
    </row>
    <row r="17" spans="1:23" s="5" customFormat="1" ht="15" customHeight="1" x14ac:dyDescent="0.2">
      <c r="A17" s="460" t="s">
        <v>127</v>
      </c>
      <c r="B17" s="809"/>
      <c r="C17" s="408"/>
      <c r="D17" s="411"/>
      <c r="E17" s="411"/>
      <c r="F17" s="427"/>
      <c r="G17" s="410"/>
      <c r="H17" s="411"/>
      <c r="I17" s="412"/>
      <c r="J17" s="428"/>
      <c r="K17" s="435"/>
      <c r="L17" s="995"/>
      <c r="M17" s="995"/>
      <c r="N17" s="436"/>
      <c r="O17" s="390"/>
      <c r="P17" s="389"/>
      <c r="Q17" s="398"/>
      <c r="R17" s="398"/>
      <c r="S17" s="398"/>
      <c r="T17" s="398"/>
      <c r="U17" s="398"/>
      <c r="V17" s="398"/>
    </row>
    <row r="18" spans="1:23" s="5" customFormat="1" ht="15" customHeight="1" x14ac:dyDescent="0.2">
      <c r="A18" s="460" t="s">
        <v>178</v>
      </c>
      <c r="B18" s="808">
        <v>344</v>
      </c>
      <c r="C18" s="408"/>
      <c r="D18" s="411"/>
      <c r="E18" s="411"/>
      <c r="F18" s="427"/>
      <c r="G18" s="410"/>
      <c r="H18" s="411"/>
      <c r="I18" s="412"/>
      <c r="J18" s="428"/>
      <c r="K18" s="485"/>
      <c r="L18" s="995"/>
      <c r="M18" s="995"/>
      <c r="N18" s="436"/>
      <c r="O18" s="390"/>
      <c r="P18" s="389"/>
      <c r="Q18" s="398"/>
      <c r="R18" s="398"/>
      <c r="S18" s="398"/>
      <c r="T18" s="398"/>
      <c r="U18" s="398"/>
      <c r="V18" s="398"/>
    </row>
    <row r="19" spans="1:23" s="5" customFormat="1" ht="15" customHeight="1" x14ac:dyDescent="0.2">
      <c r="A19" s="460" t="s">
        <v>902</v>
      </c>
      <c r="B19" s="834">
        <f>SUMIF(C7:C16,TRUE,G7:G16)</f>
        <v>0</v>
      </c>
      <c r="C19" s="408"/>
      <c r="D19" s="411"/>
      <c r="E19" s="411"/>
      <c r="F19" s="486"/>
      <c r="G19" s="410"/>
      <c r="H19" s="411"/>
      <c r="I19" s="412"/>
      <c r="J19" s="428"/>
      <c r="K19" s="435"/>
      <c r="L19" s="995"/>
      <c r="M19" s="995"/>
      <c r="N19" s="436"/>
      <c r="O19" s="390"/>
      <c r="P19" s="389"/>
      <c r="Q19" s="398"/>
      <c r="R19" s="398"/>
      <c r="S19" s="398"/>
      <c r="T19" s="464"/>
      <c r="U19" s="398"/>
      <c r="V19" s="398"/>
    </row>
    <row r="20" spans="1:23" s="5" customFormat="1" ht="15" customHeight="1" x14ac:dyDescent="0.2">
      <c r="A20" s="460" t="s">
        <v>204</v>
      </c>
      <c r="B20" s="808"/>
      <c r="C20" s="408"/>
      <c r="D20" s="411"/>
      <c r="E20" s="411"/>
      <c r="F20" s="427"/>
      <c r="G20" s="410"/>
      <c r="H20" s="411"/>
      <c r="I20" s="412"/>
      <c r="J20" s="428"/>
      <c r="K20" s="435"/>
      <c r="L20" s="995"/>
      <c r="M20" s="995"/>
      <c r="N20" s="436"/>
      <c r="O20" s="390"/>
      <c r="P20" s="389"/>
      <c r="Q20" s="398"/>
      <c r="R20" s="398"/>
      <c r="S20" s="398"/>
      <c r="T20" s="464"/>
      <c r="U20" s="464"/>
      <c r="V20" s="398"/>
    </row>
    <row r="21" spans="1:23" s="5" customFormat="1" ht="15" customHeight="1" x14ac:dyDescent="0.2">
      <c r="A21" s="460" t="s">
        <v>179</v>
      </c>
      <c r="B21" s="808">
        <v>2</v>
      </c>
      <c r="C21" s="408"/>
      <c r="D21" s="458"/>
      <c r="E21" s="411"/>
      <c r="F21" s="427"/>
      <c r="G21" s="410"/>
      <c r="H21" s="411"/>
      <c r="I21" s="412"/>
      <c r="J21" s="428"/>
      <c r="K21" s="435"/>
      <c r="L21" s="995"/>
      <c r="M21" s="995"/>
      <c r="N21" s="436"/>
      <c r="O21" s="390"/>
      <c r="P21" s="389"/>
      <c r="Q21" s="398"/>
      <c r="R21" s="464"/>
      <c r="S21" s="398"/>
      <c r="T21" s="398"/>
      <c r="U21" s="398"/>
      <c r="V21" s="398"/>
    </row>
    <row r="22" spans="1:23" s="5" customFormat="1" ht="15" customHeight="1" x14ac:dyDescent="0.2">
      <c r="A22" s="460" t="s">
        <v>203</v>
      </c>
      <c r="B22" s="834" t="str">
        <f ca="1">IFERROR(MATCH(S2,dnrInv_ID,0)+3,"")</f>
        <v/>
      </c>
      <c r="C22" s="408"/>
      <c r="D22" s="411"/>
      <c r="E22" s="411"/>
      <c r="F22" s="427"/>
      <c r="G22" s="410"/>
      <c r="H22" s="411"/>
      <c r="I22" s="412"/>
      <c r="J22" s="428"/>
      <c r="K22" s="435"/>
      <c r="L22" s="995"/>
      <c r="M22" s="995"/>
      <c r="N22" s="436"/>
      <c r="O22" s="390"/>
      <c r="P22" s="389"/>
      <c r="Q22" s="398"/>
      <c r="R22" s="398"/>
      <c r="S22" s="398"/>
      <c r="T22" s="398"/>
      <c r="U22" s="398"/>
      <c r="V22" s="398"/>
    </row>
    <row r="23" spans="1:23" s="5" customFormat="1" ht="15" customHeight="1" thickBot="1" x14ac:dyDescent="0.25">
      <c r="A23" s="460" t="s">
        <v>128</v>
      </c>
      <c r="B23" s="809" t="b">
        <v>0</v>
      </c>
      <c r="C23" s="408"/>
      <c r="D23" s="411"/>
      <c r="E23" s="411"/>
      <c r="F23" s="486"/>
      <c r="G23" s="410"/>
      <c r="H23" s="411"/>
      <c r="I23" s="412"/>
      <c r="J23" s="428"/>
      <c r="K23" s="435"/>
      <c r="L23" s="995"/>
      <c r="M23" s="995"/>
      <c r="N23" s="436"/>
      <c r="O23" s="390"/>
      <c r="P23" s="389"/>
      <c r="Q23" s="398"/>
      <c r="R23" s="398"/>
      <c r="S23" s="398"/>
      <c r="T23" s="398"/>
      <c r="U23" s="631"/>
      <c r="V23" s="398"/>
    </row>
    <row r="24" spans="1:23" s="5" customFormat="1" ht="15" customHeight="1" x14ac:dyDescent="0.2">
      <c r="A24" s="460" t="s">
        <v>180</v>
      </c>
      <c r="B24" s="809" t="b">
        <v>0</v>
      </c>
      <c r="C24" s="408"/>
      <c r="D24" s="468"/>
      <c r="E24" s="411"/>
      <c r="F24" s="427"/>
      <c r="G24" s="410"/>
      <c r="H24" s="411"/>
      <c r="I24" s="412"/>
      <c r="J24" s="428"/>
      <c r="K24" s="435"/>
      <c r="L24" s="995"/>
      <c r="M24" s="995"/>
      <c r="N24" s="436"/>
      <c r="O24" s="390"/>
      <c r="P24" s="389"/>
      <c r="Q24" s="398"/>
      <c r="R24" s="1345" t="s">
        <v>11265</v>
      </c>
      <c r="S24" s="1346"/>
      <c r="T24" s="1346"/>
      <c r="U24" s="1347"/>
      <c r="V24" s="627"/>
    </row>
    <row r="25" spans="1:23" s="5" customFormat="1" ht="15" customHeight="1" x14ac:dyDescent="0.2">
      <c r="A25" s="460" t="s">
        <v>181</v>
      </c>
      <c r="B25" s="817" t="b">
        <v>0</v>
      </c>
      <c r="C25" s="408"/>
      <c r="D25" s="411"/>
      <c r="E25" s="411"/>
      <c r="F25" s="427"/>
      <c r="G25" s="410"/>
      <c r="H25" s="411"/>
      <c r="I25" s="412"/>
      <c r="J25" s="428"/>
      <c r="K25" s="435"/>
      <c r="L25" s="995"/>
      <c r="M25" s="995"/>
      <c r="N25" s="436"/>
      <c r="O25" s="390"/>
      <c r="P25" s="389"/>
      <c r="Q25" s="398"/>
      <c r="R25" s="647" t="s">
        <v>5</v>
      </c>
      <c r="S25" s="979">
        <f>SUMIFS(G7:G999, C7:C999, TRUE, E7:E999, R25)</f>
        <v>0</v>
      </c>
      <c r="T25" s="820"/>
      <c r="U25" s="980">
        <f>S25*T25</f>
        <v>0</v>
      </c>
      <c r="V25" s="627"/>
      <c r="W25" s="5">
        <v>1</v>
      </c>
    </row>
    <row r="26" spans="1:23" s="5" customFormat="1" ht="15" customHeight="1" x14ac:dyDescent="0.2">
      <c r="A26" s="461" t="s">
        <v>129</v>
      </c>
      <c r="B26" s="816" t="b">
        <v>0</v>
      </c>
      <c r="C26" s="408"/>
      <c r="D26" s="411"/>
      <c r="E26" s="411"/>
      <c r="F26" s="427"/>
      <c r="G26" s="410"/>
      <c r="H26" s="411"/>
      <c r="I26" s="412"/>
      <c r="J26" s="428"/>
      <c r="K26" s="435"/>
      <c r="L26" s="995"/>
      <c r="M26" s="995"/>
      <c r="N26" s="436"/>
      <c r="O26" s="390"/>
      <c r="P26" s="389"/>
      <c r="Q26" s="398"/>
      <c r="R26" s="649" t="s">
        <v>150</v>
      </c>
      <c r="S26" s="979">
        <f>SUMIFS(G7:G999, C7:C999, TRUE, E7:E999, R26)</f>
        <v>0</v>
      </c>
      <c r="T26" s="650"/>
      <c r="U26" s="980">
        <f>S26*T26</f>
        <v>0</v>
      </c>
      <c r="V26" s="398"/>
      <c r="W26" s="5">
        <v>2</v>
      </c>
    </row>
    <row r="27" spans="1:23" s="5" customFormat="1" ht="15" customHeight="1" x14ac:dyDescent="0.2">
      <c r="A27" s="467" t="s">
        <v>9338</v>
      </c>
      <c r="B27" s="816" t="b">
        <v>1</v>
      </c>
      <c r="C27" s="469"/>
      <c r="D27" s="411"/>
      <c r="E27" s="411"/>
      <c r="F27" s="486"/>
      <c r="G27" s="410"/>
      <c r="H27" s="456"/>
      <c r="I27" s="412"/>
      <c r="J27" s="428"/>
      <c r="K27" s="435"/>
      <c r="L27" s="995"/>
      <c r="M27" s="995"/>
      <c r="N27" s="436"/>
      <c r="O27" s="390"/>
      <c r="P27" s="389"/>
      <c r="Q27" s="398"/>
      <c r="R27" s="649" t="s">
        <v>11832</v>
      </c>
      <c r="S27" s="979">
        <f>SUMIFS(G7:G999, C7:C999, TRUE, E7:E999, R27)</f>
        <v>0</v>
      </c>
      <c r="T27" s="650"/>
      <c r="U27" s="980">
        <f>S27*T27</f>
        <v>0</v>
      </c>
      <c r="V27" s="398"/>
      <c r="W27" s="5">
        <v>3</v>
      </c>
    </row>
    <row r="28" spans="1:23" s="5" customFormat="1" ht="15" customHeight="1" x14ac:dyDescent="0.2">
      <c r="A28" s="462" t="s">
        <v>130</v>
      </c>
      <c r="B28" s="818" t="s">
        <v>172</v>
      </c>
      <c r="C28" s="408"/>
      <c r="D28" s="468"/>
      <c r="E28" s="411"/>
      <c r="F28" s="427"/>
      <c r="G28" s="410"/>
      <c r="H28" s="411"/>
      <c r="I28" s="412"/>
      <c r="J28" s="428"/>
      <c r="K28" s="435"/>
      <c r="L28" s="995"/>
      <c r="M28" s="995"/>
      <c r="N28" s="436"/>
      <c r="O28" s="390"/>
      <c r="P28" s="389"/>
      <c r="Q28" s="398"/>
      <c r="R28" s="649" t="s">
        <v>11833</v>
      </c>
      <c r="S28" s="979">
        <f>SUMIFS(G7:G999, C7:C999, TRUE, E7:E999, R28)</f>
        <v>0</v>
      </c>
      <c r="T28" s="650"/>
      <c r="U28" s="980">
        <f>S28*T28</f>
        <v>0</v>
      </c>
      <c r="V28" s="398"/>
      <c r="W28" s="5">
        <v>4</v>
      </c>
    </row>
    <row r="29" spans="1:23" s="5" customFormat="1" ht="15" customHeight="1" x14ac:dyDescent="0.2">
      <c r="A29" s="13" t="s">
        <v>192</v>
      </c>
      <c r="B29" s="811">
        <v>0.05</v>
      </c>
      <c r="C29" s="408"/>
      <c r="D29" s="411"/>
      <c r="E29" s="411"/>
      <c r="F29" s="427"/>
      <c r="G29" s="410"/>
      <c r="H29" s="456"/>
      <c r="I29" s="412"/>
      <c r="J29" s="428"/>
      <c r="K29" s="435"/>
      <c r="L29" s="995"/>
      <c r="M29" s="995"/>
      <c r="N29" s="436"/>
      <c r="O29" s="390"/>
      <c r="P29" s="389"/>
      <c r="Q29" s="398"/>
      <c r="R29" s="649"/>
      <c r="S29" s="979"/>
      <c r="T29" s="650"/>
      <c r="U29" s="980"/>
      <c r="V29" s="398"/>
      <c r="W29" s="5">
        <v>5</v>
      </c>
    </row>
    <row r="30" spans="1:23" s="5" customFormat="1" ht="15" customHeight="1" x14ac:dyDescent="0.2">
      <c r="A30" s="13" t="s">
        <v>191</v>
      </c>
      <c r="B30" s="811">
        <v>9.9750000000000005E-2</v>
      </c>
      <c r="C30" s="408"/>
      <c r="D30" s="411"/>
      <c r="E30" s="411"/>
      <c r="F30" s="427"/>
      <c r="G30" s="410"/>
      <c r="H30" s="411"/>
      <c r="I30" s="412"/>
      <c r="J30" s="428"/>
      <c r="K30" s="435"/>
      <c r="L30" s="995"/>
      <c r="M30" s="99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95"/>
      <c r="M31" s="995"/>
      <c r="N31" s="436"/>
      <c r="O31" s="390"/>
      <c r="P31" s="389"/>
      <c r="Q31" s="398"/>
      <c r="R31" s="649"/>
      <c r="S31" s="648"/>
      <c r="T31" s="650"/>
      <c r="U31" s="651"/>
      <c r="V31" s="398"/>
    </row>
    <row r="32" spans="1:23" s="5" customFormat="1" ht="15" customHeight="1" x14ac:dyDescent="0.2">
      <c r="A32" s="1348" t="s">
        <v>650</v>
      </c>
      <c r="B32" s="1348"/>
      <c r="C32" s="408"/>
      <c r="D32" s="411"/>
      <c r="E32" s="411"/>
      <c r="F32" s="427"/>
      <c r="G32" s="410"/>
      <c r="H32" s="411"/>
      <c r="I32" s="412"/>
      <c r="J32" s="428"/>
      <c r="K32" s="435"/>
      <c r="L32" s="995"/>
      <c r="M32" s="995"/>
      <c r="N32" s="436"/>
      <c r="O32" s="390"/>
      <c r="P32" s="389"/>
      <c r="Q32" s="398"/>
      <c r="R32" s="649"/>
      <c r="S32" s="648"/>
      <c r="T32" s="650"/>
      <c r="U32" s="651"/>
      <c r="V32" s="398"/>
    </row>
    <row r="33" spans="1:22" s="5" customFormat="1" ht="15" customHeight="1" x14ac:dyDescent="0.2">
      <c r="A33" s="805" t="s">
        <v>416</v>
      </c>
      <c r="B33" s="792"/>
      <c r="C33" s="408"/>
      <c r="D33" s="458"/>
      <c r="E33" s="411"/>
      <c r="F33" s="427"/>
      <c r="G33" s="410"/>
      <c r="H33" s="456"/>
      <c r="I33" s="412"/>
      <c r="J33" s="428"/>
      <c r="K33" s="435"/>
      <c r="L33" s="995"/>
      <c r="M33" s="995"/>
      <c r="N33" s="436"/>
      <c r="O33" s="390"/>
      <c r="P33" s="389"/>
      <c r="Q33" s="398"/>
      <c r="R33" s="649"/>
      <c r="S33" s="648"/>
      <c r="T33" s="650"/>
      <c r="U33" s="651"/>
      <c r="V33" s="398"/>
    </row>
    <row r="34" spans="1:22" s="5" customFormat="1" ht="15" customHeight="1" x14ac:dyDescent="0.25">
      <c r="A34" s="13" t="s">
        <v>417</v>
      </c>
      <c r="B34" s="792"/>
      <c r="C34" s="408"/>
      <c r="D34" s="411"/>
      <c r="E34" s="411"/>
      <c r="F34" s="427"/>
      <c r="G34" s="410"/>
      <c r="H34" s="411"/>
      <c r="I34" s="412"/>
      <c r="J34" s="428"/>
      <c r="K34" s="435"/>
      <c r="L34" s="453"/>
      <c r="M34" s="454"/>
      <c r="N34" s="436"/>
      <c r="O34" s="390"/>
      <c r="P34" s="389"/>
      <c r="Q34" s="398"/>
      <c r="R34" s="649"/>
      <c r="S34" s="815"/>
      <c r="T34" s="650"/>
      <c r="U34" s="819"/>
      <c r="V34" s="398"/>
    </row>
    <row r="35" spans="1:22" s="5" customFormat="1" ht="15" customHeight="1" thickBot="1" x14ac:dyDescent="0.3">
      <c r="A35" s="13" t="s">
        <v>419</v>
      </c>
      <c r="B35" s="792"/>
      <c r="C35" s="408"/>
      <c r="D35" s="458"/>
      <c r="E35" s="411"/>
      <c r="F35" s="427"/>
      <c r="G35" s="410"/>
      <c r="H35" s="456"/>
      <c r="I35" s="412"/>
      <c r="J35" s="428"/>
      <c r="K35" s="435"/>
      <c r="L35" s="463"/>
      <c r="M35" s="454"/>
      <c r="N35" s="436"/>
      <c r="O35" s="633"/>
      <c r="P35" s="389"/>
      <c r="Q35" s="398"/>
      <c r="R35" s="630" t="s">
        <v>11263</v>
      </c>
      <c r="S35" s="981">
        <f>SUM(S25:S34)</f>
        <v>0</v>
      </c>
      <c r="T35" s="629"/>
      <c r="U35" s="982">
        <f>SUM(U25:U34)</f>
        <v>0</v>
      </c>
      <c r="V35" s="398"/>
    </row>
    <row r="36" spans="1:22" s="5" customFormat="1" ht="15" customHeight="1" x14ac:dyDescent="0.25">
      <c r="A36" s="13" t="s">
        <v>418</v>
      </c>
      <c r="B36" s="792"/>
      <c r="C36" s="408"/>
      <c r="D36" s="411"/>
      <c r="E36" s="411"/>
      <c r="F36" s="427"/>
      <c r="G36" s="410"/>
      <c r="H36" s="411"/>
      <c r="I36" s="412"/>
      <c r="J36" s="428"/>
      <c r="K36" s="435"/>
      <c r="L36" s="453"/>
      <c r="M36" s="454"/>
      <c r="N36" s="436"/>
      <c r="O36" s="390"/>
      <c r="P36" s="389"/>
      <c r="Q36" s="398"/>
      <c r="R36" s="1344"/>
      <c r="S36" s="1344"/>
      <c r="T36" s="1344"/>
      <c r="U36" s="1344"/>
      <c r="V36" s="398"/>
    </row>
    <row r="37" spans="1:22" s="5" customFormat="1" ht="15" customHeight="1" x14ac:dyDescent="0.25">
      <c r="A37" s="13" t="s">
        <v>420</v>
      </c>
      <c r="B37" s="792"/>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2"/>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2"/>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2"/>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38" t="s">
        <v>11459</v>
      </c>
      <c r="S42" s="1339"/>
      <c r="T42" s="1339"/>
      <c r="U42" s="1340"/>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41"/>
      <c r="S43" s="1342"/>
      <c r="T43" s="1342"/>
      <c r="U43" s="1343"/>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4"/>
      <c r="S44" s="991"/>
      <c r="T44" s="820"/>
      <c r="U44" s="980" t="str">
        <f>IF(R44&lt;&gt;"",S44*T44,"")</f>
        <v/>
      </c>
      <c r="V44" s="398"/>
    </row>
    <row r="45" spans="1:22" s="5" customFormat="1" ht="15" customHeight="1" x14ac:dyDescent="0.25">
      <c r="A45" s="459"/>
      <c r="B45"/>
      <c r="C45" s="408"/>
      <c r="D45" s="411"/>
      <c r="E45" s="411"/>
      <c r="F45" s="427"/>
      <c r="G45" s="410"/>
      <c r="H45" s="456"/>
      <c r="I45" s="412"/>
      <c r="J45" s="428"/>
      <c r="K45" s="435"/>
      <c r="L45" s="919"/>
      <c r="M45" s="455"/>
      <c r="N45" s="436"/>
      <c r="O45" s="390"/>
      <c r="P45" s="389"/>
      <c r="Q45" s="398"/>
      <c r="R45" s="821"/>
      <c r="S45" s="992"/>
      <c r="T45" s="650"/>
      <c r="U45" s="98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21"/>
      <c r="S46" s="992"/>
      <c r="T46" s="650"/>
      <c r="U46" s="98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14">
        <f>U35</f>
        <v>0</v>
      </c>
      <c r="P47" s="392"/>
      <c r="Q47" s="398"/>
      <c r="R47" s="821"/>
      <c r="S47" s="992"/>
      <c r="T47" s="650"/>
      <c r="U47" s="98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21"/>
      <c r="S48" s="993"/>
      <c r="T48" s="650"/>
      <c r="U48" s="98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83">
        <f>SUM(S44:S48)</f>
        <v>0</v>
      </c>
      <c r="T49" s="670"/>
      <c r="U49" s="984">
        <f>SUM(U44:U48)</f>
        <v>0</v>
      </c>
      <c r="V49" s="398"/>
    </row>
    <row r="50" spans="1:22" s="5" customFormat="1" ht="15" customHeight="1" x14ac:dyDescent="0.25">
      <c r="A50" s="1331" t="s">
        <v>11454</v>
      </c>
      <c r="B50" s="1331"/>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7" t="s">
        <v>11457</v>
      </c>
      <c r="B51" s="806"/>
      <c r="C51" s="408"/>
      <c r="D51" s="411"/>
      <c r="E51" s="411"/>
      <c r="F51" s="427"/>
      <c r="G51" s="410"/>
      <c r="H51" s="457"/>
      <c r="I51" s="412"/>
      <c r="J51" s="439"/>
      <c r="K51" s="440" t="s">
        <v>142</v>
      </c>
      <c r="L51" s="441"/>
      <c r="M51" s="441"/>
      <c r="N51" s="442"/>
      <c r="O51" s="985">
        <f>SUM(O47:O50)</f>
        <v>0</v>
      </c>
      <c r="P51" s="393"/>
      <c r="Q51" s="398"/>
      <c r="R51" s="398"/>
      <c r="S51" s="398"/>
      <c r="T51" s="398"/>
      <c r="U51" s="398"/>
      <c r="V51" s="398"/>
    </row>
    <row r="52" spans="1:22" s="5" customFormat="1" ht="15" customHeight="1" x14ac:dyDescent="0.25">
      <c r="A52" s="807" t="s">
        <v>11458</v>
      </c>
      <c r="B52" s="806"/>
      <c r="C52" s="408"/>
      <c r="D52" s="411"/>
      <c r="E52" s="411"/>
      <c r="F52" s="427"/>
      <c r="G52" s="410"/>
      <c r="H52" s="457"/>
      <c r="I52" s="412"/>
      <c r="J52" s="439"/>
      <c r="K52" s="429" t="s">
        <v>143</v>
      </c>
      <c r="L52" s="441"/>
      <c r="M52" s="441"/>
      <c r="N52" s="394">
        <v>0.05</v>
      </c>
      <c r="O52" s="986">
        <f>ROUND(O51*N52,2)</f>
        <v>0</v>
      </c>
      <c r="P52" s="392"/>
      <c r="Q52" s="398"/>
      <c r="R52" s="398"/>
      <c r="S52" s="398"/>
      <c r="T52" s="398"/>
      <c r="U52" s="398"/>
      <c r="V52" s="398"/>
    </row>
    <row r="53" spans="1:22" s="5" customFormat="1" ht="15" customHeight="1" x14ac:dyDescent="0.25">
      <c r="A53" s="807" t="s">
        <v>11456</v>
      </c>
      <c r="B53" s="1"/>
      <c r="C53" s="408"/>
      <c r="D53" s="411"/>
      <c r="E53" s="411"/>
      <c r="F53" s="427"/>
      <c r="G53" s="410"/>
      <c r="H53" s="457"/>
      <c r="I53" s="412"/>
      <c r="J53" s="439"/>
      <c r="K53" s="429" t="s">
        <v>144</v>
      </c>
      <c r="L53" s="416"/>
      <c r="M53" s="395"/>
      <c r="N53" s="396">
        <v>9.9750000000000005E-2</v>
      </c>
      <c r="O53" s="987">
        <f>ROUND(O51*N53,2)</f>
        <v>0</v>
      </c>
      <c r="P53" s="392"/>
      <c r="Q53" s="398"/>
      <c r="R53" s="398"/>
      <c r="S53" s="398"/>
      <c r="T53" s="398"/>
      <c r="U53" s="398"/>
      <c r="V53" s="398"/>
    </row>
    <row r="54" spans="1:22" s="5" customFormat="1" ht="15" customHeight="1" x14ac:dyDescent="0.25">
      <c r="A54" s="807"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R42:U43"/>
    <mergeCell ref="R36:U36"/>
    <mergeCell ref="R24:U24"/>
    <mergeCell ref="A32:B32"/>
    <mergeCell ref="J8:P8"/>
    <mergeCell ref="A50:B50"/>
    <mergeCell ref="C1:I1"/>
    <mergeCell ref="E3:F3"/>
    <mergeCell ref="M6:N6"/>
    <mergeCell ref="J1:P1"/>
    <mergeCell ref="C5:H5"/>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53" t="s">
        <v>135</v>
      </c>
      <c r="B1" s="1353"/>
      <c r="C1" s="1353"/>
      <c r="D1" s="1353"/>
      <c r="E1" s="1353"/>
      <c r="F1" s="1353"/>
      <c r="H1" s="258" t="s">
        <v>136</v>
      </c>
      <c r="J1" s="1352" t="s">
        <v>629</v>
      </c>
      <c r="K1" s="1352"/>
      <c r="L1" s="1352"/>
      <c r="M1" s="1352"/>
      <c r="N1" s="1352"/>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22" priority="26">
      <formula>AND($A5&lt;&gt;"",MOD(ROW(),2)=1)</formula>
    </cfRule>
  </conditionalFormatting>
  <conditionalFormatting sqref="A3:F5">
    <cfRule type="expression" dxfId="21" priority="1">
      <formula>AND($A2&lt;&gt;"",MOD(ROW(),2)=1)</formula>
    </cfRule>
  </conditionalFormatting>
  <pageMargins left="0.7" right="0.7" top="0.75" bottom="0.75" header="0.3" footer="0.3"/>
  <pageSetup orientation="portrait" horizontalDpi="4294967293"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2" bestFit="1" customWidth="1"/>
    <col min="17" max="17" width="8.85546875" style="1033" bestFit="1" customWidth="1"/>
    <col min="18" max="18" width="8.42578125" style="1034" bestFit="1" customWidth="1"/>
    <col min="19" max="19" width="9.140625" style="103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54" t="s">
        <v>11364</v>
      </c>
      <c r="B1" s="1355"/>
      <c r="C1" s="1355"/>
      <c r="D1" s="1354"/>
      <c r="E1" s="1354"/>
      <c r="F1" s="1354"/>
      <c r="G1" s="1354"/>
      <c r="H1" s="1354"/>
      <c r="I1" s="1354"/>
      <c r="J1" s="1354"/>
      <c r="K1" s="1354"/>
      <c r="L1" s="1354"/>
      <c r="M1" s="1354"/>
      <c r="N1" s="1354"/>
      <c r="O1" s="1354"/>
      <c r="P1" s="1354"/>
      <c r="Q1" s="1354"/>
      <c r="R1" s="1354"/>
      <c r="S1" s="1354"/>
      <c r="T1" s="1354"/>
      <c r="U1" s="1354"/>
      <c r="V1" s="1354"/>
      <c r="X1" s="608" t="s">
        <v>205</v>
      </c>
      <c r="Z1" s="1356" t="s">
        <v>11160</v>
      </c>
      <c r="AA1" s="1357"/>
      <c r="AB1" s="1357"/>
      <c r="AC1" s="1357"/>
      <c r="AD1" s="1357"/>
      <c r="AE1" s="1357"/>
      <c r="AF1" s="1357"/>
      <c r="AG1" s="1357"/>
      <c r="AH1" s="1357"/>
      <c r="AI1" s="1357"/>
      <c r="AJ1" s="1357"/>
      <c r="AK1" s="1357"/>
      <c r="AL1" s="1357"/>
      <c r="AM1" s="1357"/>
      <c r="AN1" s="1357"/>
      <c r="AO1" s="1357"/>
      <c r="AP1" s="1357"/>
      <c r="AQ1" s="1357"/>
      <c r="AR1" s="1357"/>
      <c r="AS1" s="1357"/>
      <c r="AT1" s="1357"/>
      <c r="AU1" s="1357"/>
    </row>
    <row r="2" spans="1:47" ht="14.45" customHeight="1" x14ac:dyDescent="0.25">
      <c r="A2" s="860" t="s">
        <v>293</v>
      </c>
      <c r="B2" s="1030" t="s">
        <v>641</v>
      </c>
      <c r="C2" s="369" t="s">
        <v>11286</v>
      </c>
      <c r="D2" s="369" t="s">
        <v>207</v>
      </c>
      <c r="E2" s="369" t="s">
        <v>184</v>
      </c>
      <c r="F2" s="369" t="s">
        <v>642</v>
      </c>
      <c r="G2" s="369" t="s">
        <v>653</v>
      </c>
      <c r="H2" s="369" t="s">
        <v>654</v>
      </c>
      <c r="I2" s="369" t="s">
        <v>655</v>
      </c>
      <c r="J2" s="1031" t="s">
        <v>134</v>
      </c>
      <c r="K2" s="369" t="s">
        <v>631</v>
      </c>
      <c r="L2" s="1031" t="s">
        <v>632</v>
      </c>
      <c r="M2" s="369" t="s">
        <v>633</v>
      </c>
      <c r="N2" s="1031" t="s">
        <v>634</v>
      </c>
      <c r="O2" s="369" t="s">
        <v>635</v>
      </c>
      <c r="P2" s="1031" t="s">
        <v>636</v>
      </c>
      <c r="Q2" s="1032" t="s">
        <v>637</v>
      </c>
      <c r="R2" s="1031" t="s">
        <v>638</v>
      </c>
      <c r="S2" s="1032" t="s">
        <v>639</v>
      </c>
      <c r="T2" s="1031" t="s">
        <v>640</v>
      </c>
      <c r="U2" s="1031" t="s">
        <v>415</v>
      </c>
      <c r="V2" s="103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60"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1"/>
      <c r="D20" s="261"/>
      <c r="E20" s="247"/>
      <c r="F20" s="247"/>
      <c r="G20" s="247"/>
      <c r="H20" s="247"/>
      <c r="I20" s="247"/>
      <c r="K20" s="30"/>
      <c r="L20" s="31"/>
      <c r="M20" s="247"/>
      <c r="O20" s="247"/>
      <c r="P20" s="14"/>
      <c r="R20" s="14"/>
      <c r="T20" s="14"/>
      <c r="U20" s="31"/>
      <c r="Z20" s="86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1"/>
      <c r="D21" s="261"/>
      <c r="E21" s="262"/>
      <c r="F21" s="262"/>
      <c r="G21" s="262"/>
      <c r="H21" s="262"/>
      <c r="I21" s="262"/>
      <c r="K21" s="8"/>
      <c r="L21" s="31"/>
      <c r="M21" s="247"/>
      <c r="O21" s="247"/>
      <c r="P21" s="14"/>
      <c r="R21" s="14"/>
      <c r="T21" s="14"/>
      <c r="U21" s="31"/>
      <c r="Z21" s="86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1"/>
      <c r="D22" s="261"/>
      <c r="E22" s="262"/>
      <c r="F22" s="262"/>
      <c r="G22" s="262"/>
      <c r="H22" s="262"/>
      <c r="I22" s="262"/>
      <c r="K22" s="8"/>
      <c r="L22" s="31"/>
      <c r="M22" s="247"/>
      <c r="O22" s="247"/>
      <c r="P22" s="14"/>
      <c r="R22" s="14"/>
      <c r="T22" s="14"/>
      <c r="U22" s="31"/>
      <c r="Z22" s="86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1"/>
      <c r="D23" s="261"/>
      <c r="E23" s="262"/>
      <c r="F23" s="262"/>
      <c r="G23" s="262"/>
      <c r="H23" s="262"/>
      <c r="I23" s="262"/>
      <c r="K23" s="8"/>
      <c r="L23" s="31"/>
      <c r="M23" s="247"/>
      <c r="O23" s="247"/>
      <c r="P23" s="14"/>
      <c r="R23" s="14"/>
      <c r="T23" s="14"/>
      <c r="U23" s="31"/>
      <c r="Z23" s="86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1"/>
      <c r="D24" s="261"/>
      <c r="E24" s="262"/>
      <c r="F24" s="262"/>
      <c r="G24" s="262"/>
      <c r="H24" s="262"/>
      <c r="I24" s="262"/>
      <c r="K24" s="8"/>
      <c r="L24" s="31"/>
      <c r="M24" s="247"/>
      <c r="O24" s="247"/>
      <c r="P24" s="14"/>
      <c r="R24" s="14"/>
      <c r="T24" s="14"/>
      <c r="U24" s="31"/>
      <c r="Z24" s="86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1"/>
      <c r="D25" s="261"/>
      <c r="E25" s="262"/>
      <c r="F25" s="262"/>
      <c r="G25" s="262"/>
      <c r="H25" s="262"/>
      <c r="I25" s="262"/>
      <c r="K25" s="8"/>
      <c r="L25" s="31"/>
      <c r="M25" s="247"/>
      <c r="O25" s="247"/>
      <c r="P25" s="14"/>
      <c r="R25" s="14"/>
      <c r="T25" s="14"/>
      <c r="U25" s="31"/>
      <c r="Z25" s="86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1"/>
      <c r="D26" s="261"/>
      <c r="E26" s="262"/>
      <c r="F26" s="262"/>
      <c r="G26" s="262"/>
      <c r="H26" s="262"/>
      <c r="I26" s="262"/>
      <c r="K26" s="8"/>
      <c r="L26" s="31"/>
      <c r="M26" s="247"/>
      <c r="O26" s="247"/>
      <c r="P26" s="14"/>
      <c r="R26" s="14"/>
      <c r="T26" s="14"/>
      <c r="U26" s="31"/>
      <c r="Z26" s="86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1"/>
      <c r="D27" s="261"/>
      <c r="E27" s="262"/>
      <c r="F27" s="262"/>
      <c r="G27" s="262"/>
      <c r="H27" s="262"/>
      <c r="I27" s="262"/>
      <c r="K27" s="8"/>
      <c r="L27" s="31"/>
      <c r="M27" s="247"/>
      <c r="O27" s="247"/>
      <c r="P27" s="14"/>
      <c r="R27" s="14"/>
      <c r="T27" s="14"/>
      <c r="U27" s="31"/>
      <c r="Z27" s="86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1"/>
      <c r="D28" s="261"/>
      <c r="E28" s="262"/>
      <c r="F28" s="262"/>
      <c r="G28" s="262"/>
      <c r="H28" s="262"/>
      <c r="I28" s="262"/>
      <c r="K28" s="8"/>
      <c r="L28" s="31"/>
      <c r="M28" s="247"/>
      <c r="O28" s="247"/>
      <c r="P28" s="14"/>
      <c r="R28" s="14"/>
      <c r="T28" s="14"/>
      <c r="U28" s="31"/>
      <c r="Z28" s="86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1"/>
      <c r="D29" s="261"/>
      <c r="E29" s="262"/>
      <c r="F29" s="262"/>
      <c r="G29" s="262"/>
      <c r="H29" s="262"/>
      <c r="I29" s="262"/>
      <c r="K29" s="8"/>
      <c r="L29" s="31"/>
      <c r="M29" s="247"/>
      <c r="O29" s="247"/>
      <c r="P29" s="14"/>
      <c r="R29" s="14"/>
      <c r="T29" s="14"/>
      <c r="U29" s="31"/>
      <c r="Z29" s="86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1"/>
      <c r="D30" s="261"/>
      <c r="E30" s="262"/>
      <c r="F30" s="262"/>
      <c r="G30" s="262"/>
      <c r="H30" s="262"/>
      <c r="I30" s="262"/>
      <c r="K30" s="8"/>
      <c r="L30" s="31"/>
      <c r="M30" s="247"/>
      <c r="O30" s="247"/>
      <c r="P30" s="14"/>
      <c r="R30" s="14"/>
      <c r="T30" s="14"/>
      <c r="U30" s="31"/>
      <c r="Z30" s="86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1"/>
      <c r="D31" s="261"/>
      <c r="E31" s="262"/>
      <c r="F31" s="262"/>
      <c r="G31" s="262"/>
      <c r="H31" s="262"/>
      <c r="I31" s="262"/>
      <c r="K31" s="8"/>
      <c r="L31" s="31"/>
      <c r="M31" s="247"/>
      <c r="O31" s="247"/>
      <c r="P31" s="14"/>
      <c r="R31" s="14"/>
      <c r="T31" s="14"/>
      <c r="U31" s="31"/>
      <c r="Z31" s="86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1"/>
      <c r="D32" s="261"/>
      <c r="E32" s="262"/>
      <c r="F32" s="262"/>
      <c r="G32" s="262"/>
      <c r="H32" s="262"/>
      <c r="I32" s="262"/>
      <c r="K32" s="8"/>
      <c r="L32" s="31"/>
      <c r="M32" s="247"/>
      <c r="O32" s="247"/>
      <c r="P32" s="14"/>
      <c r="R32" s="14"/>
      <c r="T32" s="14"/>
      <c r="U32" s="31"/>
      <c r="Z32" s="86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1"/>
      <c r="D33" s="261"/>
      <c r="E33" s="262"/>
      <c r="F33" s="262"/>
      <c r="G33" s="262"/>
      <c r="H33" s="262"/>
      <c r="I33" s="262"/>
      <c r="K33" s="8"/>
      <c r="L33" s="31"/>
      <c r="M33" s="247"/>
      <c r="O33" s="247"/>
      <c r="P33" s="14"/>
      <c r="R33" s="14"/>
      <c r="T33" s="14"/>
      <c r="U33" s="31"/>
      <c r="Z33" s="86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1"/>
      <c r="D34" s="261"/>
      <c r="E34" s="262"/>
      <c r="F34" s="262"/>
      <c r="G34" s="262"/>
      <c r="H34" s="262"/>
      <c r="I34" s="262"/>
      <c r="K34" s="8"/>
      <c r="L34" s="31"/>
      <c r="M34" s="247"/>
      <c r="O34" s="247"/>
      <c r="P34" s="14"/>
      <c r="R34" s="14"/>
      <c r="T34" s="14"/>
      <c r="U34" s="31"/>
      <c r="Z34" s="86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1"/>
      <c r="D35" s="261"/>
      <c r="E35" s="262"/>
      <c r="F35" s="262"/>
      <c r="G35" s="262"/>
      <c r="H35" s="262"/>
      <c r="I35" s="262"/>
      <c r="K35" s="8"/>
      <c r="L35" s="31"/>
      <c r="M35" s="247"/>
      <c r="O35" s="247"/>
      <c r="P35" s="14"/>
      <c r="R35" s="14"/>
      <c r="T35" s="14"/>
      <c r="U35" s="31"/>
      <c r="Z35" s="86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1"/>
      <c r="D36" s="261"/>
      <c r="E36" s="262"/>
      <c r="F36" s="262"/>
      <c r="G36" s="262"/>
      <c r="H36" s="262"/>
      <c r="I36" s="262"/>
      <c r="K36" s="8"/>
      <c r="L36" s="31"/>
      <c r="M36" s="247"/>
      <c r="O36" s="247"/>
      <c r="P36" s="14"/>
      <c r="R36" s="14"/>
      <c r="T36" s="14"/>
      <c r="U36" s="31"/>
      <c r="Z36" s="86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1"/>
      <c r="D37" s="261"/>
      <c r="E37" s="262"/>
      <c r="F37" s="262"/>
      <c r="G37" s="262"/>
      <c r="H37" s="262"/>
      <c r="I37" s="262"/>
      <c r="K37" s="8"/>
      <c r="L37" s="31"/>
      <c r="M37" s="247"/>
      <c r="O37" s="247"/>
      <c r="P37" s="14"/>
      <c r="R37" s="14"/>
      <c r="T37" s="14"/>
      <c r="U37" s="31"/>
      <c r="Z37" s="86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1"/>
      <c r="D38" s="261"/>
      <c r="E38" s="262"/>
      <c r="F38" s="262"/>
      <c r="G38" s="262"/>
      <c r="H38" s="262"/>
      <c r="I38" s="262"/>
      <c r="K38" s="8"/>
      <c r="L38" s="31"/>
      <c r="M38" s="247"/>
      <c r="O38" s="247"/>
      <c r="P38" s="14"/>
      <c r="R38" s="14"/>
      <c r="T38" s="14"/>
      <c r="U38" s="31"/>
      <c r="Z38" s="86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1"/>
      <c r="D39" s="261"/>
      <c r="E39" s="262"/>
      <c r="F39" s="262"/>
      <c r="G39" s="262"/>
      <c r="H39" s="262"/>
      <c r="I39" s="262"/>
      <c r="K39" s="8"/>
      <c r="L39" s="31"/>
      <c r="M39" s="247"/>
      <c r="O39" s="247"/>
      <c r="P39" s="14"/>
      <c r="R39" s="14"/>
      <c r="T39" s="14"/>
      <c r="U39" s="31"/>
      <c r="Z39" s="86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1"/>
      <c r="D40" s="261"/>
      <c r="E40" s="262"/>
      <c r="F40" s="262"/>
      <c r="G40" s="262"/>
      <c r="H40" s="262"/>
      <c r="I40" s="262"/>
      <c r="K40" s="8"/>
      <c r="L40" s="31"/>
      <c r="M40" s="247"/>
      <c r="O40" s="247"/>
      <c r="P40" s="14"/>
      <c r="R40" s="14"/>
      <c r="T40" s="14"/>
      <c r="U40" s="31"/>
      <c r="Z40" s="86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1"/>
      <c r="D41" s="261"/>
      <c r="E41" s="262"/>
      <c r="F41" s="262"/>
      <c r="G41" s="262"/>
      <c r="H41" s="262"/>
      <c r="I41" s="262"/>
      <c r="K41" s="8"/>
      <c r="L41" s="31"/>
      <c r="M41" s="247"/>
      <c r="O41" s="247"/>
      <c r="P41" s="14"/>
      <c r="R41" s="14"/>
      <c r="T41" s="14"/>
      <c r="U41" s="31"/>
      <c r="Z41" s="86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1"/>
      <c r="D42" s="261"/>
      <c r="E42" s="262"/>
      <c r="F42" s="262"/>
      <c r="G42" s="262"/>
      <c r="H42" s="262"/>
      <c r="I42" s="262"/>
      <c r="K42" s="8"/>
      <c r="L42" s="31"/>
      <c r="M42" s="247"/>
      <c r="O42" s="247"/>
      <c r="P42" s="14"/>
      <c r="R42" s="14"/>
      <c r="T42" s="14"/>
      <c r="U42" s="31"/>
      <c r="Z42" s="86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1"/>
      <c r="D43" s="261"/>
      <c r="E43" s="262"/>
      <c r="F43" s="262"/>
      <c r="G43" s="262"/>
      <c r="H43" s="262"/>
      <c r="I43" s="262"/>
      <c r="K43" s="8"/>
      <c r="L43" s="31"/>
      <c r="M43" s="247"/>
      <c r="O43" s="247"/>
      <c r="P43" s="14"/>
      <c r="R43" s="14"/>
      <c r="T43" s="14"/>
      <c r="U43" s="31"/>
      <c r="Z43" s="86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1"/>
      <c r="D44" s="261"/>
      <c r="E44" s="262"/>
      <c r="F44" s="262"/>
      <c r="G44" s="262"/>
      <c r="H44" s="262"/>
      <c r="I44" s="262"/>
      <c r="K44" s="8"/>
      <c r="L44" s="31"/>
      <c r="M44" s="247"/>
      <c r="O44" s="247"/>
      <c r="P44" s="14"/>
      <c r="R44" s="14"/>
      <c r="T44" s="14"/>
      <c r="U44" s="31"/>
      <c r="Z44" s="86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1"/>
      <c r="D45" s="261"/>
      <c r="E45" s="262"/>
      <c r="F45" s="262"/>
      <c r="G45" s="262"/>
      <c r="H45" s="262"/>
      <c r="I45" s="262"/>
      <c r="K45" s="8"/>
      <c r="L45" s="31"/>
      <c r="M45" s="247"/>
      <c r="O45" s="247"/>
      <c r="P45" s="14"/>
      <c r="R45" s="14"/>
      <c r="T45" s="14"/>
      <c r="U45" s="31"/>
      <c r="Z45" s="86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1"/>
      <c r="D46" s="261"/>
      <c r="E46" s="262"/>
      <c r="F46" s="262"/>
      <c r="G46" s="262"/>
      <c r="H46" s="262"/>
      <c r="I46" s="262"/>
      <c r="K46" s="8"/>
      <c r="L46" s="31"/>
      <c r="M46" s="247"/>
      <c r="O46" s="247"/>
      <c r="P46" s="14"/>
      <c r="R46" s="14"/>
      <c r="T46" s="14"/>
      <c r="U46" s="31"/>
      <c r="Z46" s="86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1"/>
      <c r="D47" s="261"/>
      <c r="E47" s="262"/>
      <c r="F47" s="262"/>
      <c r="G47" s="262"/>
      <c r="H47" s="262"/>
      <c r="I47" s="262"/>
      <c r="K47" s="8"/>
      <c r="L47" s="31"/>
      <c r="M47" s="247"/>
      <c r="O47" s="247"/>
      <c r="P47" s="14"/>
      <c r="R47" s="14"/>
      <c r="T47" s="14"/>
      <c r="U47" s="31"/>
      <c r="Z47" s="86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1"/>
      <c r="D48" s="261"/>
      <c r="E48" s="262"/>
      <c r="F48" s="262"/>
      <c r="G48" s="262"/>
      <c r="H48" s="262"/>
      <c r="I48" s="262"/>
      <c r="K48" s="8"/>
      <c r="L48" s="31"/>
      <c r="M48" s="247"/>
      <c r="O48" s="247"/>
      <c r="P48" s="14"/>
      <c r="R48" s="14"/>
      <c r="T48" s="14"/>
      <c r="U48" s="31"/>
      <c r="Z48" s="86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1"/>
      <c r="D49" s="261"/>
      <c r="E49" s="262"/>
      <c r="F49" s="262"/>
      <c r="G49" s="262"/>
      <c r="H49" s="262"/>
      <c r="I49" s="262"/>
      <c r="K49" s="8"/>
      <c r="L49" s="31"/>
      <c r="M49" s="247"/>
      <c r="O49" s="247"/>
      <c r="P49" s="14"/>
      <c r="R49" s="14"/>
      <c r="T49" s="14"/>
      <c r="U49" s="31"/>
      <c r="Z49" s="86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1"/>
      <c r="D50" s="261"/>
      <c r="E50" s="262"/>
      <c r="F50" s="262"/>
      <c r="G50" s="262"/>
      <c r="H50" s="262"/>
      <c r="I50" s="262"/>
      <c r="K50" s="8"/>
      <c r="L50" s="31"/>
      <c r="M50" s="247"/>
      <c r="O50" s="247"/>
      <c r="P50" s="14"/>
      <c r="R50" s="14"/>
      <c r="T50" s="14"/>
      <c r="U50" s="31"/>
      <c r="Z50" s="86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1"/>
      <c r="D51" s="261"/>
      <c r="E51" s="262"/>
      <c r="F51" s="262"/>
      <c r="G51" s="262"/>
      <c r="H51" s="262"/>
      <c r="I51" s="262"/>
      <c r="K51" s="8"/>
      <c r="L51" s="31"/>
      <c r="M51" s="247"/>
      <c r="O51" s="247"/>
      <c r="P51" s="14"/>
      <c r="R51" s="14"/>
      <c r="T51" s="14"/>
      <c r="U51" s="31"/>
      <c r="Z51" s="86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1"/>
      <c r="D52" s="261"/>
      <c r="E52" s="262"/>
      <c r="F52" s="262"/>
      <c r="G52" s="262"/>
      <c r="H52" s="262"/>
      <c r="I52" s="262"/>
      <c r="K52" s="8"/>
      <c r="L52" s="31"/>
      <c r="M52" s="247"/>
      <c r="O52" s="247"/>
      <c r="P52" s="14"/>
      <c r="R52" s="14"/>
      <c r="T52" s="14"/>
      <c r="U52" s="31"/>
      <c r="Z52" s="86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1"/>
      <c r="D53" s="261"/>
      <c r="E53" s="262"/>
      <c r="F53" s="262"/>
      <c r="G53" s="262"/>
      <c r="H53" s="262"/>
      <c r="I53" s="262"/>
      <c r="K53" s="8"/>
      <c r="L53" s="31"/>
      <c r="M53" s="247"/>
      <c r="O53" s="247"/>
      <c r="P53" s="14"/>
      <c r="R53" s="14"/>
      <c r="T53" s="14"/>
      <c r="U53" s="31"/>
      <c r="Z53" s="86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1"/>
      <c r="D54" s="261"/>
      <c r="E54" s="262"/>
      <c r="F54" s="262"/>
      <c r="G54" s="262"/>
      <c r="H54" s="262"/>
      <c r="I54" s="262"/>
      <c r="K54" s="8"/>
      <c r="L54" s="31"/>
      <c r="M54" s="247"/>
      <c r="O54" s="247"/>
      <c r="P54" s="14"/>
      <c r="R54" s="14"/>
      <c r="T54" s="14"/>
      <c r="U54" s="31"/>
      <c r="Z54" s="86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1"/>
      <c r="D55" s="261"/>
      <c r="E55" s="262"/>
      <c r="F55" s="262"/>
      <c r="G55" s="262"/>
      <c r="H55" s="262"/>
      <c r="I55" s="262"/>
      <c r="K55" s="8"/>
      <c r="L55" s="31"/>
      <c r="M55" s="247"/>
      <c r="O55" s="247"/>
      <c r="P55" s="14"/>
      <c r="R55" s="14"/>
      <c r="T55" s="14"/>
      <c r="U55" s="31"/>
      <c r="Z55" s="86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1"/>
      <c r="D56" s="261"/>
      <c r="E56" s="262"/>
      <c r="F56" s="262"/>
      <c r="G56" s="262"/>
      <c r="H56" s="262"/>
      <c r="I56" s="262"/>
      <c r="K56" s="8"/>
      <c r="L56" s="31"/>
      <c r="M56" s="247"/>
      <c r="O56" s="247"/>
      <c r="P56" s="14"/>
      <c r="R56" s="14"/>
      <c r="T56" s="14"/>
      <c r="U56" s="31"/>
      <c r="Z56" s="86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1"/>
      <c r="D57" s="261"/>
      <c r="E57" s="262"/>
      <c r="F57" s="262"/>
      <c r="G57" s="262"/>
      <c r="H57" s="262"/>
      <c r="I57" s="262"/>
      <c r="K57" s="8"/>
      <c r="L57" s="31"/>
      <c r="M57" s="247"/>
      <c r="O57" s="247"/>
      <c r="P57" s="14"/>
      <c r="R57" s="14"/>
      <c r="T57" s="14"/>
      <c r="U57" s="31"/>
      <c r="Z57" s="86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1"/>
      <c r="D58" s="261"/>
      <c r="E58" s="262"/>
      <c r="F58" s="262"/>
      <c r="G58" s="262"/>
      <c r="H58" s="262"/>
      <c r="I58" s="262"/>
      <c r="K58" s="8"/>
      <c r="L58" s="31"/>
      <c r="M58" s="247"/>
      <c r="O58" s="247"/>
      <c r="P58" s="14"/>
      <c r="R58" s="14"/>
      <c r="T58" s="14"/>
      <c r="U58" s="31"/>
      <c r="Z58" s="86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1"/>
      <c r="D59" s="261"/>
      <c r="E59" s="262"/>
      <c r="F59" s="262"/>
      <c r="G59" s="262"/>
      <c r="H59" s="262"/>
      <c r="I59" s="262"/>
      <c r="K59" s="8"/>
      <c r="L59" s="31"/>
      <c r="M59" s="247"/>
      <c r="O59" s="247"/>
      <c r="P59" s="14"/>
      <c r="R59" s="14"/>
      <c r="T59" s="14"/>
      <c r="U59" s="31"/>
      <c r="Z59" s="86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1"/>
      <c r="D60" s="261"/>
      <c r="E60" s="262"/>
      <c r="F60" s="262"/>
      <c r="G60" s="262"/>
      <c r="H60" s="262"/>
      <c r="I60" s="262"/>
      <c r="K60" s="8"/>
      <c r="L60" s="31"/>
      <c r="M60" s="247"/>
      <c r="O60" s="247"/>
      <c r="P60" s="14"/>
      <c r="R60" s="14"/>
      <c r="T60" s="14"/>
      <c r="U60" s="31"/>
      <c r="Z60" s="86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1"/>
      <c r="D61" s="261"/>
      <c r="E61" s="262"/>
      <c r="F61" s="262"/>
      <c r="G61" s="262"/>
      <c r="H61" s="262"/>
      <c r="I61" s="262"/>
      <c r="K61" s="8"/>
      <c r="L61" s="31"/>
      <c r="M61" s="247"/>
      <c r="O61" s="247"/>
      <c r="P61" s="14"/>
      <c r="R61" s="14"/>
      <c r="T61" s="14"/>
      <c r="U61" s="31"/>
      <c r="Z61" s="86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1"/>
      <c r="D62" s="261"/>
      <c r="E62" s="262"/>
      <c r="F62" s="262"/>
      <c r="G62" s="262"/>
      <c r="H62" s="262"/>
      <c r="I62" s="262"/>
      <c r="K62" s="8"/>
      <c r="L62" s="31"/>
      <c r="M62" s="247"/>
      <c r="O62" s="247"/>
      <c r="P62" s="14"/>
      <c r="R62" s="14"/>
      <c r="T62" s="14"/>
      <c r="U62" s="31"/>
      <c r="Z62" s="86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1"/>
      <c r="D63" s="261"/>
      <c r="E63" s="262"/>
      <c r="F63" s="262"/>
      <c r="G63" s="262"/>
      <c r="H63" s="262"/>
      <c r="I63" s="262"/>
      <c r="K63" s="8"/>
      <c r="L63" s="31"/>
      <c r="M63" s="247"/>
      <c r="O63" s="247"/>
      <c r="P63" s="14"/>
      <c r="R63" s="14"/>
      <c r="T63" s="14"/>
      <c r="U63" s="31"/>
      <c r="Z63" s="86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1"/>
      <c r="D64" s="261"/>
      <c r="E64" s="262"/>
      <c r="F64" s="262"/>
      <c r="G64" s="262"/>
      <c r="H64" s="262"/>
      <c r="I64" s="262"/>
      <c r="K64" s="8"/>
      <c r="L64" s="31"/>
      <c r="M64" s="247"/>
      <c r="O64" s="247"/>
      <c r="P64" s="14"/>
      <c r="R64" s="14"/>
      <c r="T64" s="14"/>
      <c r="U64" s="31"/>
      <c r="Z64" s="86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1"/>
      <c r="D65" s="261"/>
      <c r="E65" s="262"/>
      <c r="F65" s="262"/>
      <c r="G65" s="262"/>
      <c r="H65" s="262"/>
      <c r="I65" s="262"/>
      <c r="K65" s="8"/>
      <c r="L65" s="31"/>
      <c r="M65" s="247"/>
      <c r="O65" s="247"/>
      <c r="P65" s="14"/>
      <c r="R65" s="14"/>
      <c r="T65" s="14"/>
      <c r="U65" s="31"/>
      <c r="Z65" s="86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1"/>
      <c r="D66" s="261"/>
      <c r="E66" s="262"/>
      <c r="F66" s="262"/>
      <c r="G66" s="262"/>
      <c r="H66" s="262"/>
      <c r="I66" s="262"/>
      <c r="K66" s="8"/>
      <c r="L66" s="31"/>
      <c r="M66" s="247"/>
      <c r="O66" s="247"/>
      <c r="P66" s="14"/>
      <c r="R66" s="14"/>
      <c r="T66" s="14"/>
      <c r="U66" s="31"/>
      <c r="Z66" s="86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1"/>
      <c r="D67" s="261"/>
      <c r="E67" s="262"/>
      <c r="F67" s="262"/>
      <c r="G67" s="262"/>
      <c r="H67" s="262"/>
      <c r="I67" s="262"/>
      <c r="K67" s="8"/>
      <c r="L67" s="31"/>
      <c r="M67" s="247"/>
      <c r="O67" s="247"/>
      <c r="P67" s="14"/>
      <c r="R67" s="14"/>
      <c r="T67" s="14"/>
      <c r="U67" s="31"/>
      <c r="Z67" s="86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1"/>
      <c r="D68" s="261"/>
      <c r="E68" s="262"/>
      <c r="F68" s="262"/>
      <c r="G68" s="262"/>
      <c r="H68" s="262"/>
      <c r="I68" s="262"/>
      <c r="K68" s="8"/>
      <c r="L68" s="31"/>
      <c r="M68" s="247"/>
      <c r="O68" s="247"/>
      <c r="P68" s="14"/>
      <c r="R68" s="14"/>
      <c r="T68" s="14"/>
      <c r="U68" s="31"/>
      <c r="Z68" s="86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1"/>
      <c r="D69" s="261"/>
      <c r="E69" s="262"/>
      <c r="F69" s="262"/>
      <c r="G69" s="262"/>
      <c r="H69" s="262"/>
      <c r="I69" s="262"/>
      <c r="K69" s="8"/>
      <c r="L69" s="31"/>
      <c r="M69" s="247"/>
      <c r="O69" s="247"/>
      <c r="P69" s="14"/>
      <c r="R69" s="14"/>
      <c r="T69" s="14"/>
      <c r="U69" s="31"/>
      <c r="Z69" s="86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1"/>
      <c r="D70" s="261"/>
      <c r="E70" s="262"/>
      <c r="F70" s="262"/>
      <c r="G70" s="262"/>
      <c r="H70" s="262"/>
      <c r="I70" s="262"/>
      <c r="K70" s="8"/>
      <c r="L70" s="31"/>
      <c r="M70" s="247"/>
      <c r="O70" s="247"/>
      <c r="P70" s="14"/>
      <c r="R70" s="14"/>
      <c r="T70" s="14"/>
      <c r="U70" s="31"/>
      <c r="Z70" s="86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1"/>
      <c r="D71" s="261"/>
      <c r="E71" s="262"/>
      <c r="F71" s="262"/>
      <c r="G71" s="262"/>
      <c r="H71" s="262"/>
      <c r="I71" s="262"/>
      <c r="K71" s="8"/>
      <c r="L71" s="31"/>
      <c r="M71" s="247"/>
      <c r="O71" s="247"/>
      <c r="P71" s="14"/>
      <c r="R71" s="14"/>
      <c r="T71" s="14"/>
      <c r="U71" s="31"/>
      <c r="Z71" s="86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1"/>
      <c r="D72" s="261"/>
      <c r="E72" s="262"/>
      <c r="F72" s="262"/>
      <c r="G72" s="262"/>
      <c r="H72" s="262"/>
      <c r="I72" s="262"/>
      <c r="K72" s="8"/>
      <c r="L72" s="31"/>
      <c r="M72" s="247"/>
      <c r="O72" s="247"/>
      <c r="P72" s="14"/>
      <c r="R72" s="14"/>
      <c r="T72" s="14"/>
      <c r="U72" s="31"/>
      <c r="Z72" s="86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1"/>
      <c r="D73" s="261"/>
      <c r="E73" s="262"/>
      <c r="F73" s="262"/>
      <c r="G73" s="262"/>
      <c r="H73" s="262"/>
      <c r="I73" s="262"/>
      <c r="K73" s="8"/>
      <c r="L73" s="31"/>
      <c r="M73" s="247"/>
      <c r="O73" s="247"/>
      <c r="P73" s="14"/>
      <c r="R73" s="14"/>
      <c r="T73" s="14"/>
      <c r="U73" s="31"/>
      <c r="Z73" s="86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1"/>
      <c r="D74" s="261"/>
      <c r="E74" s="262"/>
      <c r="F74" s="262"/>
      <c r="G74" s="262"/>
      <c r="H74" s="262"/>
      <c r="I74" s="262"/>
      <c r="K74" s="8"/>
      <c r="L74" s="31"/>
      <c r="M74" s="247"/>
      <c r="O74" s="247"/>
      <c r="P74" s="14"/>
      <c r="R74" s="14"/>
      <c r="T74" s="14"/>
      <c r="U74" s="31"/>
      <c r="Z74" s="86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1"/>
      <c r="D75" s="261"/>
      <c r="E75" s="262"/>
      <c r="F75" s="262"/>
      <c r="G75" s="262"/>
      <c r="H75" s="262"/>
      <c r="I75" s="262"/>
      <c r="K75" s="8"/>
      <c r="L75" s="31"/>
      <c r="M75" s="247"/>
      <c r="O75" s="247"/>
      <c r="P75" s="14"/>
      <c r="R75" s="14"/>
      <c r="T75" s="14"/>
      <c r="U75" s="31"/>
      <c r="Z75" s="86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1"/>
      <c r="D76" s="261"/>
      <c r="E76" s="262"/>
      <c r="F76" s="262"/>
      <c r="G76" s="262"/>
      <c r="H76" s="262"/>
      <c r="I76" s="262"/>
      <c r="K76" s="8"/>
      <c r="L76" s="31"/>
      <c r="M76" s="247"/>
      <c r="O76" s="247"/>
      <c r="P76" s="14"/>
      <c r="R76" s="14"/>
      <c r="T76" s="14"/>
      <c r="U76" s="31"/>
      <c r="Z76" s="86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1"/>
      <c r="D77" s="261"/>
      <c r="E77" s="262"/>
      <c r="F77" s="262"/>
      <c r="G77" s="262"/>
      <c r="H77" s="262"/>
      <c r="I77" s="262"/>
      <c r="K77" s="8"/>
      <c r="L77" s="31"/>
      <c r="M77" s="247"/>
      <c r="O77" s="247"/>
      <c r="P77" s="14"/>
      <c r="R77" s="14"/>
      <c r="T77" s="14"/>
      <c r="U77" s="31"/>
      <c r="Z77" s="86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1"/>
      <c r="D78" s="261"/>
      <c r="E78" s="262"/>
      <c r="F78" s="262"/>
      <c r="G78" s="262"/>
      <c r="H78" s="262"/>
      <c r="I78" s="262"/>
      <c r="K78" s="8"/>
      <c r="L78" s="31"/>
      <c r="M78" s="247"/>
      <c r="O78" s="247"/>
      <c r="P78" s="14"/>
      <c r="R78" s="14"/>
      <c r="T78" s="14"/>
      <c r="U78" s="31"/>
      <c r="Z78" s="86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1"/>
      <c r="D79" s="261"/>
      <c r="E79" s="262"/>
      <c r="F79" s="262"/>
      <c r="G79" s="262"/>
      <c r="H79" s="262"/>
      <c r="I79" s="262"/>
      <c r="K79" s="8"/>
      <c r="L79" s="31"/>
      <c r="M79" s="247"/>
      <c r="O79" s="247"/>
      <c r="P79" s="14"/>
      <c r="R79" s="14"/>
      <c r="T79" s="14"/>
      <c r="U79" s="31"/>
      <c r="Z79" s="86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1"/>
      <c r="D80" s="261"/>
      <c r="E80" s="262"/>
      <c r="F80" s="262"/>
      <c r="G80" s="262"/>
      <c r="H80" s="262"/>
      <c r="I80" s="262"/>
      <c r="K80" s="8"/>
      <c r="L80" s="31"/>
      <c r="M80" s="247"/>
      <c r="O80" s="247"/>
      <c r="P80" s="14"/>
      <c r="R80" s="14"/>
      <c r="T80" s="14"/>
      <c r="U80" s="31"/>
      <c r="Z80" s="86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1"/>
      <c r="D81" s="261"/>
      <c r="E81" s="262"/>
      <c r="F81" s="262"/>
      <c r="G81" s="262"/>
      <c r="H81" s="262"/>
      <c r="I81" s="262"/>
      <c r="K81" s="8"/>
      <c r="L81" s="31"/>
      <c r="M81" s="247"/>
      <c r="O81" s="247"/>
      <c r="P81" s="14"/>
      <c r="R81" s="14"/>
      <c r="T81" s="14"/>
      <c r="U81" s="31"/>
      <c r="Z81" s="86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1"/>
      <c r="D82" s="261"/>
      <c r="E82" s="262"/>
      <c r="F82" s="262"/>
      <c r="G82" s="262"/>
      <c r="H82" s="262"/>
      <c r="I82" s="262"/>
      <c r="K82" s="8"/>
      <c r="L82" s="31"/>
      <c r="M82" s="247"/>
      <c r="O82" s="247"/>
      <c r="P82" s="14"/>
      <c r="R82" s="14"/>
      <c r="T82" s="14"/>
      <c r="U82" s="31"/>
      <c r="Z82" s="86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1"/>
      <c r="D83" s="261"/>
      <c r="E83" s="262"/>
      <c r="F83" s="262"/>
      <c r="G83" s="262"/>
      <c r="H83" s="262"/>
      <c r="I83" s="262"/>
      <c r="K83" s="8"/>
      <c r="L83" s="31"/>
      <c r="M83" s="247"/>
      <c r="O83" s="247"/>
      <c r="P83" s="14"/>
      <c r="R83" s="14"/>
      <c r="T83" s="14"/>
      <c r="U83" s="31"/>
      <c r="Z83" s="86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1"/>
      <c r="D84" s="261"/>
      <c r="E84" s="262"/>
      <c r="F84" s="262"/>
      <c r="G84" s="262"/>
      <c r="H84" s="262"/>
      <c r="I84" s="262"/>
      <c r="K84" s="8"/>
      <c r="L84" s="31"/>
      <c r="M84" s="247"/>
      <c r="O84" s="247"/>
      <c r="P84" s="14"/>
      <c r="R84" s="14"/>
      <c r="T84" s="14"/>
      <c r="U84" s="31"/>
      <c r="Z84" s="86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1"/>
      <c r="D85" s="261"/>
      <c r="E85" s="262"/>
      <c r="F85" s="262"/>
      <c r="G85" s="262"/>
      <c r="H85" s="262"/>
      <c r="I85" s="262"/>
      <c r="K85" s="8"/>
      <c r="L85" s="31"/>
      <c r="M85" s="247"/>
      <c r="O85" s="247"/>
      <c r="P85" s="14"/>
      <c r="R85" s="14"/>
      <c r="T85" s="14"/>
      <c r="U85" s="31"/>
      <c r="Z85" s="86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1"/>
      <c r="D86" s="261"/>
      <c r="E86" s="262"/>
      <c r="F86" s="262"/>
      <c r="G86" s="262"/>
      <c r="H86" s="262"/>
      <c r="I86" s="262"/>
      <c r="K86" s="8"/>
      <c r="L86" s="31"/>
      <c r="M86" s="247"/>
      <c r="O86" s="247"/>
      <c r="P86" s="14"/>
      <c r="R86" s="14"/>
      <c r="T86" s="14"/>
      <c r="U86" s="31"/>
      <c r="Z86" s="86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1"/>
      <c r="D87" s="261"/>
      <c r="E87" s="262"/>
      <c r="F87" s="262"/>
      <c r="G87" s="262"/>
      <c r="H87" s="262"/>
      <c r="I87" s="262"/>
      <c r="K87" s="8"/>
      <c r="L87" s="31"/>
      <c r="M87" s="247"/>
      <c r="O87" s="247"/>
      <c r="P87" s="14"/>
      <c r="R87" s="14"/>
      <c r="T87" s="14"/>
      <c r="U87" s="31"/>
      <c r="Z87" s="86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1"/>
      <c r="D88" s="261"/>
      <c r="E88" s="262"/>
      <c r="F88" s="262"/>
      <c r="G88" s="262"/>
      <c r="H88" s="262"/>
      <c r="I88" s="262"/>
      <c r="K88" s="8"/>
      <c r="L88" s="31"/>
      <c r="M88" s="247"/>
      <c r="O88" s="247"/>
      <c r="P88" s="14"/>
      <c r="R88" s="14"/>
      <c r="T88" s="14"/>
      <c r="U88" s="31"/>
      <c r="Z88" s="86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1"/>
      <c r="D89" s="261"/>
      <c r="E89" s="262"/>
      <c r="F89" s="262"/>
      <c r="G89" s="262"/>
      <c r="H89" s="262"/>
      <c r="I89" s="262"/>
      <c r="K89" s="8"/>
      <c r="L89" s="31"/>
      <c r="M89" s="247"/>
      <c r="O89" s="247"/>
      <c r="P89" s="14"/>
      <c r="R89" s="14"/>
      <c r="T89" s="14"/>
      <c r="U89" s="31"/>
      <c r="Z89" s="86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1"/>
      <c r="D90" s="261"/>
      <c r="E90" s="262"/>
      <c r="F90" s="262"/>
      <c r="G90" s="262"/>
      <c r="H90" s="262"/>
      <c r="I90" s="262"/>
      <c r="K90" s="8"/>
      <c r="L90" s="31"/>
      <c r="M90" s="247"/>
      <c r="O90" s="247"/>
      <c r="P90" s="14"/>
      <c r="R90" s="14"/>
      <c r="T90" s="14"/>
      <c r="U90" s="31"/>
      <c r="Z90" s="86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1"/>
      <c r="D91" s="261"/>
      <c r="E91" s="262"/>
      <c r="F91" s="262"/>
      <c r="G91" s="262"/>
      <c r="H91" s="262"/>
      <c r="I91" s="262"/>
      <c r="K91" s="8"/>
      <c r="L91" s="31"/>
      <c r="M91" s="247"/>
      <c r="O91" s="247"/>
      <c r="P91" s="14"/>
      <c r="R91" s="14"/>
      <c r="T91" s="14"/>
      <c r="U91" s="31"/>
      <c r="Z91" s="86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1"/>
      <c r="D92" s="261"/>
      <c r="E92" s="262"/>
      <c r="F92" s="262"/>
      <c r="G92" s="262"/>
      <c r="H92" s="262"/>
      <c r="I92" s="262"/>
      <c r="K92" s="8"/>
      <c r="L92" s="31"/>
      <c r="M92" s="247"/>
      <c r="O92" s="247"/>
      <c r="P92" s="14"/>
      <c r="R92" s="14"/>
      <c r="T92" s="14"/>
      <c r="U92" s="31"/>
      <c r="Z92" s="86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1"/>
      <c r="D93" s="261"/>
      <c r="E93" s="262"/>
      <c r="F93" s="262"/>
      <c r="G93" s="262"/>
      <c r="H93" s="262"/>
      <c r="I93" s="262"/>
      <c r="K93" s="8"/>
      <c r="L93" s="31"/>
      <c r="M93" s="247"/>
      <c r="O93" s="247"/>
      <c r="P93" s="14"/>
      <c r="R93" s="14"/>
      <c r="T93" s="14"/>
      <c r="U93" s="31"/>
      <c r="Z93" s="86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1"/>
      <c r="D94" s="261"/>
      <c r="E94" s="262"/>
      <c r="F94" s="262"/>
      <c r="G94" s="262"/>
      <c r="H94" s="262"/>
      <c r="I94" s="262"/>
      <c r="K94" s="8"/>
      <c r="L94" s="31"/>
      <c r="M94" s="247"/>
      <c r="O94" s="247"/>
      <c r="P94" s="14"/>
      <c r="R94" s="14"/>
      <c r="T94" s="14"/>
      <c r="U94" s="31"/>
      <c r="Z94" s="86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1"/>
      <c r="D95" s="261"/>
      <c r="E95" s="262"/>
      <c r="F95" s="262"/>
      <c r="G95" s="262"/>
      <c r="H95" s="262"/>
      <c r="I95" s="262"/>
      <c r="K95" s="8"/>
      <c r="L95" s="31"/>
      <c r="M95" s="247"/>
      <c r="O95" s="247"/>
      <c r="P95" s="14"/>
      <c r="R95" s="14"/>
      <c r="T95" s="14"/>
      <c r="U95" s="31"/>
      <c r="Z95" s="86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1"/>
      <c r="D96" s="261"/>
      <c r="E96" s="262"/>
      <c r="F96" s="262"/>
      <c r="G96" s="262"/>
      <c r="H96" s="262"/>
      <c r="I96" s="262"/>
      <c r="K96" s="8"/>
      <c r="L96" s="31"/>
      <c r="M96" s="247"/>
      <c r="O96" s="247"/>
      <c r="P96" s="14"/>
      <c r="R96" s="14"/>
      <c r="T96" s="14"/>
      <c r="U96" s="31"/>
      <c r="Z96" s="86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1"/>
      <c r="D97" s="261"/>
      <c r="E97" s="262"/>
      <c r="F97" s="262"/>
      <c r="G97" s="262"/>
      <c r="H97" s="262"/>
      <c r="I97" s="262"/>
      <c r="K97" s="8"/>
      <c r="L97" s="31"/>
      <c r="M97" s="247"/>
      <c r="O97" s="247"/>
      <c r="P97" s="14"/>
      <c r="R97" s="14"/>
      <c r="T97" s="14"/>
      <c r="U97" s="31"/>
      <c r="Z97" s="86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1"/>
      <c r="D98" s="261"/>
      <c r="E98" s="262"/>
      <c r="F98" s="262"/>
      <c r="G98" s="262"/>
      <c r="H98" s="262"/>
      <c r="I98" s="262"/>
      <c r="K98" s="8"/>
      <c r="L98" s="31"/>
      <c r="M98" s="247"/>
      <c r="O98" s="247"/>
      <c r="P98" s="14"/>
      <c r="R98" s="14"/>
      <c r="T98" s="14"/>
      <c r="U98" s="31"/>
      <c r="Z98" s="86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1"/>
      <c r="D99" s="261"/>
      <c r="E99" s="262"/>
      <c r="F99" s="262"/>
      <c r="G99" s="262"/>
      <c r="H99" s="262"/>
      <c r="I99" s="262"/>
      <c r="K99" s="8"/>
      <c r="L99" s="31"/>
      <c r="M99" s="247"/>
      <c r="O99" s="247"/>
      <c r="P99" s="14"/>
      <c r="R99" s="14"/>
      <c r="T99" s="14"/>
      <c r="U99" s="31"/>
      <c r="Z99" s="86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1"/>
      <c r="D100" s="261"/>
      <c r="E100" s="262"/>
      <c r="F100" s="262"/>
      <c r="G100" s="262"/>
      <c r="H100" s="262"/>
      <c r="I100" s="262"/>
      <c r="K100" s="8"/>
      <c r="L100" s="31"/>
      <c r="M100" s="247"/>
      <c r="O100" s="247"/>
      <c r="P100" s="14"/>
      <c r="R100" s="14"/>
      <c r="T100" s="14"/>
      <c r="U100" s="31"/>
      <c r="Z100" s="86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1"/>
      <c r="D101" s="261"/>
      <c r="E101" s="262"/>
      <c r="F101" s="262"/>
      <c r="G101" s="262"/>
      <c r="H101" s="262"/>
      <c r="I101" s="262"/>
      <c r="K101" s="8"/>
      <c r="L101" s="31"/>
      <c r="M101" s="247"/>
      <c r="O101" s="247"/>
      <c r="P101" s="14"/>
      <c r="R101" s="14"/>
      <c r="T101" s="14"/>
      <c r="U101" s="31"/>
      <c r="Z101" s="86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1"/>
      <c r="D102" s="261"/>
      <c r="E102" s="262"/>
      <c r="F102" s="262"/>
      <c r="G102" s="262"/>
      <c r="H102" s="262"/>
      <c r="I102" s="262"/>
      <c r="K102" s="8"/>
      <c r="L102" s="31"/>
      <c r="M102" s="247"/>
      <c r="O102" s="247"/>
      <c r="P102" s="14"/>
      <c r="R102" s="14"/>
      <c r="T102" s="14"/>
      <c r="U102" s="31"/>
      <c r="Z102" s="86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1"/>
      <c r="D103" s="261"/>
      <c r="E103" s="262"/>
      <c r="F103" s="262"/>
      <c r="G103" s="262"/>
      <c r="H103" s="262"/>
      <c r="I103" s="262"/>
      <c r="K103" s="8"/>
      <c r="L103" s="31"/>
      <c r="M103" s="247"/>
      <c r="O103" s="247"/>
      <c r="P103" s="14"/>
      <c r="R103" s="14"/>
      <c r="T103" s="14"/>
      <c r="U103" s="31"/>
      <c r="Z103" s="86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1"/>
      <c r="D104" s="261"/>
      <c r="E104" s="262"/>
      <c r="F104" s="262"/>
      <c r="G104" s="262"/>
      <c r="H104" s="262"/>
      <c r="I104" s="262"/>
      <c r="K104" s="8"/>
      <c r="L104" s="31"/>
      <c r="M104" s="247"/>
      <c r="O104" s="247"/>
      <c r="P104" s="14"/>
      <c r="R104" s="14"/>
      <c r="T104" s="14"/>
      <c r="U104" s="31"/>
      <c r="Z104" s="86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1"/>
      <c r="D105" s="261"/>
      <c r="E105" s="262"/>
      <c r="F105" s="262"/>
      <c r="G105" s="262"/>
      <c r="H105" s="262"/>
      <c r="I105" s="262"/>
      <c r="K105" s="8"/>
      <c r="L105" s="31"/>
      <c r="M105" s="247"/>
      <c r="O105" s="247"/>
      <c r="P105" s="14"/>
      <c r="R105" s="14"/>
      <c r="T105" s="14"/>
      <c r="U105" s="31"/>
      <c r="Z105" s="86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1"/>
      <c r="D106" s="261"/>
      <c r="E106" s="262"/>
      <c r="F106" s="262"/>
      <c r="G106" s="262"/>
      <c r="H106" s="262"/>
      <c r="I106" s="262"/>
      <c r="K106" s="8"/>
      <c r="L106" s="31"/>
      <c r="M106" s="247"/>
      <c r="O106" s="247"/>
      <c r="P106" s="14"/>
      <c r="R106" s="14"/>
      <c r="T106" s="14"/>
      <c r="U106" s="31"/>
      <c r="Z106" s="86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1"/>
      <c r="D107" s="261"/>
      <c r="E107" s="262"/>
      <c r="F107" s="262"/>
      <c r="G107" s="262"/>
      <c r="H107" s="262"/>
      <c r="I107" s="262"/>
      <c r="K107" s="8"/>
      <c r="L107" s="31"/>
      <c r="M107" s="247"/>
      <c r="O107" s="247"/>
      <c r="P107" s="14"/>
      <c r="R107" s="14"/>
      <c r="T107" s="14"/>
      <c r="U107" s="31"/>
      <c r="Z107" s="86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1"/>
      <c r="D108" s="261"/>
      <c r="E108" s="262"/>
      <c r="F108" s="262"/>
      <c r="G108" s="262"/>
      <c r="H108" s="262"/>
      <c r="I108" s="262"/>
      <c r="K108" s="8"/>
      <c r="L108" s="31"/>
      <c r="M108" s="247"/>
      <c r="O108" s="247"/>
      <c r="P108" s="14"/>
      <c r="R108" s="14"/>
      <c r="T108" s="14"/>
      <c r="U108" s="31"/>
      <c r="Z108" s="86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1"/>
      <c r="D109" s="261"/>
      <c r="E109" s="262"/>
      <c r="F109" s="262"/>
      <c r="G109" s="262"/>
      <c r="H109" s="262"/>
      <c r="I109" s="262"/>
      <c r="K109" s="8"/>
      <c r="L109" s="31"/>
      <c r="M109" s="247"/>
      <c r="O109" s="247"/>
      <c r="P109" s="14"/>
      <c r="R109" s="14"/>
      <c r="T109" s="14"/>
      <c r="U109" s="31"/>
      <c r="Z109" s="86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1"/>
      <c r="D110" s="261"/>
      <c r="E110" s="262"/>
      <c r="F110" s="262"/>
      <c r="G110" s="262"/>
      <c r="H110" s="262"/>
      <c r="I110" s="262"/>
      <c r="K110" s="8"/>
      <c r="L110" s="31"/>
      <c r="M110" s="247"/>
      <c r="O110" s="247"/>
      <c r="P110" s="14"/>
      <c r="R110" s="14"/>
      <c r="T110" s="14"/>
      <c r="U110" s="31"/>
      <c r="Z110" s="86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1"/>
      <c r="D111" s="261"/>
      <c r="E111" s="262"/>
      <c r="F111" s="262"/>
      <c r="G111" s="262"/>
      <c r="H111" s="262"/>
      <c r="I111" s="262"/>
      <c r="K111" s="8"/>
      <c r="L111" s="31"/>
      <c r="M111" s="247"/>
      <c r="O111" s="247"/>
      <c r="P111" s="14"/>
      <c r="R111" s="14"/>
      <c r="T111" s="14"/>
      <c r="U111" s="31"/>
      <c r="Z111" s="86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1"/>
      <c r="D112" s="261"/>
      <c r="E112" s="262"/>
      <c r="F112" s="262"/>
      <c r="G112" s="262"/>
      <c r="H112" s="262"/>
      <c r="I112" s="262"/>
      <c r="K112" s="8"/>
      <c r="L112" s="31"/>
      <c r="M112" s="247"/>
      <c r="O112" s="247"/>
      <c r="P112" s="14"/>
      <c r="R112" s="14"/>
      <c r="T112" s="14"/>
      <c r="U112" s="31"/>
      <c r="Z112" s="86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1"/>
      <c r="D113" s="261"/>
      <c r="E113" s="262"/>
      <c r="F113" s="262"/>
      <c r="G113" s="262"/>
      <c r="H113" s="262"/>
      <c r="I113" s="262"/>
      <c r="K113" s="8"/>
      <c r="L113" s="31"/>
      <c r="M113" s="247"/>
      <c r="O113" s="247"/>
      <c r="P113" s="14"/>
      <c r="R113" s="14"/>
      <c r="T113" s="14"/>
      <c r="U113" s="31"/>
      <c r="Z113" s="86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1"/>
      <c r="D114" s="261"/>
      <c r="E114" s="262"/>
      <c r="F114" s="262"/>
      <c r="G114" s="262"/>
      <c r="H114" s="262"/>
      <c r="I114" s="262"/>
      <c r="K114" s="8"/>
      <c r="L114" s="31"/>
      <c r="M114" s="247"/>
      <c r="O114" s="247"/>
      <c r="P114" s="14"/>
      <c r="R114" s="14"/>
      <c r="T114" s="14"/>
      <c r="U114" s="31"/>
      <c r="Z114" s="86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1"/>
      <c r="D115" s="261"/>
      <c r="E115" s="262"/>
      <c r="F115" s="262"/>
      <c r="G115" s="262"/>
      <c r="H115" s="262"/>
      <c r="I115" s="262"/>
      <c r="K115" s="8"/>
      <c r="L115" s="31"/>
      <c r="M115" s="247"/>
      <c r="O115" s="247"/>
      <c r="P115" s="14"/>
      <c r="R115" s="14"/>
      <c r="T115" s="14"/>
      <c r="U115" s="31"/>
      <c r="Z115" s="86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1"/>
      <c r="D116" s="261"/>
      <c r="E116" s="262"/>
      <c r="F116" s="262"/>
      <c r="G116" s="262"/>
      <c r="H116" s="262"/>
      <c r="I116" s="262"/>
      <c r="K116" s="8"/>
      <c r="L116" s="31"/>
      <c r="M116" s="247"/>
      <c r="O116" s="247"/>
      <c r="P116" s="14"/>
      <c r="R116" s="14"/>
      <c r="T116" s="14"/>
      <c r="U116" s="31"/>
      <c r="Z116" s="86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1"/>
      <c r="D117" s="261"/>
      <c r="E117" s="262"/>
      <c r="F117" s="262"/>
      <c r="G117" s="262"/>
      <c r="H117" s="262"/>
      <c r="I117" s="262"/>
      <c r="K117" s="8"/>
      <c r="L117" s="31"/>
      <c r="M117" s="247"/>
      <c r="O117" s="247"/>
      <c r="P117" s="14"/>
      <c r="R117" s="14"/>
      <c r="T117" s="14"/>
      <c r="U117" s="31"/>
      <c r="Z117" s="86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1"/>
      <c r="D118" s="261"/>
      <c r="E118" s="262"/>
      <c r="F118" s="262"/>
      <c r="G118" s="262"/>
      <c r="H118" s="262"/>
      <c r="I118" s="262"/>
      <c r="K118" s="8"/>
      <c r="L118" s="31"/>
      <c r="M118" s="247"/>
      <c r="O118" s="247"/>
      <c r="P118" s="14"/>
      <c r="R118" s="14"/>
      <c r="T118" s="14"/>
      <c r="U118" s="31"/>
      <c r="Z118" s="86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1"/>
      <c r="D119" s="261"/>
      <c r="E119" s="262"/>
      <c r="F119" s="262"/>
      <c r="G119" s="262"/>
      <c r="H119" s="262"/>
      <c r="I119" s="262"/>
      <c r="K119" s="8"/>
      <c r="L119" s="31"/>
      <c r="M119" s="247"/>
      <c r="O119" s="247"/>
      <c r="P119" s="14"/>
      <c r="R119" s="14"/>
      <c r="T119" s="14"/>
      <c r="U119" s="31"/>
      <c r="Z119" s="86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1"/>
      <c r="D120" s="261"/>
      <c r="E120" s="262"/>
      <c r="F120" s="262"/>
      <c r="G120" s="262"/>
      <c r="H120" s="262"/>
      <c r="I120" s="262"/>
      <c r="K120" s="8"/>
      <c r="L120" s="31"/>
      <c r="M120" s="247"/>
      <c r="O120" s="247"/>
      <c r="P120" s="14"/>
      <c r="R120" s="14"/>
      <c r="T120" s="14"/>
      <c r="U120" s="31"/>
      <c r="Z120" s="86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1"/>
      <c r="D121" s="261"/>
      <c r="E121" s="262"/>
      <c r="F121" s="262"/>
      <c r="G121" s="262"/>
      <c r="H121" s="262"/>
      <c r="I121" s="262"/>
      <c r="K121" s="8"/>
      <c r="L121" s="31"/>
      <c r="M121" s="247"/>
      <c r="O121" s="247"/>
      <c r="P121" s="14"/>
      <c r="R121" s="14"/>
      <c r="T121" s="14"/>
      <c r="U121" s="31"/>
      <c r="Z121" s="86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1"/>
      <c r="D122" s="261"/>
      <c r="E122" s="262"/>
      <c r="F122" s="262"/>
      <c r="G122" s="262"/>
      <c r="H122" s="262"/>
      <c r="I122" s="262"/>
      <c r="K122" s="8"/>
      <c r="L122" s="31"/>
      <c r="M122" s="247"/>
      <c r="O122" s="247"/>
      <c r="P122" s="14"/>
      <c r="R122" s="14"/>
      <c r="T122" s="14"/>
      <c r="U122" s="31"/>
      <c r="Z122" s="86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1"/>
      <c r="D123" s="261"/>
      <c r="E123" s="262"/>
      <c r="F123" s="262"/>
      <c r="G123" s="262"/>
      <c r="H123" s="262"/>
      <c r="I123" s="262"/>
      <c r="K123" s="8"/>
      <c r="L123" s="31"/>
      <c r="M123" s="247"/>
      <c r="O123" s="247"/>
      <c r="P123" s="14"/>
      <c r="R123" s="14"/>
      <c r="T123" s="14"/>
      <c r="U123" s="31"/>
      <c r="Z123" s="86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1"/>
      <c r="D124" s="261"/>
      <c r="E124" s="262"/>
      <c r="F124" s="262"/>
      <c r="G124" s="262"/>
      <c r="H124" s="262"/>
      <c r="I124" s="262"/>
      <c r="K124" s="8"/>
      <c r="L124" s="31"/>
      <c r="M124" s="247"/>
      <c r="O124" s="247"/>
      <c r="P124" s="14"/>
      <c r="R124" s="14"/>
      <c r="T124" s="14"/>
      <c r="U124" s="31"/>
      <c r="Z124" s="86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1"/>
      <c r="D125" s="261"/>
      <c r="E125" s="262"/>
      <c r="F125" s="262"/>
      <c r="G125" s="262"/>
      <c r="H125" s="262"/>
      <c r="I125" s="262"/>
      <c r="K125" s="8"/>
      <c r="L125" s="31"/>
      <c r="M125" s="247"/>
      <c r="O125" s="247"/>
      <c r="P125" s="14"/>
      <c r="R125" s="14"/>
      <c r="T125" s="14"/>
      <c r="U125" s="31"/>
      <c r="Z125" s="86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1"/>
      <c r="D126" s="261"/>
      <c r="E126" s="262"/>
      <c r="F126" s="262"/>
      <c r="G126" s="262"/>
      <c r="H126" s="262"/>
      <c r="I126" s="262"/>
      <c r="K126" s="8"/>
      <c r="L126" s="31"/>
      <c r="M126" s="247"/>
      <c r="O126" s="247"/>
      <c r="P126" s="14"/>
      <c r="R126" s="14"/>
      <c r="T126" s="14"/>
      <c r="U126" s="31"/>
      <c r="Z126" s="86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1"/>
      <c r="D127" s="261"/>
      <c r="E127" s="262"/>
      <c r="F127" s="262"/>
      <c r="G127" s="262"/>
      <c r="H127" s="262"/>
      <c r="I127" s="262"/>
      <c r="K127" s="8"/>
      <c r="L127" s="31"/>
      <c r="M127" s="247"/>
      <c r="O127" s="247"/>
      <c r="P127" s="14"/>
      <c r="R127" s="14"/>
      <c r="T127" s="14"/>
      <c r="U127" s="31"/>
      <c r="Z127" s="86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1"/>
      <c r="D128" s="261"/>
      <c r="E128" s="262"/>
      <c r="F128" s="262"/>
      <c r="G128" s="262"/>
      <c r="H128" s="262"/>
      <c r="I128" s="262"/>
      <c r="K128" s="8"/>
      <c r="L128" s="31"/>
      <c r="M128" s="247"/>
      <c r="O128" s="247"/>
      <c r="P128" s="14"/>
      <c r="R128" s="14"/>
      <c r="T128" s="14"/>
      <c r="U128" s="31"/>
      <c r="Z128" s="86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1"/>
      <c r="D129" s="261"/>
      <c r="E129" s="262"/>
      <c r="F129" s="262"/>
      <c r="G129" s="262"/>
      <c r="H129" s="262"/>
      <c r="I129" s="262"/>
      <c r="K129" s="8"/>
      <c r="L129" s="31"/>
      <c r="M129" s="247"/>
      <c r="O129" s="247"/>
      <c r="P129" s="14"/>
      <c r="R129" s="14"/>
      <c r="T129" s="14"/>
      <c r="U129" s="31"/>
      <c r="Z129" s="86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1"/>
      <c r="D130" s="261"/>
      <c r="E130" s="262"/>
      <c r="F130" s="262"/>
      <c r="G130" s="262"/>
      <c r="H130" s="262"/>
      <c r="I130" s="262"/>
      <c r="K130" s="8"/>
      <c r="L130" s="31"/>
      <c r="M130" s="247"/>
      <c r="O130" s="247"/>
      <c r="P130" s="14"/>
      <c r="R130" s="14"/>
      <c r="T130" s="14"/>
      <c r="U130" s="31"/>
      <c r="Z130" s="86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1"/>
      <c r="D131" s="261"/>
      <c r="E131" s="262"/>
      <c r="F131" s="262"/>
      <c r="G131" s="262"/>
      <c r="H131" s="262"/>
      <c r="I131" s="262"/>
      <c r="K131" s="8"/>
      <c r="L131" s="31"/>
      <c r="M131" s="247"/>
      <c r="O131" s="247"/>
      <c r="P131" s="14"/>
      <c r="R131" s="14"/>
      <c r="T131" s="14"/>
      <c r="U131" s="31"/>
      <c r="Z131" s="86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1"/>
      <c r="D132" s="261"/>
      <c r="E132" s="262"/>
      <c r="F132" s="262"/>
      <c r="G132" s="262"/>
      <c r="H132" s="262"/>
      <c r="I132" s="262"/>
      <c r="K132" s="8"/>
      <c r="L132" s="31"/>
      <c r="M132" s="247"/>
      <c r="O132" s="247"/>
      <c r="P132" s="14"/>
      <c r="R132" s="14"/>
      <c r="T132" s="14"/>
      <c r="U132" s="31"/>
      <c r="Z132" s="86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1"/>
      <c r="D133" s="261"/>
      <c r="E133" s="262"/>
      <c r="F133" s="262"/>
      <c r="G133" s="262"/>
      <c r="H133" s="262"/>
      <c r="I133" s="262"/>
      <c r="K133" s="8"/>
      <c r="L133" s="31"/>
      <c r="M133" s="247"/>
      <c r="O133" s="247"/>
      <c r="P133" s="14"/>
      <c r="R133" s="14"/>
      <c r="T133" s="14"/>
      <c r="U133" s="31"/>
      <c r="Z133" s="86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1"/>
      <c r="D134" s="261"/>
      <c r="E134" s="262"/>
      <c r="F134" s="262"/>
      <c r="G134" s="262"/>
      <c r="H134" s="262"/>
      <c r="I134" s="262"/>
      <c r="K134" s="8"/>
      <c r="L134" s="31"/>
      <c r="M134" s="247"/>
      <c r="O134" s="247"/>
      <c r="P134" s="14"/>
      <c r="R134" s="14"/>
      <c r="T134" s="14"/>
      <c r="U134" s="31"/>
      <c r="Z134" s="86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1"/>
      <c r="D135" s="261"/>
      <c r="E135" s="262"/>
      <c r="F135" s="262"/>
      <c r="G135" s="262"/>
      <c r="H135" s="262"/>
      <c r="I135" s="262"/>
      <c r="K135" s="8"/>
      <c r="L135" s="31"/>
      <c r="M135" s="247"/>
      <c r="O135" s="247"/>
      <c r="P135" s="14"/>
      <c r="R135" s="14"/>
      <c r="T135" s="14"/>
      <c r="U135" s="31"/>
      <c r="Z135" s="86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1"/>
      <c r="D136" s="261"/>
      <c r="E136" s="262"/>
      <c r="F136" s="262"/>
      <c r="G136" s="262"/>
      <c r="H136" s="262"/>
      <c r="I136" s="262"/>
      <c r="K136" s="8"/>
      <c r="L136" s="31"/>
      <c r="M136" s="247"/>
      <c r="O136" s="247"/>
      <c r="P136" s="14"/>
      <c r="R136" s="14"/>
      <c r="T136" s="14"/>
      <c r="U136" s="31"/>
      <c r="Z136" s="86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1"/>
      <c r="D137" s="261"/>
      <c r="E137" s="262"/>
      <c r="F137" s="262"/>
      <c r="G137" s="262"/>
      <c r="H137" s="262"/>
      <c r="I137" s="262"/>
      <c r="K137" s="8"/>
      <c r="L137" s="31"/>
      <c r="M137" s="247"/>
      <c r="O137" s="247"/>
      <c r="P137" s="14"/>
      <c r="R137" s="14"/>
      <c r="T137" s="14"/>
      <c r="U137" s="31"/>
      <c r="Z137" s="86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1"/>
      <c r="D138" s="261"/>
      <c r="E138" s="262"/>
      <c r="F138" s="262"/>
      <c r="G138" s="262"/>
      <c r="H138" s="262"/>
      <c r="I138" s="262"/>
      <c r="K138" s="8"/>
      <c r="L138" s="31"/>
      <c r="M138" s="247"/>
      <c r="O138" s="247"/>
      <c r="P138" s="14"/>
      <c r="R138" s="14"/>
      <c r="T138" s="14"/>
      <c r="U138" s="31"/>
      <c r="Z138" s="86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1"/>
      <c r="D139" s="261"/>
      <c r="E139" s="262"/>
      <c r="F139" s="262"/>
      <c r="G139" s="262"/>
      <c r="H139" s="262"/>
      <c r="I139" s="262"/>
      <c r="K139" s="8"/>
      <c r="L139" s="31"/>
      <c r="M139" s="247"/>
      <c r="O139" s="247"/>
      <c r="P139" s="14"/>
      <c r="R139" s="14"/>
      <c r="T139" s="14"/>
      <c r="U139" s="31"/>
      <c r="Z139" s="86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1"/>
      <c r="D140" s="261"/>
      <c r="E140" s="262"/>
      <c r="F140" s="262"/>
      <c r="G140" s="262"/>
      <c r="H140" s="262"/>
      <c r="I140" s="262"/>
      <c r="K140" s="8"/>
      <c r="L140" s="31"/>
      <c r="M140" s="247"/>
      <c r="O140" s="247"/>
      <c r="P140" s="14"/>
      <c r="R140" s="14"/>
      <c r="T140" s="14"/>
      <c r="U140" s="31"/>
      <c r="Z140" s="86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1"/>
      <c r="D141" s="261"/>
      <c r="E141" s="262"/>
      <c r="F141" s="262"/>
      <c r="G141" s="262"/>
      <c r="H141" s="262"/>
      <c r="I141" s="262"/>
      <c r="K141" s="8"/>
      <c r="L141" s="31"/>
      <c r="M141" s="247"/>
      <c r="O141" s="247"/>
      <c r="P141" s="14"/>
      <c r="R141" s="14"/>
      <c r="T141" s="14"/>
      <c r="U141" s="31"/>
      <c r="Z141" s="86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1"/>
      <c r="D142" s="261"/>
      <c r="E142" s="262"/>
      <c r="F142" s="262"/>
      <c r="G142" s="262"/>
      <c r="H142" s="262"/>
      <c r="I142" s="262"/>
      <c r="K142" s="8"/>
      <c r="L142" s="31"/>
      <c r="M142" s="247"/>
      <c r="O142" s="247"/>
      <c r="P142" s="14"/>
      <c r="R142" s="14"/>
      <c r="T142" s="14"/>
      <c r="U142" s="31"/>
      <c r="Z142" s="86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1"/>
      <c r="D143" s="261"/>
      <c r="E143" s="262"/>
      <c r="F143" s="262"/>
      <c r="G143" s="262"/>
      <c r="H143" s="262"/>
      <c r="I143" s="262"/>
      <c r="K143" s="8"/>
      <c r="L143" s="31"/>
      <c r="M143" s="247"/>
      <c r="O143" s="247"/>
      <c r="P143" s="14"/>
      <c r="R143" s="14"/>
      <c r="T143" s="14"/>
      <c r="U143" s="31"/>
      <c r="Z143" s="86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1"/>
      <c r="D144" s="261"/>
      <c r="E144" s="262"/>
      <c r="F144" s="262"/>
      <c r="G144" s="262"/>
      <c r="H144" s="262"/>
      <c r="I144" s="262"/>
      <c r="K144" s="8"/>
      <c r="L144" s="31"/>
      <c r="M144" s="247"/>
      <c r="O144" s="247"/>
      <c r="P144" s="14"/>
      <c r="R144" s="14"/>
      <c r="T144" s="14"/>
      <c r="U144" s="31"/>
      <c r="Z144" s="86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1"/>
      <c r="D145" s="261"/>
      <c r="E145" s="262"/>
      <c r="F145" s="262"/>
      <c r="G145" s="262"/>
      <c r="H145" s="262"/>
      <c r="I145" s="262"/>
      <c r="K145" s="8"/>
      <c r="L145" s="31"/>
      <c r="M145" s="247"/>
      <c r="O145" s="247"/>
      <c r="P145" s="14"/>
      <c r="R145" s="14"/>
      <c r="T145" s="14"/>
      <c r="U145" s="31"/>
      <c r="Z145" s="86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1"/>
      <c r="D146" s="261"/>
      <c r="E146" s="262"/>
      <c r="F146" s="262"/>
      <c r="G146" s="262"/>
      <c r="H146" s="262"/>
      <c r="I146" s="262"/>
      <c r="K146" s="8"/>
      <c r="L146" s="31"/>
      <c r="M146" s="247"/>
      <c r="O146" s="247"/>
      <c r="P146" s="14"/>
      <c r="R146" s="14"/>
      <c r="T146" s="14"/>
      <c r="U146" s="31"/>
      <c r="Z146" s="86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1"/>
      <c r="D147" s="261"/>
      <c r="E147" s="262"/>
      <c r="F147" s="262"/>
      <c r="G147" s="262"/>
      <c r="H147" s="262"/>
      <c r="I147" s="262"/>
      <c r="K147" s="8"/>
      <c r="L147" s="31"/>
      <c r="M147" s="247"/>
      <c r="O147" s="247"/>
      <c r="P147" s="14"/>
      <c r="R147" s="14"/>
      <c r="T147" s="14"/>
      <c r="U147" s="31"/>
      <c r="Z147" s="86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1"/>
      <c r="D148" s="261"/>
      <c r="E148" s="262"/>
      <c r="F148" s="262"/>
      <c r="G148" s="262"/>
      <c r="H148" s="262"/>
      <c r="I148" s="262"/>
      <c r="K148" s="8"/>
      <c r="L148" s="31"/>
      <c r="M148" s="247"/>
      <c r="O148" s="247"/>
      <c r="P148" s="14"/>
      <c r="R148" s="14"/>
      <c r="T148" s="14"/>
      <c r="U148" s="31"/>
      <c r="Z148" s="86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1"/>
      <c r="D149" s="261"/>
      <c r="E149" s="262"/>
      <c r="F149" s="262"/>
      <c r="G149" s="262"/>
      <c r="H149" s="262"/>
      <c r="I149" s="262"/>
      <c r="K149" s="8"/>
      <c r="L149" s="31"/>
      <c r="M149" s="247"/>
      <c r="O149" s="247"/>
      <c r="P149" s="14"/>
      <c r="R149" s="14"/>
      <c r="T149" s="14"/>
      <c r="U149" s="31"/>
      <c r="Z149" s="86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1"/>
      <c r="D150" s="261"/>
      <c r="E150" s="262"/>
      <c r="F150" s="262"/>
      <c r="G150" s="262"/>
      <c r="H150" s="262"/>
      <c r="I150" s="262"/>
      <c r="K150" s="8"/>
      <c r="L150" s="31"/>
      <c r="M150" s="247"/>
      <c r="O150" s="247"/>
      <c r="P150" s="14"/>
      <c r="R150" s="14"/>
      <c r="T150" s="14"/>
      <c r="U150" s="31"/>
      <c r="Z150" s="86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1"/>
      <c r="D151" s="261"/>
      <c r="E151" s="262"/>
      <c r="F151" s="262"/>
      <c r="G151" s="262"/>
      <c r="H151" s="262"/>
      <c r="I151" s="262"/>
      <c r="K151" s="8"/>
      <c r="L151" s="31"/>
      <c r="M151" s="247"/>
      <c r="O151" s="247"/>
      <c r="P151" s="14"/>
      <c r="R151" s="14"/>
      <c r="T151" s="14"/>
      <c r="U151" s="31"/>
      <c r="Z151" s="86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1"/>
      <c r="D152" s="261"/>
      <c r="E152" s="262"/>
      <c r="F152" s="262"/>
      <c r="G152" s="262"/>
      <c r="H152" s="262"/>
      <c r="I152" s="262"/>
      <c r="K152" s="8"/>
      <c r="L152" s="31"/>
      <c r="M152" s="247"/>
      <c r="O152" s="247"/>
      <c r="P152" s="14"/>
      <c r="R152" s="14"/>
      <c r="T152" s="14"/>
      <c r="U152" s="31"/>
      <c r="Z152" s="86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1"/>
      <c r="D153" s="261"/>
      <c r="E153" s="262"/>
      <c r="F153" s="262"/>
      <c r="G153" s="262"/>
      <c r="H153" s="262"/>
      <c r="I153" s="262"/>
      <c r="K153" s="8"/>
      <c r="L153" s="31"/>
      <c r="M153" s="247"/>
      <c r="O153" s="247"/>
      <c r="P153" s="14"/>
      <c r="R153" s="14"/>
      <c r="T153" s="14"/>
      <c r="U153" s="31"/>
      <c r="Z153" s="86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1"/>
      <c r="D154" s="261"/>
      <c r="E154" s="262"/>
      <c r="F154" s="262"/>
      <c r="G154" s="262"/>
      <c r="H154" s="262"/>
      <c r="I154" s="262"/>
      <c r="K154" s="8"/>
      <c r="L154" s="31"/>
      <c r="M154" s="247"/>
      <c r="O154" s="247"/>
      <c r="P154" s="14"/>
      <c r="R154" s="14"/>
      <c r="T154" s="14"/>
      <c r="U154" s="31"/>
      <c r="Z154" s="86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1"/>
      <c r="D155" s="261"/>
      <c r="E155" s="262"/>
      <c r="F155" s="262"/>
      <c r="G155" s="262"/>
      <c r="H155" s="262"/>
      <c r="I155" s="262"/>
      <c r="K155" s="8"/>
      <c r="L155" s="31"/>
      <c r="M155" s="247"/>
      <c r="O155" s="247"/>
      <c r="P155" s="14"/>
      <c r="R155" s="14"/>
      <c r="T155" s="14"/>
      <c r="U155" s="31"/>
      <c r="Z155" s="86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1"/>
      <c r="D156" s="261"/>
      <c r="E156" s="262"/>
      <c r="F156" s="262"/>
      <c r="G156" s="262"/>
      <c r="H156" s="262"/>
      <c r="I156" s="262"/>
      <c r="K156" s="8"/>
      <c r="L156" s="31"/>
      <c r="M156" s="247"/>
      <c r="O156" s="247"/>
      <c r="P156" s="14"/>
      <c r="R156" s="14"/>
      <c r="T156" s="14"/>
      <c r="U156" s="31"/>
      <c r="Z156" s="86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1"/>
      <c r="D157" s="261"/>
      <c r="E157" s="262"/>
      <c r="F157" s="262"/>
      <c r="G157" s="262"/>
      <c r="H157" s="262"/>
      <c r="I157" s="262"/>
      <c r="K157" s="8"/>
      <c r="L157" s="31"/>
      <c r="M157" s="247"/>
      <c r="O157" s="247"/>
      <c r="P157" s="14"/>
      <c r="R157" s="14"/>
      <c r="T157" s="14"/>
      <c r="U157" s="31"/>
      <c r="Z157" s="86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1"/>
      <c r="D158" s="261"/>
      <c r="E158" s="262"/>
      <c r="F158" s="262"/>
      <c r="G158" s="262"/>
      <c r="H158" s="262"/>
      <c r="I158" s="262"/>
      <c r="K158" s="8"/>
      <c r="L158" s="31"/>
      <c r="M158" s="247"/>
      <c r="O158" s="247"/>
      <c r="P158" s="14"/>
      <c r="R158" s="14"/>
      <c r="T158" s="14"/>
      <c r="U158" s="31"/>
      <c r="Z158" s="86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1"/>
      <c r="D159" s="261"/>
      <c r="E159" s="262"/>
      <c r="F159" s="262"/>
      <c r="G159" s="262"/>
      <c r="H159" s="262"/>
      <c r="I159" s="262"/>
      <c r="K159" s="8"/>
      <c r="L159" s="31"/>
      <c r="M159" s="247"/>
      <c r="O159" s="247"/>
      <c r="P159" s="14"/>
      <c r="R159" s="14"/>
      <c r="T159" s="14"/>
      <c r="U159" s="31"/>
      <c r="Z159" s="86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1"/>
      <c r="D160" s="261"/>
      <c r="E160" s="262"/>
      <c r="F160" s="262"/>
      <c r="G160" s="262"/>
      <c r="H160" s="262"/>
      <c r="I160" s="262"/>
      <c r="K160" s="8"/>
      <c r="L160" s="31"/>
      <c r="M160" s="247"/>
      <c r="O160" s="247"/>
      <c r="P160" s="14"/>
      <c r="R160" s="14"/>
      <c r="T160" s="14"/>
      <c r="U160" s="31"/>
      <c r="Z160" s="86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1"/>
      <c r="D161" s="261"/>
      <c r="E161" s="262"/>
      <c r="F161" s="262"/>
      <c r="G161" s="262"/>
      <c r="H161" s="262"/>
      <c r="I161" s="262"/>
      <c r="K161" s="8"/>
      <c r="L161" s="31"/>
      <c r="M161" s="247"/>
      <c r="O161" s="247"/>
      <c r="P161" s="14"/>
      <c r="R161" s="14"/>
      <c r="T161" s="14"/>
      <c r="U161" s="31"/>
      <c r="Z161" s="86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2"/>
      <c r="T162" s="14"/>
      <c r="Z162" s="11"/>
      <c r="AA162" s="2"/>
      <c r="AB162" s="2"/>
      <c r="AC162" s="1"/>
      <c r="AD162" s="4"/>
      <c r="AE162" s="4"/>
      <c r="AF162" s="4"/>
      <c r="AG162" s="4"/>
      <c r="AH162" s="4"/>
      <c r="AI162" s="14"/>
      <c r="AJ162" s="4"/>
      <c r="AK162" s="14"/>
      <c r="AL162" s="4"/>
      <c r="AM162" s="14"/>
      <c r="AN162" s="4"/>
      <c r="AO162" s="822"/>
      <c r="AP162" s="521"/>
      <c r="AQ162" s="822"/>
      <c r="AR162" s="521"/>
      <c r="AS162" s="14"/>
      <c r="AT162" s="14"/>
      <c r="AU162" s="14"/>
    </row>
    <row r="163" spans="1:47" x14ac:dyDescent="0.25">
      <c r="R163" s="822"/>
      <c r="T163" s="14"/>
      <c r="Z163" s="11"/>
      <c r="AA163" s="2"/>
      <c r="AB163" s="2"/>
      <c r="AC163" s="1"/>
      <c r="AD163" s="4"/>
      <c r="AE163" s="4"/>
      <c r="AF163" s="4"/>
      <c r="AG163" s="4"/>
      <c r="AH163" s="4"/>
      <c r="AI163" s="14"/>
      <c r="AJ163" s="4"/>
      <c r="AK163" s="14"/>
      <c r="AL163" s="4"/>
      <c r="AM163" s="14"/>
      <c r="AN163" s="4"/>
      <c r="AO163" s="822"/>
      <c r="AP163" s="521"/>
      <c r="AQ163" s="822"/>
      <c r="AR163" s="521"/>
      <c r="AS163" s="14"/>
      <c r="AT163" s="14"/>
      <c r="AU163" s="14"/>
    </row>
    <row r="164" spans="1:47" x14ac:dyDescent="0.25">
      <c r="R164" s="822"/>
      <c r="T164" s="14"/>
      <c r="Z164" s="11"/>
      <c r="AA164" s="2"/>
      <c r="AB164" s="2"/>
      <c r="AC164" s="1"/>
      <c r="AD164" s="4"/>
      <c r="AE164" s="4"/>
      <c r="AF164" s="4"/>
      <c r="AG164" s="4"/>
      <c r="AH164" s="4"/>
      <c r="AI164" s="14"/>
      <c r="AJ164" s="4"/>
      <c r="AK164" s="14"/>
      <c r="AL164" s="4"/>
      <c r="AM164" s="14"/>
      <c r="AN164" s="4"/>
      <c r="AO164" s="822"/>
      <c r="AP164" s="521"/>
      <c r="AQ164" s="822"/>
      <c r="AR164" s="521"/>
      <c r="AS164" s="14"/>
      <c r="AT164" s="14"/>
      <c r="AU164" s="14"/>
    </row>
    <row r="165" spans="1:47" x14ac:dyDescent="0.25">
      <c r="R165" s="822"/>
      <c r="T165" s="14"/>
      <c r="Z165" s="11"/>
      <c r="AA165" s="2"/>
      <c r="AB165" s="2"/>
      <c r="AC165" s="1"/>
      <c r="AD165" s="4"/>
      <c r="AE165" s="4"/>
      <c r="AF165" s="4"/>
      <c r="AG165" s="4"/>
      <c r="AH165" s="4"/>
      <c r="AI165" s="14"/>
      <c r="AJ165" s="4"/>
      <c r="AK165" s="14"/>
      <c r="AL165" s="4"/>
      <c r="AM165" s="14"/>
      <c r="AN165" s="4"/>
      <c r="AO165" s="822"/>
      <c r="AP165" s="521"/>
      <c r="AQ165" s="822"/>
      <c r="AR165" s="521"/>
      <c r="AS165" s="14"/>
      <c r="AT165" s="14"/>
      <c r="AU165" s="14"/>
    </row>
    <row r="166" spans="1:47" x14ac:dyDescent="0.25">
      <c r="R166" s="822"/>
      <c r="T166" s="14"/>
      <c r="Z166" s="11"/>
      <c r="AA166" s="2"/>
      <c r="AB166" s="2"/>
      <c r="AC166" s="1"/>
      <c r="AD166" s="4"/>
      <c r="AE166" s="4"/>
      <c r="AF166" s="4"/>
      <c r="AG166" s="4"/>
      <c r="AH166" s="4"/>
      <c r="AI166" s="14"/>
      <c r="AJ166" s="4"/>
      <c r="AK166" s="14"/>
      <c r="AL166" s="4"/>
      <c r="AM166" s="14"/>
      <c r="AN166" s="4"/>
      <c r="AO166" s="822"/>
      <c r="AP166" s="521"/>
      <c r="AQ166" s="822"/>
      <c r="AR166" s="521"/>
      <c r="AS166" s="14"/>
      <c r="AT166" s="14"/>
      <c r="AU166" s="14"/>
    </row>
    <row r="167" spans="1:47" x14ac:dyDescent="0.25">
      <c r="R167" s="822"/>
      <c r="T167" s="14"/>
      <c r="Z167" s="11"/>
      <c r="AA167" s="2"/>
      <c r="AB167" s="2"/>
      <c r="AC167" s="1"/>
      <c r="AD167" s="4"/>
      <c r="AE167" s="4"/>
      <c r="AF167" s="4"/>
      <c r="AG167" s="4"/>
      <c r="AH167" s="4"/>
      <c r="AI167" s="14"/>
      <c r="AJ167" s="4"/>
      <c r="AK167" s="14"/>
      <c r="AL167" s="4"/>
      <c r="AM167" s="14"/>
      <c r="AN167" s="4"/>
      <c r="AO167" s="822"/>
      <c r="AP167" s="521"/>
      <c r="AQ167" s="822"/>
      <c r="AR167" s="521"/>
      <c r="AS167" s="14"/>
      <c r="AT167" s="14"/>
      <c r="AU167" s="14"/>
    </row>
    <row r="168" spans="1:47" x14ac:dyDescent="0.25">
      <c r="R168" s="822"/>
      <c r="T168" s="14"/>
      <c r="Z168" s="11"/>
      <c r="AA168" s="2"/>
      <c r="AB168" s="2"/>
      <c r="AC168" s="1"/>
      <c r="AD168" s="4"/>
      <c r="AE168" s="4"/>
      <c r="AF168" s="4"/>
      <c r="AG168" s="4"/>
      <c r="AH168" s="4"/>
      <c r="AI168" s="14"/>
      <c r="AJ168" s="4"/>
      <c r="AK168" s="14"/>
      <c r="AL168" s="4"/>
      <c r="AM168" s="14"/>
      <c r="AN168" s="4"/>
      <c r="AO168" s="822"/>
      <c r="AP168" s="521"/>
      <c r="AQ168" s="822"/>
      <c r="AR168" s="521"/>
      <c r="AS168" s="14"/>
      <c r="AT168" s="14"/>
      <c r="AU168" s="14"/>
    </row>
    <row r="169" spans="1:47" x14ac:dyDescent="0.25">
      <c r="R169" s="822"/>
      <c r="T169" s="14"/>
      <c r="Z169" s="11"/>
      <c r="AA169" s="2"/>
      <c r="AB169" s="2"/>
      <c r="AC169" s="1"/>
      <c r="AD169" s="4"/>
      <c r="AE169" s="4"/>
      <c r="AF169" s="4"/>
      <c r="AG169" s="4"/>
      <c r="AH169" s="4"/>
      <c r="AI169" s="14"/>
      <c r="AJ169" s="4"/>
      <c r="AK169" s="14"/>
      <c r="AL169" s="4"/>
      <c r="AM169" s="14"/>
      <c r="AN169" s="4"/>
      <c r="AO169" s="822"/>
      <c r="AP169" s="521"/>
      <c r="AQ169" s="822"/>
      <c r="AR169" s="521"/>
      <c r="AS169" s="14"/>
      <c r="AT169" s="14"/>
      <c r="AU169" s="14"/>
    </row>
    <row r="170" spans="1:47" x14ac:dyDescent="0.25">
      <c r="R170" s="822"/>
      <c r="T170" s="14"/>
      <c r="Z170" s="11"/>
      <c r="AA170" s="2"/>
      <c r="AB170" s="2"/>
      <c r="AC170" s="1"/>
      <c r="AD170" s="4"/>
      <c r="AE170" s="4"/>
      <c r="AF170" s="4"/>
      <c r="AG170" s="4"/>
      <c r="AH170" s="4"/>
      <c r="AI170" s="14"/>
      <c r="AJ170" s="4"/>
      <c r="AK170" s="14"/>
      <c r="AL170" s="4"/>
      <c r="AM170" s="14"/>
      <c r="AN170" s="4"/>
      <c r="AO170" s="822"/>
      <c r="AP170" s="521"/>
      <c r="AQ170" s="822"/>
      <c r="AR170" s="521"/>
      <c r="AS170" s="14"/>
      <c r="AT170" s="14"/>
      <c r="AU170" s="14"/>
    </row>
    <row r="171" spans="1:47" x14ac:dyDescent="0.25">
      <c r="R171" s="822"/>
      <c r="T171" s="14"/>
      <c r="Z171" s="11"/>
      <c r="AA171" s="2"/>
      <c r="AB171" s="2"/>
      <c r="AC171" s="1"/>
      <c r="AD171" s="4"/>
      <c r="AE171" s="4"/>
      <c r="AF171" s="4"/>
      <c r="AG171" s="4"/>
      <c r="AH171" s="4"/>
      <c r="AI171" s="14"/>
      <c r="AJ171" s="4"/>
      <c r="AK171" s="14"/>
      <c r="AL171" s="4"/>
      <c r="AM171" s="14"/>
      <c r="AN171" s="4"/>
      <c r="AO171" s="822"/>
      <c r="AP171" s="521"/>
      <c r="AQ171" s="822"/>
      <c r="AR171" s="521"/>
      <c r="AS171" s="14"/>
      <c r="AT171" s="14"/>
      <c r="AU171" s="14"/>
    </row>
    <row r="172" spans="1:47" x14ac:dyDescent="0.25">
      <c r="R172" s="822"/>
      <c r="T172" s="14"/>
      <c r="Z172" s="11"/>
      <c r="AA172" s="2"/>
      <c r="AB172" s="2"/>
      <c r="AC172" s="1"/>
      <c r="AD172" s="4"/>
      <c r="AE172" s="4"/>
      <c r="AF172" s="4"/>
      <c r="AG172" s="4"/>
      <c r="AH172" s="4"/>
      <c r="AI172" s="14"/>
      <c r="AJ172" s="4"/>
      <c r="AK172" s="14"/>
      <c r="AL172" s="4"/>
      <c r="AM172" s="14"/>
      <c r="AN172" s="4"/>
      <c r="AO172" s="822"/>
      <c r="AP172" s="521"/>
      <c r="AQ172" s="822"/>
      <c r="AR172" s="521"/>
      <c r="AS172" s="14"/>
      <c r="AT172" s="14"/>
      <c r="AU172" s="14"/>
    </row>
    <row r="173" spans="1:47" x14ac:dyDescent="0.25">
      <c r="R173" s="822"/>
      <c r="T173" s="14"/>
      <c r="Z173" s="11"/>
      <c r="AA173" s="2"/>
      <c r="AB173" s="2"/>
      <c r="AC173" s="1"/>
      <c r="AD173" s="4"/>
      <c r="AE173" s="4"/>
      <c r="AF173" s="4"/>
      <c r="AG173" s="4"/>
      <c r="AH173" s="4"/>
      <c r="AI173" s="14"/>
      <c r="AJ173" s="4"/>
      <c r="AK173" s="14"/>
      <c r="AL173" s="4"/>
      <c r="AM173" s="14"/>
      <c r="AN173" s="4"/>
      <c r="AO173" s="822"/>
      <c r="AP173" s="521"/>
      <c r="AQ173" s="822"/>
      <c r="AR173" s="521"/>
      <c r="AS173" s="14"/>
      <c r="AT173" s="14"/>
      <c r="AU173" s="14"/>
    </row>
    <row r="174" spans="1:47" x14ac:dyDescent="0.25">
      <c r="R174" s="822"/>
      <c r="T174" s="14"/>
      <c r="Z174" s="11"/>
      <c r="AA174" s="2"/>
      <c r="AB174" s="2"/>
      <c r="AC174" s="1"/>
      <c r="AD174" s="4"/>
      <c r="AE174" s="4"/>
      <c r="AF174" s="4"/>
      <c r="AG174" s="4"/>
      <c r="AH174" s="4"/>
      <c r="AI174" s="14"/>
      <c r="AJ174" s="4"/>
      <c r="AK174" s="14"/>
      <c r="AL174" s="4"/>
      <c r="AM174" s="14"/>
      <c r="AN174" s="4"/>
      <c r="AO174" s="822"/>
      <c r="AP174" s="521"/>
      <c r="AQ174" s="822"/>
      <c r="AR174" s="521"/>
      <c r="AS174" s="14"/>
      <c r="AT174" s="14"/>
      <c r="AU174" s="14"/>
    </row>
    <row r="175" spans="1:47" x14ac:dyDescent="0.25">
      <c r="R175" s="822"/>
      <c r="T175" s="14"/>
    </row>
  </sheetData>
  <sortState xmlns:xlrd2="http://schemas.microsoft.com/office/spreadsheetml/2017/richdata2" ref="Z3:AU174">
    <sortCondition ref="Z3"/>
  </sortState>
  <mergeCells count="2">
    <mergeCell ref="A1:V1"/>
    <mergeCell ref="Z1:AU1"/>
  </mergeCells>
  <conditionalFormatting sqref="A4:V175">
    <cfRule type="expression" dxfId="20" priority="26">
      <formula>AND($A3&lt;&gt;"",MOD(ROW(),2)=1)</formula>
    </cfRule>
  </conditionalFormatting>
  <conditionalFormatting sqref="A3:V3">
    <cfRule type="expression" dxfId="19" priority="1">
      <formula>AND($A2&lt;&gt;"",MOD(ROW(),2)=1)</formula>
    </cfRule>
  </conditionalFormatting>
  <pageMargins left="0.7" right="0.7" top="0.75" bottom="0.75" header="0.3" footer="0.3"/>
  <pageSetup orientation="portrait" horizontalDpi="4294967293"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63" t="s">
        <v>121</v>
      </c>
      <c r="B30" s="1363"/>
      <c r="C30" s="1363"/>
      <c r="D30" s="1363"/>
      <c r="E30" s="1363"/>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6"/>
      <c r="C63" s="831"/>
      <c r="D63" s="832"/>
      <c r="E63" s="635"/>
      <c r="F63" s="310"/>
    </row>
    <row r="64" spans="1:6" s="23" customFormat="1" ht="15" x14ac:dyDescent="0.25">
      <c r="A64" s="24"/>
      <c r="B64" s="826"/>
      <c r="C64" s="827"/>
      <c r="D64" s="828"/>
      <c r="E64" s="310"/>
      <c r="F64" s="310"/>
    </row>
    <row r="65" spans="1:6" s="23" customFormat="1" ht="15.95" customHeight="1" x14ac:dyDescent="0.25">
      <c r="A65" s="24"/>
      <c r="B65" s="35"/>
      <c r="C65" s="829"/>
      <c r="D65" s="830"/>
      <c r="E65" s="310"/>
      <c r="F65" s="310"/>
    </row>
    <row r="66" spans="1:6" s="28" customFormat="1" ht="15.95" customHeight="1" x14ac:dyDescent="0.25">
      <c r="A66" s="24"/>
      <c r="B66" s="34"/>
      <c r="C66" s="915"/>
      <c r="D66" s="916"/>
      <c r="E66" s="311"/>
      <c r="F66" s="311"/>
    </row>
    <row r="67" spans="1:6" s="28" customFormat="1" ht="15.95" customHeight="1" x14ac:dyDescent="0.25">
      <c r="A67" s="166"/>
      <c r="B67" s="826"/>
      <c r="C67" s="917"/>
      <c r="D67" s="918"/>
      <c r="E67" s="310"/>
      <c r="F67" s="310"/>
    </row>
    <row r="68" spans="1:6" s="28" customFormat="1" ht="15.95" customHeight="1" x14ac:dyDescent="0.25">
      <c r="A68" s="166"/>
      <c r="B68" s="825"/>
      <c r="C68" s="825"/>
      <c r="D68" s="825"/>
      <c r="E68" s="825"/>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60" t="s">
        <v>146</v>
      </c>
      <c r="C81" s="1361"/>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64"/>
      <c r="C83" s="1365"/>
      <c r="D83" s="1366"/>
      <c r="E83" s="1366"/>
    </row>
    <row r="84" spans="1:6" s="27" customFormat="1" ht="15.95" customHeight="1" x14ac:dyDescent="0.2">
      <c r="A84" s="1367" t="s">
        <v>147</v>
      </c>
      <c r="B84" s="1367"/>
      <c r="C84" s="1367"/>
      <c r="D84" s="1368"/>
      <c r="E84" s="1368"/>
    </row>
    <row r="85" spans="1:6" ht="15.95" customHeight="1" x14ac:dyDescent="0.2">
      <c r="A85" s="1369" t="s">
        <v>148</v>
      </c>
      <c r="B85" s="1369"/>
      <c r="C85" s="1369"/>
      <c r="D85" s="1370"/>
      <c r="E85" s="1370"/>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62" t="s">
        <v>149</v>
      </c>
      <c r="B88" s="1362"/>
      <c r="C88" s="1362"/>
      <c r="D88" s="1362"/>
      <c r="E88" s="1362"/>
      <c r="F88" s="1362"/>
    </row>
    <row r="89" spans="1:6" ht="15.95" customHeight="1" x14ac:dyDescent="0.2">
      <c r="A89" s="252"/>
      <c r="B89" s="1358"/>
      <c r="C89" s="1358"/>
      <c r="D89" s="1359"/>
      <c r="E89" s="1359"/>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71" t="s">
        <v>11155</v>
      </c>
      <c r="B1" s="1372"/>
      <c r="C1" s="1372"/>
      <c r="D1" s="1372"/>
      <c r="E1" s="1372"/>
      <c r="F1" s="1372"/>
      <c r="G1" s="1372"/>
      <c r="H1" s="1372"/>
      <c r="I1" s="1372"/>
      <c r="J1" s="1372"/>
      <c r="K1" s="1372"/>
      <c r="L1" s="1372"/>
      <c r="M1" s="1372"/>
      <c r="N1" s="1372"/>
      <c r="O1" s="1372"/>
      <c r="P1" s="1372"/>
      <c r="Q1" s="1372"/>
      <c r="R1" s="1373"/>
    </row>
    <row r="2" spans="1:18" ht="15" customHeight="1" x14ac:dyDescent="0.25">
      <c r="A2" s="922"/>
      <c r="B2" s="922"/>
      <c r="C2" s="922"/>
      <c r="D2" s="922"/>
      <c r="E2" s="922"/>
      <c r="F2" s="922"/>
      <c r="G2" s="922"/>
      <c r="H2" s="922"/>
      <c r="I2" s="922"/>
      <c r="J2" s="922"/>
      <c r="K2" s="922"/>
      <c r="L2" s="922"/>
      <c r="M2" s="922"/>
      <c r="N2" s="922"/>
      <c r="O2" s="922"/>
      <c r="P2" s="922"/>
      <c r="Q2" s="922"/>
      <c r="R2" s="922"/>
    </row>
    <row r="3" spans="1:18" ht="15" customHeight="1" x14ac:dyDescent="0.25">
      <c r="A3" s="922"/>
      <c r="B3" s="923"/>
      <c r="C3" s="924"/>
      <c r="D3" s="924"/>
      <c r="E3" s="924"/>
      <c r="F3" s="924"/>
      <c r="G3" s="924"/>
      <c r="H3" s="924"/>
      <c r="I3" s="924"/>
      <c r="J3" s="924"/>
      <c r="K3" s="924"/>
      <c r="L3" s="924"/>
      <c r="M3" s="924"/>
      <c r="N3" s="924"/>
      <c r="O3" s="924"/>
      <c r="P3" s="924"/>
      <c r="Q3" s="925"/>
      <c r="R3" s="922"/>
    </row>
    <row r="4" spans="1:18" ht="15" customHeight="1" x14ac:dyDescent="0.25">
      <c r="A4" s="922"/>
      <c r="B4" s="926"/>
      <c r="C4" s="927" t="s">
        <v>11156</v>
      </c>
      <c r="D4" s="1374" t="s">
        <v>11636</v>
      </c>
      <c r="E4" s="1375"/>
      <c r="F4" s="1375"/>
      <c r="G4" s="1375"/>
      <c r="H4" s="928"/>
      <c r="I4" s="928"/>
      <c r="J4" s="928"/>
      <c r="K4" s="928"/>
      <c r="L4" s="922"/>
      <c r="M4" s="922"/>
      <c r="N4" s="922"/>
      <c r="O4" s="922"/>
      <c r="P4" s="922"/>
      <c r="Q4" s="929"/>
      <c r="R4" s="922"/>
    </row>
    <row r="5" spans="1:18" ht="15" customHeight="1" x14ac:dyDescent="0.25">
      <c r="A5" s="922"/>
      <c r="B5" s="926"/>
      <c r="C5" s="922"/>
      <c r="D5" s="928"/>
      <c r="E5" s="928"/>
      <c r="F5" s="928"/>
      <c r="G5" s="928"/>
      <c r="H5" s="928"/>
      <c r="I5" s="928"/>
      <c r="J5" s="922"/>
      <c r="K5" s="922"/>
      <c r="L5" s="922"/>
      <c r="M5" s="922"/>
      <c r="N5" s="922"/>
      <c r="O5" s="922"/>
      <c r="P5" s="922"/>
      <c r="Q5" s="929"/>
      <c r="R5" s="922"/>
    </row>
    <row r="6" spans="1:18" ht="15" customHeight="1" x14ac:dyDescent="0.25">
      <c r="A6" s="922"/>
      <c r="B6" s="926"/>
      <c r="C6" s="927" t="s">
        <v>11157</v>
      </c>
      <c r="D6" s="1374" t="s">
        <v>43</v>
      </c>
      <c r="E6" s="1374"/>
      <c r="F6" s="1374"/>
      <c r="G6" s="1374"/>
      <c r="H6" s="928"/>
      <c r="I6" s="928"/>
      <c r="J6" s="928"/>
      <c r="K6" s="928"/>
      <c r="L6" s="928"/>
      <c r="M6" s="927" t="s">
        <v>11169</v>
      </c>
      <c r="N6" s="1059">
        <v>45139</v>
      </c>
      <c r="O6" s="927" t="s">
        <v>11171</v>
      </c>
      <c r="P6" s="1059">
        <v>45504</v>
      </c>
      <c r="Q6" s="929"/>
      <c r="R6" s="922"/>
    </row>
    <row r="7" spans="1:18" ht="15" customHeight="1" thickBot="1" x14ac:dyDescent="0.3">
      <c r="A7" s="922"/>
      <c r="B7" s="926"/>
      <c r="C7" s="922"/>
      <c r="D7" s="922"/>
      <c r="E7" s="922"/>
      <c r="F7" s="922"/>
      <c r="G7" s="922"/>
      <c r="H7" s="922"/>
      <c r="I7" s="922"/>
      <c r="J7" s="922"/>
      <c r="K7" s="922"/>
      <c r="L7" s="922"/>
      <c r="M7" s="922"/>
      <c r="N7" s="922"/>
      <c r="O7" s="922"/>
      <c r="P7" s="922"/>
      <c r="Q7" s="929"/>
      <c r="R7" s="922"/>
    </row>
    <row r="8" spans="1:18" ht="51.75" thickTop="1" x14ac:dyDescent="0.25">
      <c r="A8" s="922"/>
      <c r="B8" s="926"/>
      <c r="C8" s="951" t="s">
        <v>11163</v>
      </c>
      <c r="D8" s="952" t="s">
        <v>11164</v>
      </c>
      <c r="E8" s="952" t="s">
        <v>11165</v>
      </c>
      <c r="F8" s="952" t="s">
        <v>134</v>
      </c>
      <c r="G8" s="952" t="s">
        <v>122</v>
      </c>
      <c r="H8" s="953" t="s">
        <v>11166</v>
      </c>
      <c r="I8" s="953" t="s">
        <v>11167</v>
      </c>
      <c r="J8" s="953" t="s">
        <v>11168</v>
      </c>
      <c r="K8" s="953" t="s">
        <v>9285</v>
      </c>
      <c r="L8" s="953" t="s">
        <v>9286</v>
      </c>
      <c r="M8" s="953" t="s">
        <v>630</v>
      </c>
      <c r="N8" s="952" t="s">
        <v>11161</v>
      </c>
      <c r="O8" s="952" t="s">
        <v>11158</v>
      </c>
      <c r="P8" s="954" t="s">
        <v>11159</v>
      </c>
      <c r="Q8" s="929"/>
      <c r="R8" s="922"/>
    </row>
    <row r="9" spans="1:18" ht="15" customHeight="1" x14ac:dyDescent="0.25">
      <c r="A9" s="922"/>
      <c r="B9" s="926"/>
      <c r="C9" s="930"/>
      <c r="D9" s="931"/>
      <c r="E9" s="932"/>
      <c r="F9" s="933"/>
      <c r="G9" s="933"/>
      <c r="H9" s="933"/>
      <c r="I9" s="933"/>
      <c r="J9" s="933"/>
      <c r="K9" s="933"/>
      <c r="L9" s="933"/>
      <c r="M9" s="933"/>
      <c r="N9" s="933"/>
      <c r="O9" s="934"/>
      <c r="P9" s="935"/>
      <c r="Q9" s="929"/>
      <c r="R9" s="922"/>
    </row>
    <row r="10" spans="1:18" ht="15" customHeight="1" x14ac:dyDescent="0.25">
      <c r="A10" s="922"/>
      <c r="B10" s="926"/>
      <c r="C10" s="936"/>
      <c r="D10" s="931"/>
      <c r="E10" s="937"/>
      <c r="F10" s="938"/>
      <c r="G10" s="938"/>
      <c r="H10" s="938"/>
      <c r="I10" s="938"/>
      <c r="J10" s="938"/>
      <c r="K10" s="938"/>
      <c r="L10" s="938"/>
      <c r="M10" s="938"/>
      <c r="N10" s="938"/>
      <c r="O10" s="939"/>
      <c r="P10" s="940"/>
      <c r="Q10" s="929"/>
      <c r="R10" s="922"/>
    </row>
    <row r="11" spans="1:18" ht="15" customHeight="1" x14ac:dyDescent="0.25">
      <c r="A11" s="922"/>
      <c r="B11" s="926"/>
      <c r="C11" s="936"/>
      <c r="D11" s="931"/>
      <c r="E11" s="937"/>
      <c r="F11" s="938"/>
      <c r="G11" s="938"/>
      <c r="H11" s="938"/>
      <c r="I11" s="938"/>
      <c r="J11" s="938"/>
      <c r="K11" s="938"/>
      <c r="L11" s="938"/>
      <c r="M11" s="938"/>
      <c r="N11" s="938"/>
      <c r="O11" s="939"/>
      <c r="P11" s="940"/>
      <c r="Q11" s="929"/>
      <c r="R11" s="922"/>
    </row>
    <row r="12" spans="1:18" ht="15" customHeight="1" x14ac:dyDescent="0.25">
      <c r="A12" s="922"/>
      <c r="B12" s="926"/>
      <c r="C12" s="936"/>
      <c r="D12" s="931"/>
      <c r="E12" s="937"/>
      <c r="F12" s="938"/>
      <c r="G12" s="938"/>
      <c r="H12" s="938"/>
      <c r="I12" s="938"/>
      <c r="J12" s="938"/>
      <c r="K12" s="938"/>
      <c r="L12" s="938"/>
      <c r="M12" s="938"/>
      <c r="N12" s="938"/>
      <c r="O12" s="939"/>
      <c r="P12" s="940"/>
      <c r="Q12" s="929"/>
      <c r="R12" s="922"/>
    </row>
    <row r="13" spans="1:18" ht="15" customHeight="1" x14ac:dyDescent="0.25">
      <c r="A13" s="922"/>
      <c r="B13" s="926"/>
      <c r="C13" s="936"/>
      <c r="D13" s="931"/>
      <c r="E13" s="937"/>
      <c r="F13" s="938"/>
      <c r="G13" s="938"/>
      <c r="H13" s="938"/>
      <c r="I13" s="938"/>
      <c r="J13" s="938"/>
      <c r="K13" s="938"/>
      <c r="L13" s="938"/>
      <c r="M13" s="938"/>
      <c r="N13" s="938"/>
      <c r="O13" s="939"/>
      <c r="P13" s="940"/>
      <c r="Q13" s="929"/>
      <c r="R13" s="922"/>
    </row>
    <row r="14" spans="1:18" ht="15" customHeight="1" x14ac:dyDescent="0.25">
      <c r="A14" s="922"/>
      <c r="B14" s="926"/>
      <c r="C14" s="936"/>
      <c r="D14" s="931"/>
      <c r="E14" s="937"/>
      <c r="F14" s="938"/>
      <c r="G14" s="938"/>
      <c r="H14" s="938"/>
      <c r="I14" s="938"/>
      <c r="J14" s="938"/>
      <c r="K14" s="938"/>
      <c r="L14" s="938"/>
      <c r="M14" s="938"/>
      <c r="N14" s="938"/>
      <c r="O14" s="939"/>
      <c r="P14" s="940"/>
      <c r="Q14" s="929"/>
      <c r="R14" s="922"/>
    </row>
    <row r="15" spans="1:18" ht="15" customHeight="1" x14ac:dyDescent="0.25">
      <c r="A15" s="922"/>
      <c r="B15" s="926"/>
      <c r="C15" s="936"/>
      <c r="D15" s="931"/>
      <c r="E15" s="937"/>
      <c r="F15" s="938"/>
      <c r="G15" s="938"/>
      <c r="H15" s="938"/>
      <c r="I15" s="938"/>
      <c r="J15" s="938"/>
      <c r="K15" s="938"/>
      <c r="L15" s="938"/>
      <c r="M15" s="938"/>
      <c r="N15" s="938"/>
      <c r="O15" s="939"/>
      <c r="P15" s="940"/>
      <c r="Q15" s="929"/>
      <c r="R15" s="922"/>
    </row>
    <row r="16" spans="1:18" ht="15" customHeight="1" x14ac:dyDescent="0.25">
      <c r="A16" s="922"/>
      <c r="B16" s="926"/>
      <c r="C16" s="936"/>
      <c r="D16" s="931"/>
      <c r="E16" s="937"/>
      <c r="F16" s="938"/>
      <c r="G16" s="938"/>
      <c r="H16" s="938"/>
      <c r="I16" s="938"/>
      <c r="J16" s="938"/>
      <c r="K16" s="938"/>
      <c r="L16" s="938"/>
      <c r="M16" s="938"/>
      <c r="N16" s="938"/>
      <c r="O16" s="939"/>
      <c r="P16" s="940"/>
      <c r="Q16" s="929"/>
      <c r="R16" s="922"/>
    </row>
    <row r="17" spans="1:18" ht="15" customHeight="1" x14ac:dyDescent="0.25">
      <c r="A17" s="922"/>
      <c r="B17" s="926"/>
      <c r="C17" s="936"/>
      <c r="D17" s="931"/>
      <c r="E17" s="937"/>
      <c r="F17" s="938"/>
      <c r="G17" s="938"/>
      <c r="H17" s="938"/>
      <c r="I17" s="938"/>
      <c r="J17" s="938"/>
      <c r="K17" s="938"/>
      <c r="L17" s="938"/>
      <c r="M17" s="938"/>
      <c r="N17" s="938"/>
      <c r="O17" s="939"/>
      <c r="P17" s="940"/>
      <c r="Q17" s="929"/>
      <c r="R17" s="922"/>
    </row>
    <row r="18" spans="1:18" ht="15" customHeight="1" x14ac:dyDescent="0.25">
      <c r="A18" s="922"/>
      <c r="B18" s="926"/>
      <c r="C18" s="936"/>
      <c r="D18" s="931"/>
      <c r="E18" s="937"/>
      <c r="F18" s="938"/>
      <c r="G18" s="938"/>
      <c r="H18" s="938"/>
      <c r="I18" s="938"/>
      <c r="J18" s="938"/>
      <c r="K18" s="938"/>
      <c r="L18" s="938"/>
      <c r="M18" s="938"/>
      <c r="N18" s="938"/>
      <c r="O18" s="939"/>
      <c r="P18" s="940"/>
      <c r="Q18" s="929"/>
      <c r="R18" s="922"/>
    </row>
    <row r="19" spans="1:18" ht="15" customHeight="1" x14ac:dyDescent="0.25">
      <c r="A19" s="922"/>
      <c r="B19" s="926"/>
      <c r="C19" s="936"/>
      <c r="D19" s="931"/>
      <c r="E19" s="937"/>
      <c r="F19" s="938"/>
      <c r="G19" s="938"/>
      <c r="H19" s="938"/>
      <c r="I19" s="938"/>
      <c r="J19" s="938"/>
      <c r="K19" s="938"/>
      <c r="L19" s="938"/>
      <c r="M19" s="938"/>
      <c r="N19" s="938"/>
      <c r="O19" s="939"/>
      <c r="P19" s="940"/>
      <c r="Q19" s="929"/>
      <c r="R19" s="922"/>
    </row>
    <row r="20" spans="1:18" ht="15" customHeight="1" x14ac:dyDescent="0.25">
      <c r="A20" s="922"/>
      <c r="B20" s="926"/>
      <c r="C20" s="936"/>
      <c r="D20" s="931"/>
      <c r="E20" s="937"/>
      <c r="F20" s="938"/>
      <c r="G20" s="938"/>
      <c r="H20" s="938"/>
      <c r="I20" s="938"/>
      <c r="J20" s="938"/>
      <c r="K20" s="938"/>
      <c r="L20" s="938"/>
      <c r="M20" s="938"/>
      <c r="N20" s="938"/>
      <c r="O20" s="939"/>
      <c r="P20" s="940"/>
      <c r="Q20" s="929"/>
      <c r="R20" s="922"/>
    </row>
    <row r="21" spans="1:18" ht="15" customHeight="1" x14ac:dyDescent="0.25">
      <c r="A21" s="922"/>
      <c r="B21" s="926"/>
      <c r="C21" s="936"/>
      <c r="D21" s="931"/>
      <c r="E21" s="937"/>
      <c r="F21" s="938"/>
      <c r="G21" s="938"/>
      <c r="H21" s="938"/>
      <c r="I21" s="938"/>
      <c r="J21" s="938"/>
      <c r="K21" s="938"/>
      <c r="L21" s="938"/>
      <c r="M21" s="938"/>
      <c r="N21" s="938"/>
      <c r="O21" s="939"/>
      <c r="P21" s="940"/>
      <c r="Q21" s="929"/>
      <c r="R21" s="922"/>
    </row>
    <row r="22" spans="1:18" ht="15" customHeight="1" x14ac:dyDescent="0.25">
      <c r="A22" s="922"/>
      <c r="B22" s="926"/>
      <c r="C22" s="936"/>
      <c r="D22" s="931"/>
      <c r="E22" s="937"/>
      <c r="F22" s="938"/>
      <c r="G22" s="938"/>
      <c r="H22" s="938"/>
      <c r="I22" s="938"/>
      <c r="J22" s="938"/>
      <c r="K22" s="938"/>
      <c r="L22" s="938"/>
      <c r="M22" s="938"/>
      <c r="N22" s="938"/>
      <c r="O22" s="939"/>
      <c r="P22" s="940"/>
      <c r="Q22" s="929"/>
      <c r="R22" s="922"/>
    </row>
    <row r="23" spans="1:18" ht="15" customHeight="1" x14ac:dyDescent="0.25">
      <c r="A23" s="922"/>
      <c r="B23" s="926"/>
      <c r="C23" s="936"/>
      <c r="D23" s="931"/>
      <c r="E23" s="937"/>
      <c r="F23" s="938"/>
      <c r="G23" s="938"/>
      <c r="H23" s="938"/>
      <c r="I23" s="938"/>
      <c r="J23" s="938"/>
      <c r="K23" s="938"/>
      <c r="L23" s="938"/>
      <c r="M23" s="938"/>
      <c r="N23" s="938"/>
      <c r="O23" s="939"/>
      <c r="P23" s="940"/>
      <c r="Q23" s="929"/>
      <c r="R23" s="922"/>
    </row>
    <row r="24" spans="1:18" ht="15" customHeight="1" x14ac:dyDescent="0.25">
      <c r="A24" s="922"/>
      <c r="B24" s="926"/>
      <c r="C24" s="936"/>
      <c r="D24" s="931"/>
      <c r="E24" s="937"/>
      <c r="F24" s="938"/>
      <c r="G24" s="938"/>
      <c r="H24" s="938"/>
      <c r="I24" s="938"/>
      <c r="J24" s="938"/>
      <c r="K24" s="938"/>
      <c r="L24" s="938"/>
      <c r="M24" s="938"/>
      <c r="N24" s="938"/>
      <c r="O24" s="939"/>
      <c r="P24" s="940"/>
      <c r="Q24" s="929"/>
      <c r="R24" s="922"/>
    </row>
    <row r="25" spans="1:18" ht="15" customHeight="1" x14ac:dyDescent="0.25">
      <c r="A25" s="922"/>
      <c r="B25" s="926"/>
      <c r="C25" s="936"/>
      <c r="D25" s="931"/>
      <c r="E25" s="937"/>
      <c r="F25" s="938"/>
      <c r="G25" s="938"/>
      <c r="H25" s="938"/>
      <c r="I25" s="938"/>
      <c r="J25" s="938"/>
      <c r="K25" s="938"/>
      <c r="L25" s="938"/>
      <c r="M25" s="938"/>
      <c r="N25" s="938"/>
      <c r="O25" s="939"/>
      <c r="P25" s="940"/>
      <c r="Q25" s="929"/>
      <c r="R25" s="922"/>
    </row>
    <row r="26" spans="1:18" ht="15" customHeight="1" x14ac:dyDescent="0.25">
      <c r="A26" s="922"/>
      <c r="B26" s="926"/>
      <c r="C26" s="936"/>
      <c r="D26" s="931"/>
      <c r="E26" s="937"/>
      <c r="F26" s="938"/>
      <c r="G26" s="938"/>
      <c r="H26" s="938"/>
      <c r="I26" s="938"/>
      <c r="J26" s="938"/>
      <c r="K26" s="938"/>
      <c r="L26" s="938"/>
      <c r="M26" s="938"/>
      <c r="N26" s="938"/>
      <c r="O26" s="939"/>
      <c r="P26" s="940"/>
      <c r="Q26" s="929"/>
      <c r="R26" s="922"/>
    </row>
    <row r="27" spans="1:18" ht="15" customHeight="1" x14ac:dyDescent="0.25">
      <c r="A27" s="922"/>
      <c r="B27" s="926"/>
      <c r="C27" s="936"/>
      <c r="D27" s="931"/>
      <c r="E27" s="937"/>
      <c r="F27" s="938"/>
      <c r="G27" s="938"/>
      <c r="H27" s="938"/>
      <c r="I27" s="938"/>
      <c r="J27" s="938"/>
      <c r="K27" s="938"/>
      <c r="L27" s="938"/>
      <c r="M27" s="938"/>
      <c r="N27" s="938"/>
      <c r="O27" s="939"/>
      <c r="P27" s="940"/>
      <c r="Q27" s="929"/>
      <c r="R27" s="922"/>
    </row>
    <row r="28" spans="1:18" ht="15" customHeight="1" x14ac:dyDescent="0.25">
      <c r="A28" s="922"/>
      <c r="B28" s="926"/>
      <c r="C28" s="936"/>
      <c r="D28" s="931"/>
      <c r="E28" s="937"/>
      <c r="F28" s="938"/>
      <c r="G28" s="938"/>
      <c r="H28" s="938"/>
      <c r="I28" s="938"/>
      <c r="J28" s="938"/>
      <c r="K28" s="938"/>
      <c r="L28" s="938"/>
      <c r="M28" s="938"/>
      <c r="N28" s="938"/>
      <c r="O28" s="939"/>
      <c r="P28" s="940"/>
      <c r="Q28" s="929"/>
      <c r="R28" s="922"/>
    </row>
    <row r="29" spans="1:18" ht="15" customHeight="1" x14ac:dyDescent="0.25">
      <c r="A29" s="922"/>
      <c r="B29" s="926"/>
      <c r="C29" s="936"/>
      <c r="D29" s="931"/>
      <c r="E29" s="937"/>
      <c r="F29" s="938"/>
      <c r="G29" s="938"/>
      <c r="H29" s="938"/>
      <c r="I29" s="938"/>
      <c r="J29" s="938"/>
      <c r="K29" s="938"/>
      <c r="L29" s="938"/>
      <c r="M29" s="938"/>
      <c r="N29" s="938"/>
      <c r="O29" s="939"/>
      <c r="P29" s="940"/>
      <c r="Q29" s="929"/>
      <c r="R29" s="922"/>
    </row>
    <row r="30" spans="1:18" ht="15" customHeight="1" x14ac:dyDescent="0.25">
      <c r="A30" s="922"/>
      <c r="B30" s="926"/>
      <c r="C30" s="936"/>
      <c r="D30" s="931"/>
      <c r="E30" s="937"/>
      <c r="F30" s="938"/>
      <c r="G30" s="938"/>
      <c r="H30" s="938"/>
      <c r="I30" s="938"/>
      <c r="J30" s="938"/>
      <c r="K30" s="938"/>
      <c r="L30" s="938"/>
      <c r="M30" s="938"/>
      <c r="N30" s="938"/>
      <c r="O30" s="939"/>
      <c r="P30" s="940"/>
      <c r="Q30" s="929"/>
      <c r="R30" s="922"/>
    </row>
    <row r="31" spans="1:18" ht="15" customHeight="1" x14ac:dyDescent="0.25">
      <c r="A31" s="922"/>
      <c r="B31" s="926"/>
      <c r="C31" s="936"/>
      <c r="D31" s="931"/>
      <c r="E31" s="937"/>
      <c r="F31" s="938"/>
      <c r="G31" s="938"/>
      <c r="H31" s="938"/>
      <c r="I31" s="938"/>
      <c r="J31" s="938"/>
      <c r="K31" s="938"/>
      <c r="L31" s="938"/>
      <c r="M31" s="938"/>
      <c r="N31" s="938"/>
      <c r="O31" s="939"/>
      <c r="P31" s="940"/>
      <c r="Q31" s="929"/>
      <c r="R31" s="922"/>
    </row>
    <row r="32" spans="1:18" ht="15" customHeight="1" x14ac:dyDescent="0.25">
      <c r="A32" s="922"/>
      <c r="B32" s="926"/>
      <c r="C32" s="936"/>
      <c r="D32" s="931"/>
      <c r="E32" s="937"/>
      <c r="F32" s="938"/>
      <c r="G32" s="938"/>
      <c r="H32" s="938"/>
      <c r="I32" s="938"/>
      <c r="J32" s="938"/>
      <c r="K32" s="938"/>
      <c r="L32" s="938"/>
      <c r="M32" s="938"/>
      <c r="N32" s="938"/>
      <c r="O32" s="939"/>
      <c r="P32" s="940"/>
      <c r="Q32" s="929"/>
      <c r="R32" s="922"/>
    </row>
    <row r="33" spans="1:18" ht="15" customHeight="1" x14ac:dyDescent="0.25">
      <c r="A33" s="922"/>
      <c r="B33" s="926"/>
      <c r="C33" s="936"/>
      <c r="D33" s="931"/>
      <c r="E33" s="937"/>
      <c r="F33" s="938"/>
      <c r="G33" s="938"/>
      <c r="H33" s="938"/>
      <c r="I33" s="938"/>
      <c r="J33" s="938"/>
      <c r="K33" s="938"/>
      <c r="L33" s="938"/>
      <c r="M33" s="938"/>
      <c r="N33" s="938"/>
      <c r="O33" s="939"/>
      <c r="P33" s="940"/>
      <c r="Q33" s="929"/>
      <c r="R33" s="922"/>
    </row>
    <row r="34" spans="1:18" ht="15" customHeight="1" thickBot="1" x14ac:dyDescent="0.3">
      <c r="A34" s="922"/>
      <c r="B34" s="926"/>
      <c r="C34" s="941"/>
      <c r="D34" s="942"/>
      <c r="E34" s="943"/>
      <c r="F34" s="944"/>
      <c r="G34" s="944"/>
      <c r="H34" s="944"/>
      <c r="I34" s="944"/>
      <c r="J34" s="944"/>
      <c r="K34" s="944"/>
      <c r="L34" s="944"/>
      <c r="M34" s="944"/>
      <c r="N34" s="944"/>
      <c r="O34" s="945"/>
      <c r="P34" s="946"/>
      <c r="Q34" s="929"/>
      <c r="R34" s="922"/>
    </row>
    <row r="35" spans="1:18" ht="15" customHeight="1" thickTop="1" thickBot="1" x14ac:dyDescent="0.3">
      <c r="A35" s="922"/>
      <c r="B35" s="926"/>
      <c r="C35" s="922"/>
      <c r="D35" s="947"/>
      <c r="E35" s="922"/>
      <c r="F35" s="948"/>
      <c r="G35" s="922"/>
      <c r="H35" s="948"/>
      <c r="I35" s="948"/>
      <c r="J35" s="948"/>
      <c r="K35" s="948"/>
      <c r="L35" s="948"/>
      <c r="M35" s="948"/>
      <c r="N35" s="948"/>
      <c r="O35" s="922"/>
      <c r="P35" s="948"/>
      <c r="Q35" s="929"/>
      <c r="R35" s="922"/>
    </row>
    <row r="36" spans="1:18" ht="15" customHeight="1" thickBot="1" x14ac:dyDescent="0.3">
      <c r="A36" s="922"/>
      <c r="B36" s="926"/>
      <c r="C36" s="1065" t="s">
        <v>250</v>
      </c>
      <c r="D36" s="955"/>
      <c r="E36" s="1062"/>
      <c r="F36" s="1063">
        <f>SUM(F9:F34)</f>
        <v>0</v>
      </c>
      <c r="G36" s="1063">
        <f t="shared" ref="G36:N36" si="0">SUM(G9:G34)</f>
        <v>0</v>
      </c>
      <c r="H36" s="1063">
        <f t="shared" si="0"/>
        <v>0</v>
      </c>
      <c r="I36" s="1063">
        <f t="shared" si="0"/>
        <v>0</v>
      </c>
      <c r="J36" s="1063">
        <f t="shared" si="0"/>
        <v>0</v>
      </c>
      <c r="K36" s="1063">
        <f t="shared" si="0"/>
        <v>0</v>
      </c>
      <c r="L36" s="1063">
        <f t="shared" si="0"/>
        <v>0</v>
      </c>
      <c r="M36" s="1063">
        <f t="shared" si="0"/>
        <v>0</v>
      </c>
      <c r="N36" s="1067">
        <f t="shared" si="0"/>
        <v>0</v>
      </c>
      <c r="O36" s="1068"/>
      <c r="P36" s="1064">
        <f>SUM(P9:P34)</f>
        <v>0</v>
      </c>
      <c r="Q36" s="929"/>
      <c r="R36" s="922"/>
    </row>
    <row r="37" spans="1:18" ht="15" customHeight="1" x14ac:dyDescent="0.25">
      <c r="A37" s="922"/>
      <c r="B37" s="949"/>
      <c r="C37" s="922"/>
      <c r="D37" s="950"/>
      <c r="E37" s="922"/>
      <c r="F37" s="922"/>
      <c r="G37" s="922"/>
      <c r="H37" s="922"/>
      <c r="I37" s="922"/>
      <c r="J37" s="922"/>
      <c r="K37" s="922"/>
      <c r="L37" s="922"/>
      <c r="M37" s="922"/>
      <c r="N37" s="922"/>
      <c r="O37" s="922"/>
      <c r="P37" s="922"/>
      <c r="Q37" s="1069"/>
      <c r="R37" s="922"/>
    </row>
    <row r="38" spans="1:18" ht="20.100000000000001" customHeight="1" x14ac:dyDescent="0.25">
      <c r="A38" s="922"/>
      <c r="B38" s="922"/>
      <c r="C38" s="1066"/>
      <c r="D38" s="922"/>
      <c r="E38" s="1066"/>
      <c r="F38" s="1066"/>
      <c r="G38" s="1066"/>
      <c r="H38" s="1066"/>
      <c r="I38" s="1066"/>
      <c r="J38" s="1066"/>
      <c r="K38" s="1066"/>
      <c r="L38" s="1066"/>
      <c r="M38" s="1066"/>
      <c r="N38" s="1066"/>
      <c r="O38" s="1066"/>
      <c r="P38" s="1066"/>
      <c r="Q38" s="1066"/>
      <c r="R38" s="922"/>
    </row>
    <row r="39" spans="1:18" ht="15" customHeight="1" x14ac:dyDescent="0.25">
      <c r="D39" s="371"/>
      <c r="F39" s="1061"/>
      <c r="H39" s="1061"/>
      <c r="I39" s="1061"/>
      <c r="J39" s="1061"/>
      <c r="K39" s="1061"/>
      <c r="L39" s="1061"/>
      <c r="M39" s="1061"/>
      <c r="N39" s="1061"/>
      <c r="P39" s="1061"/>
    </row>
    <row r="40" spans="1:18" ht="15" customHeight="1" x14ac:dyDescent="0.25">
      <c r="D40" s="371"/>
      <c r="F40" s="1061"/>
      <c r="H40" s="1061"/>
      <c r="I40" s="1061"/>
      <c r="J40" s="1061"/>
      <c r="K40" s="1061"/>
      <c r="L40" s="1061"/>
      <c r="M40" s="1061"/>
      <c r="N40" s="1061"/>
      <c r="P40" s="1061"/>
    </row>
    <row r="41" spans="1:18" ht="15" customHeight="1" x14ac:dyDescent="0.25">
      <c r="D41" s="371"/>
      <c r="F41" s="1061"/>
      <c r="H41" s="1061"/>
      <c r="I41" s="1061"/>
      <c r="J41" s="1061"/>
      <c r="K41" s="1061"/>
      <c r="L41" s="1061"/>
      <c r="M41" s="1061"/>
      <c r="N41" s="1061"/>
      <c r="P41" s="1061"/>
    </row>
    <row r="42" spans="1:18" ht="15" customHeight="1" x14ac:dyDescent="0.25">
      <c r="D42" s="371"/>
      <c r="F42" s="1061"/>
      <c r="H42" s="1061"/>
      <c r="I42" s="1061"/>
      <c r="J42" s="1061"/>
      <c r="K42" s="1061"/>
      <c r="L42" s="1061"/>
      <c r="M42" s="1061"/>
      <c r="N42" s="1061"/>
      <c r="P42" s="1061"/>
    </row>
    <row r="43" spans="1:18" ht="15" customHeight="1" x14ac:dyDescent="0.25">
      <c r="D43" s="371"/>
      <c r="F43" s="1061"/>
      <c r="H43" s="1061"/>
      <c r="I43" s="1061"/>
      <c r="J43" s="1061"/>
      <c r="K43" s="1061"/>
      <c r="L43" s="1061"/>
      <c r="M43" s="1061"/>
      <c r="N43" s="1061"/>
      <c r="P43" s="1061"/>
    </row>
    <row r="44" spans="1:18" ht="15" customHeight="1" x14ac:dyDescent="0.25">
      <c r="D44" s="371"/>
      <c r="F44" s="1061"/>
      <c r="H44" s="1061"/>
      <c r="I44" s="1061"/>
      <c r="J44" s="1061"/>
      <c r="K44" s="1061"/>
      <c r="L44" s="1061"/>
      <c r="M44" s="1061"/>
      <c r="N44" s="1061"/>
      <c r="P44" s="1061"/>
    </row>
    <row r="45" spans="1:18" ht="15" customHeight="1" x14ac:dyDescent="0.25">
      <c r="D45" s="371"/>
      <c r="F45" s="1061"/>
      <c r="H45" s="1061"/>
      <c r="I45" s="1061"/>
      <c r="J45" s="1061"/>
      <c r="K45" s="1061"/>
      <c r="L45" s="1061"/>
      <c r="M45" s="1061"/>
      <c r="N45" s="1061"/>
      <c r="P45" s="1061"/>
    </row>
    <row r="46" spans="1:18" ht="15" customHeight="1" x14ac:dyDescent="0.25">
      <c r="D46" s="371"/>
      <c r="F46" s="1061"/>
      <c r="H46" s="1061"/>
      <c r="I46" s="1061"/>
      <c r="J46" s="1061"/>
      <c r="K46" s="1061"/>
      <c r="L46" s="1061"/>
      <c r="M46" s="1061"/>
      <c r="N46" s="1061"/>
      <c r="P46" s="1061"/>
    </row>
    <row r="47" spans="1:18" ht="15" customHeight="1" x14ac:dyDescent="0.25">
      <c r="D47" s="371"/>
      <c r="F47" s="1061"/>
      <c r="H47" s="1061"/>
      <c r="I47" s="1061"/>
      <c r="J47" s="1061"/>
      <c r="K47" s="1061"/>
      <c r="L47" s="1061"/>
      <c r="M47" s="1061"/>
      <c r="N47" s="1061"/>
      <c r="P47" s="1061"/>
    </row>
    <row r="48" spans="1:18" ht="15" customHeight="1" x14ac:dyDescent="0.25">
      <c r="D48" s="371"/>
      <c r="F48" s="1061"/>
      <c r="H48" s="1061"/>
      <c r="I48" s="1061"/>
      <c r="J48" s="1061"/>
      <c r="K48" s="1061"/>
      <c r="L48" s="1061"/>
      <c r="M48" s="1061"/>
      <c r="N48" s="1061"/>
      <c r="P48" s="1061"/>
    </row>
    <row r="49" spans="4:16" ht="15" customHeight="1" x14ac:dyDescent="0.25">
      <c r="D49" s="371"/>
      <c r="F49" s="1061"/>
      <c r="H49" s="1061"/>
      <c r="I49" s="1061"/>
      <c r="J49" s="1061"/>
      <c r="K49" s="1061"/>
      <c r="L49" s="1061"/>
      <c r="M49" s="1061"/>
      <c r="N49" s="1061"/>
      <c r="P49" s="1061"/>
    </row>
    <row r="50" spans="4:16" ht="15" customHeight="1" x14ac:dyDescent="0.25">
      <c r="D50" s="371"/>
      <c r="F50" s="1061"/>
      <c r="H50" s="1061"/>
      <c r="I50" s="1061"/>
      <c r="J50" s="1061"/>
      <c r="K50" s="1061"/>
      <c r="L50" s="1061"/>
      <c r="M50" s="1061"/>
      <c r="N50" s="1061"/>
      <c r="P50" s="1061"/>
    </row>
    <row r="51" spans="4:16" ht="15" customHeight="1" x14ac:dyDescent="0.25">
      <c r="D51" s="371"/>
      <c r="F51" s="1061"/>
      <c r="H51" s="1061"/>
      <c r="I51" s="1061"/>
      <c r="J51" s="1061"/>
      <c r="K51" s="1061"/>
      <c r="L51" s="1061"/>
      <c r="M51" s="1061"/>
      <c r="N51" s="1061"/>
      <c r="P51" s="1061"/>
    </row>
    <row r="52" spans="4:16" ht="15" customHeight="1" x14ac:dyDescent="0.25">
      <c r="D52" s="371"/>
      <c r="F52" s="1061"/>
      <c r="H52" s="1061"/>
      <c r="I52" s="1061"/>
      <c r="J52" s="1061"/>
      <c r="K52" s="1061"/>
      <c r="L52" s="1061"/>
      <c r="M52" s="1061"/>
      <c r="N52" s="1061"/>
      <c r="P52" s="1061"/>
    </row>
    <row r="53" spans="4:16" ht="15" customHeight="1" x14ac:dyDescent="0.25">
      <c r="D53" s="371"/>
      <c r="F53" s="1061"/>
      <c r="H53" s="1061"/>
      <c r="I53" s="1061"/>
      <c r="J53" s="1061"/>
      <c r="K53" s="1061"/>
      <c r="L53" s="1061"/>
      <c r="M53" s="1061"/>
      <c r="N53" s="1061"/>
      <c r="P53" s="1061"/>
    </row>
    <row r="54" spans="4:16" ht="15" customHeight="1" x14ac:dyDescent="0.25">
      <c r="D54" s="371"/>
      <c r="F54" s="1061"/>
      <c r="H54" s="1061"/>
      <c r="I54" s="1061"/>
      <c r="J54" s="1061"/>
      <c r="K54" s="1061"/>
      <c r="L54" s="1061"/>
      <c r="M54" s="1061"/>
      <c r="N54" s="1061"/>
      <c r="P54" s="1061"/>
    </row>
    <row r="55" spans="4:16" ht="15" customHeight="1" x14ac:dyDescent="0.25">
      <c r="D55" s="371"/>
      <c r="F55" s="1061"/>
      <c r="H55" s="1061"/>
      <c r="I55" s="1061"/>
      <c r="J55" s="1061"/>
      <c r="K55" s="1061"/>
      <c r="L55" s="1061"/>
      <c r="M55" s="1061"/>
      <c r="N55" s="1061"/>
      <c r="P55" s="1061"/>
    </row>
    <row r="56" spans="4:16" ht="15" customHeight="1" x14ac:dyDescent="0.25">
      <c r="D56" s="371"/>
      <c r="F56" s="1061"/>
      <c r="H56" s="1061"/>
      <c r="I56" s="1061"/>
      <c r="J56" s="1061"/>
      <c r="K56" s="1061"/>
      <c r="L56" s="1061"/>
      <c r="M56" s="1061"/>
      <c r="N56" s="1061"/>
      <c r="P56" s="1061"/>
    </row>
    <row r="57" spans="4:16" ht="15" customHeight="1" x14ac:dyDescent="0.25">
      <c r="D57" s="371"/>
      <c r="F57" s="1061"/>
      <c r="H57" s="1061"/>
      <c r="I57" s="1061"/>
      <c r="J57" s="1061"/>
      <c r="K57" s="1061"/>
      <c r="L57" s="1061"/>
      <c r="M57" s="1061"/>
      <c r="N57" s="1061"/>
      <c r="P57" s="1061"/>
    </row>
    <row r="58" spans="4:16" ht="15" customHeight="1" x14ac:dyDescent="0.25">
      <c r="D58" s="371"/>
      <c r="F58" s="1061"/>
      <c r="H58" s="1061"/>
      <c r="I58" s="1061"/>
      <c r="J58" s="1061"/>
      <c r="K58" s="1061"/>
      <c r="L58" s="1061"/>
      <c r="M58" s="1061"/>
      <c r="N58" s="1061"/>
      <c r="P58" s="1061"/>
    </row>
    <row r="59" spans="4:16" ht="15" customHeight="1" x14ac:dyDescent="0.25">
      <c r="D59" s="371"/>
      <c r="F59" s="1061"/>
      <c r="H59" s="1061"/>
      <c r="I59" s="1061"/>
      <c r="J59" s="1061"/>
      <c r="K59" s="1061"/>
      <c r="L59" s="1061"/>
      <c r="M59" s="1061"/>
      <c r="N59" s="1061"/>
      <c r="P59" s="1061"/>
    </row>
    <row r="60" spans="4:16" ht="15" customHeight="1" x14ac:dyDescent="0.25">
      <c r="D60" s="371"/>
      <c r="F60" s="1061"/>
      <c r="H60" s="1061"/>
      <c r="I60" s="1061"/>
      <c r="J60" s="1061"/>
      <c r="K60" s="1061"/>
      <c r="L60" s="1061"/>
      <c r="M60" s="1061"/>
      <c r="N60" s="1061"/>
      <c r="P60" s="1061"/>
    </row>
    <row r="61" spans="4:16" ht="15" customHeight="1" x14ac:dyDescent="0.25">
      <c r="D61" s="371"/>
      <c r="F61" s="1061"/>
      <c r="H61" s="1061"/>
      <c r="I61" s="1061"/>
      <c r="J61" s="1061"/>
      <c r="K61" s="1061"/>
      <c r="L61" s="1061"/>
      <c r="M61" s="1061"/>
      <c r="N61" s="1061"/>
      <c r="P61" s="1061"/>
    </row>
    <row r="62" spans="4:16" ht="15" customHeight="1" x14ac:dyDescent="0.25">
      <c r="D62" s="371"/>
      <c r="F62" s="1061"/>
      <c r="H62" s="1061"/>
      <c r="I62" s="1061"/>
      <c r="J62" s="1061"/>
      <c r="K62" s="1061"/>
      <c r="L62" s="1061"/>
      <c r="M62" s="1061"/>
      <c r="N62" s="1061"/>
      <c r="P62" s="1061"/>
    </row>
    <row r="63" spans="4:16" ht="15" customHeight="1" x14ac:dyDescent="0.25">
      <c r="D63" s="371"/>
      <c r="F63" s="1061"/>
      <c r="H63" s="1061"/>
      <c r="I63" s="1061"/>
      <c r="J63" s="1061"/>
      <c r="K63" s="1061"/>
      <c r="L63" s="1061"/>
      <c r="M63" s="1061"/>
      <c r="N63" s="1061"/>
      <c r="P63" s="1061"/>
    </row>
    <row r="64" spans="4:16" ht="15" customHeight="1" x14ac:dyDescent="0.25">
      <c r="D64" s="371"/>
      <c r="F64" s="1061"/>
      <c r="H64" s="1061"/>
      <c r="I64" s="1061"/>
      <c r="J64" s="1061"/>
      <c r="K64" s="1061"/>
      <c r="L64" s="1061"/>
      <c r="M64" s="1061"/>
      <c r="N64" s="1061"/>
      <c r="P64" s="1061"/>
    </row>
    <row r="65" spans="4:16" ht="15" customHeight="1" x14ac:dyDescent="0.25">
      <c r="D65" s="371"/>
      <c r="F65" s="1061"/>
      <c r="H65" s="1061"/>
      <c r="I65" s="1061"/>
      <c r="J65" s="1061"/>
      <c r="K65" s="1061"/>
      <c r="L65" s="1061"/>
      <c r="M65" s="1061"/>
      <c r="N65" s="1061"/>
      <c r="P65" s="1061"/>
    </row>
    <row r="66" spans="4:16" ht="15" customHeight="1" x14ac:dyDescent="0.25">
      <c r="D66" s="371"/>
      <c r="F66" s="1061"/>
      <c r="H66" s="1061"/>
      <c r="I66" s="1061"/>
      <c r="J66" s="1061"/>
      <c r="K66" s="1061"/>
      <c r="L66" s="1061"/>
      <c r="M66" s="1061"/>
      <c r="N66" s="1061"/>
      <c r="P66" s="1061"/>
    </row>
    <row r="67" spans="4:16" ht="15" customHeight="1" x14ac:dyDescent="0.25">
      <c r="D67" s="371"/>
      <c r="F67" s="1061"/>
      <c r="H67" s="1061"/>
      <c r="I67" s="1061"/>
      <c r="J67" s="1061"/>
      <c r="K67" s="1061"/>
      <c r="L67" s="1061"/>
      <c r="M67" s="1061"/>
      <c r="N67" s="1061"/>
      <c r="P67" s="1061"/>
    </row>
    <row r="68" spans="4:16" ht="15" customHeight="1" x14ac:dyDescent="0.25">
      <c r="D68" s="371"/>
      <c r="F68" s="1061"/>
      <c r="H68" s="1061"/>
      <c r="I68" s="1061"/>
      <c r="J68" s="1061"/>
      <c r="K68" s="1061"/>
      <c r="L68" s="1061"/>
      <c r="M68" s="1061"/>
      <c r="N68" s="1061"/>
      <c r="P68" s="1061"/>
    </row>
    <row r="69" spans="4:16" ht="15" customHeight="1" x14ac:dyDescent="0.25">
      <c r="D69" s="371"/>
      <c r="F69" s="1061"/>
      <c r="H69" s="1061"/>
      <c r="I69" s="1061"/>
      <c r="J69" s="1061"/>
      <c r="K69" s="1061"/>
      <c r="L69" s="1061"/>
      <c r="M69" s="1061"/>
      <c r="N69" s="1061"/>
      <c r="P69" s="1061"/>
    </row>
    <row r="70" spans="4:16" ht="15" customHeight="1" x14ac:dyDescent="0.25">
      <c r="D70" s="371"/>
      <c r="F70" s="1061"/>
      <c r="H70" s="1061"/>
      <c r="I70" s="1061"/>
      <c r="J70" s="1061"/>
      <c r="K70" s="1061"/>
      <c r="L70" s="1061"/>
      <c r="M70" s="1061"/>
      <c r="N70" s="1061"/>
      <c r="P70" s="1061"/>
    </row>
    <row r="71" spans="4:16" ht="15" customHeight="1" x14ac:dyDescent="0.25">
      <c r="D71" s="371"/>
      <c r="F71" s="1061"/>
      <c r="H71" s="1061"/>
      <c r="I71" s="1061"/>
      <c r="J71" s="1061"/>
      <c r="K71" s="1061"/>
      <c r="L71" s="1061"/>
      <c r="M71" s="1061"/>
      <c r="N71" s="1061"/>
      <c r="P71" s="1061"/>
    </row>
    <row r="72" spans="4:16" ht="15" customHeight="1" x14ac:dyDescent="0.25">
      <c r="D72" s="371"/>
      <c r="F72" s="1061"/>
      <c r="H72" s="1061"/>
      <c r="I72" s="1061"/>
      <c r="J72" s="1061"/>
      <c r="K72" s="1061"/>
      <c r="L72" s="1061"/>
      <c r="M72" s="1061"/>
      <c r="N72" s="1061"/>
      <c r="P72" s="1061"/>
    </row>
    <row r="73" spans="4:16" ht="15" customHeight="1" x14ac:dyDescent="0.25">
      <c r="D73" s="371"/>
      <c r="F73" s="1061"/>
      <c r="H73" s="1061"/>
      <c r="I73" s="1061"/>
      <c r="J73" s="1061"/>
      <c r="K73" s="1061"/>
      <c r="L73" s="1061"/>
      <c r="M73" s="1061"/>
      <c r="N73" s="1061"/>
      <c r="P73" s="1061"/>
    </row>
    <row r="74" spans="4:16" ht="15" customHeight="1" x14ac:dyDescent="0.25">
      <c r="D74" s="371"/>
      <c r="F74" s="1061"/>
      <c r="H74" s="1061"/>
      <c r="I74" s="1061"/>
      <c r="J74" s="1061"/>
      <c r="K74" s="1061"/>
      <c r="L74" s="1061"/>
      <c r="M74" s="1061"/>
      <c r="N74" s="1061"/>
      <c r="P74" s="1061"/>
    </row>
    <row r="75" spans="4:16" ht="15" customHeight="1" x14ac:dyDescent="0.25">
      <c r="D75" s="371"/>
      <c r="F75" s="1061"/>
      <c r="H75" s="1061"/>
      <c r="I75" s="1061"/>
      <c r="J75" s="1061"/>
      <c r="K75" s="1061"/>
      <c r="L75" s="1061"/>
      <c r="M75" s="1061"/>
      <c r="N75" s="1061"/>
      <c r="P75" s="1061"/>
    </row>
    <row r="76" spans="4:16" ht="15" customHeight="1" x14ac:dyDescent="0.25">
      <c r="D76" s="371"/>
      <c r="F76" s="1061"/>
      <c r="H76" s="1061"/>
      <c r="I76" s="1061"/>
      <c r="J76" s="1061"/>
      <c r="K76" s="1061"/>
      <c r="L76" s="1061"/>
      <c r="M76" s="1061"/>
      <c r="N76" s="1061"/>
      <c r="P76" s="1061"/>
    </row>
    <row r="77" spans="4:16" ht="15" customHeight="1" x14ac:dyDescent="0.25">
      <c r="D77" s="371"/>
      <c r="F77" s="1061"/>
      <c r="H77" s="1061"/>
      <c r="I77" s="1061"/>
      <c r="J77" s="1061"/>
      <c r="K77" s="1061"/>
      <c r="L77" s="1061"/>
      <c r="M77" s="1061"/>
      <c r="N77" s="1061"/>
      <c r="P77" s="1061"/>
    </row>
    <row r="78" spans="4:16" ht="15" customHeight="1" x14ac:dyDescent="0.25">
      <c r="D78" s="371"/>
      <c r="F78" s="1061"/>
      <c r="H78" s="1061"/>
      <c r="I78" s="1061"/>
      <c r="J78" s="1061"/>
      <c r="K78" s="1061"/>
      <c r="L78" s="1061"/>
      <c r="M78" s="1061"/>
      <c r="N78" s="1061"/>
      <c r="P78" s="1061"/>
    </row>
    <row r="79" spans="4:16" ht="15" customHeight="1" x14ac:dyDescent="0.25">
      <c r="D79" s="371"/>
      <c r="F79" s="1061"/>
      <c r="H79" s="1061"/>
      <c r="I79" s="1061"/>
      <c r="J79" s="1061"/>
      <c r="K79" s="1061"/>
      <c r="L79" s="1061"/>
      <c r="M79" s="1061"/>
      <c r="N79" s="1061"/>
      <c r="P79" s="1061"/>
    </row>
    <row r="80" spans="4:16" ht="15" customHeight="1" x14ac:dyDescent="0.25">
      <c r="D80" s="371"/>
      <c r="F80" s="1061"/>
      <c r="H80" s="1061"/>
      <c r="I80" s="1061"/>
      <c r="J80" s="1061"/>
      <c r="K80" s="1061"/>
      <c r="L80" s="1061"/>
      <c r="M80" s="1061"/>
      <c r="N80" s="1061"/>
      <c r="P80" s="1061"/>
    </row>
    <row r="81" spans="4:16" ht="15" customHeight="1" x14ac:dyDescent="0.25">
      <c r="D81" s="371"/>
      <c r="F81" s="1061"/>
      <c r="H81" s="1061"/>
      <c r="I81" s="1061"/>
      <c r="J81" s="1061"/>
      <c r="K81" s="1061"/>
      <c r="L81" s="1061"/>
      <c r="M81" s="1061"/>
      <c r="N81" s="1061"/>
      <c r="P81" s="1061"/>
    </row>
    <row r="82" spans="4:16" ht="15" customHeight="1" x14ac:dyDescent="0.25">
      <c r="D82" s="371"/>
      <c r="F82" s="1061"/>
      <c r="H82" s="1061"/>
      <c r="I82" s="1061"/>
      <c r="J82" s="1061"/>
      <c r="K82" s="1061"/>
      <c r="L82" s="1061"/>
      <c r="M82" s="1061"/>
      <c r="N82" s="1061"/>
      <c r="P82" s="1061"/>
    </row>
    <row r="83" spans="4:16" ht="15" customHeight="1" x14ac:dyDescent="0.25">
      <c r="D83" s="371"/>
      <c r="F83" s="1061"/>
      <c r="H83" s="1061"/>
      <c r="I83" s="1061"/>
      <c r="J83" s="1061"/>
      <c r="K83" s="1061"/>
      <c r="L83" s="1061"/>
      <c r="M83" s="1061"/>
      <c r="N83" s="1061"/>
      <c r="P83" s="1061"/>
    </row>
    <row r="84" spans="4:16" ht="15" customHeight="1" x14ac:dyDescent="0.25">
      <c r="D84" s="371"/>
      <c r="F84" s="1061"/>
      <c r="H84" s="1061"/>
      <c r="I84" s="1061"/>
      <c r="J84" s="1061"/>
      <c r="K84" s="1061"/>
      <c r="L84" s="1061"/>
      <c r="M84" s="1061"/>
      <c r="N84" s="1061"/>
      <c r="P84" s="1061"/>
    </row>
    <row r="85" spans="4:16" ht="15" customHeight="1" x14ac:dyDescent="0.25">
      <c r="D85" s="371"/>
      <c r="F85" s="1061"/>
      <c r="H85" s="1061"/>
      <c r="I85" s="1061"/>
      <c r="J85" s="1061"/>
      <c r="K85" s="1061"/>
      <c r="L85" s="1061"/>
      <c r="M85" s="1061"/>
      <c r="N85" s="1061"/>
      <c r="P85" s="1061"/>
    </row>
    <row r="86" spans="4:16" ht="15" customHeight="1" x14ac:dyDescent="0.25">
      <c r="D86" s="371"/>
      <c r="F86" s="1061"/>
      <c r="H86" s="1061"/>
      <c r="I86" s="1061"/>
      <c r="J86" s="1061"/>
      <c r="K86" s="1061"/>
      <c r="L86" s="1061"/>
      <c r="M86" s="1061"/>
      <c r="N86" s="1061"/>
      <c r="P86" s="1061"/>
    </row>
    <row r="87" spans="4:16" ht="15" customHeight="1" x14ac:dyDescent="0.25">
      <c r="D87" s="371"/>
      <c r="F87" s="1061"/>
      <c r="H87" s="1061"/>
      <c r="I87" s="1061"/>
      <c r="J87" s="1061"/>
      <c r="K87" s="1061"/>
      <c r="L87" s="1061"/>
      <c r="M87" s="1061"/>
      <c r="N87" s="1061"/>
      <c r="P87" s="1061"/>
    </row>
    <row r="88" spans="4:16" ht="15" customHeight="1" x14ac:dyDescent="0.25">
      <c r="D88" s="371"/>
      <c r="F88" s="1061"/>
      <c r="H88" s="1061"/>
      <c r="I88" s="1061"/>
      <c r="J88" s="1061"/>
      <c r="K88" s="1061"/>
      <c r="L88" s="1061"/>
      <c r="M88" s="1061"/>
      <c r="N88" s="1061"/>
      <c r="P88" s="1061"/>
    </row>
    <row r="89" spans="4:16" ht="15" customHeight="1" x14ac:dyDescent="0.25">
      <c r="D89" s="371"/>
      <c r="F89" s="1061"/>
      <c r="H89" s="1061"/>
      <c r="I89" s="1061"/>
      <c r="J89" s="1061"/>
      <c r="K89" s="1061"/>
      <c r="L89" s="1061"/>
      <c r="M89" s="1061"/>
      <c r="N89" s="1061"/>
      <c r="P89" s="1061"/>
    </row>
    <row r="90" spans="4:16" ht="15" customHeight="1" x14ac:dyDescent="0.25">
      <c r="D90" s="371"/>
      <c r="F90" s="1061"/>
      <c r="H90" s="1061"/>
      <c r="I90" s="1061"/>
      <c r="J90" s="1061"/>
      <c r="K90" s="1061"/>
      <c r="L90" s="1061"/>
      <c r="M90" s="1061"/>
      <c r="N90" s="1061"/>
      <c r="P90" s="1061"/>
    </row>
    <row r="91" spans="4:16" ht="15" customHeight="1" x14ac:dyDescent="0.25">
      <c r="D91" s="371"/>
      <c r="F91" s="1061"/>
      <c r="H91" s="1061"/>
      <c r="I91" s="1061"/>
      <c r="J91" s="1061"/>
      <c r="K91" s="1061"/>
      <c r="L91" s="1061"/>
      <c r="M91" s="1061"/>
      <c r="N91" s="1061"/>
      <c r="P91" s="1061"/>
    </row>
    <row r="92" spans="4:16" ht="15" customHeight="1" x14ac:dyDescent="0.25">
      <c r="D92" s="371"/>
      <c r="F92" s="1061"/>
      <c r="H92" s="1061"/>
      <c r="I92" s="1061"/>
      <c r="J92" s="1061"/>
      <c r="K92" s="1061"/>
      <c r="L92" s="1061"/>
      <c r="M92" s="1061"/>
      <c r="N92" s="1061"/>
      <c r="P92" s="1061"/>
    </row>
    <row r="93" spans="4:16" ht="15" customHeight="1" x14ac:dyDescent="0.25">
      <c r="D93" s="371"/>
      <c r="F93" s="1061"/>
      <c r="H93" s="1061"/>
      <c r="I93" s="1061"/>
      <c r="J93" s="1061"/>
      <c r="K93" s="1061"/>
      <c r="L93" s="1061"/>
      <c r="M93" s="1061"/>
      <c r="N93" s="1061"/>
      <c r="P93" s="1061"/>
    </row>
    <row r="94" spans="4:16" ht="15" customHeight="1" x14ac:dyDescent="0.25">
      <c r="D94" s="371"/>
      <c r="F94" s="1061"/>
      <c r="H94" s="1061"/>
      <c r="I94" s="1061"/>
      <c r="J94" s="1061"/>
      <c r="K94" s="1061"/>
      <c r="L94" s="1061"/>
      <c r="M94" s="1061"/>
      <c r="N94" s="1061"/>
      <c r="P94" s="1061"/>
    </row>
    <row r="95" spans="4:16" ht="15" customHeight="1" x14ac:dyDescent="0.25">
      <c r="D95" s="371"/>
      <c r="F95" s="1061"/>
      <c r="H95" s="1061"/>
      <c r="I95" s="1061"/>
      <c r="J95" s="1061"/>
      <c r="K95" s="1061"/>
      <c r="L95" s="1061"/>
      <c r="M95" s="1061"/>
      <c r="N95" s="1061"/>
      <c r="P95" s="1061"/>
    </row>
    <row r="96" spans="4:16" ht="15" customHeight="1" x14ac:dyDescent="0.25">
      <c r="D96" s="371"/>
      <c r="F96" s="1061"/>
      <c r="H96" s="1061"/>
      <c r="I96" s="1061"/>
      <c r="J96" s="1061"/>
      <c r="K96" s="1061"/>
      <c r="L96" s="1061"/>
      <c r="M96" s="1061"/>
      <c r="N96" s="1061"/>
      <c r="P96" s="1061"/>
    </row>
    <row r="97" spans="4:16" ht="15" customHeight="1" x14ac:dyDescent="0.25">
      <c r="D97" s="371"/>
      <c r="F97" s="1061"/>
      <c r="H97" s="1061"/>
      <c r="I97" s="1061"/>
      <c r="J97" s="1061"/>
      <c r="K97" s="1061"/>
      <c r="L97" s="1061"/>
      <c r="M97" s="1061"/>
      <c r="N97" s="1061"/>
      <c r="P97" s="1061"/>
    </row>
    <row r="98" spans="4:16" ht="15" customHeight="1" x14ac:dyDescent="0.25">
      <c r="D98" s="371"/>
      <c r="F98" s="1061"/>
      <c r="H98" s="1061"/>
      <c r="I98" s="1061"/>
      <c r="J98" s="1061"/>
      <c r="K98" s="1061"/>
      <c r="L98" s="1061"/>
      <c r="M98" s="1061"/>
      <c r="N98" s="1061"/>
      <c r="P98" s="1061"/>
    </row>
    <row r="99" spans="4:16" ht="15" customHeight="1" x14ac:dyDescent="0.25">
      <c r="D99" s="371"/>
      <c r="F99" s="1061"/>
      <c r="H99" s="1061"/>
      <c r="I99" s="1061"/>
      <c r="J99" s="1061"/>
      <c r="K99" s="1061"/>
      <c r="L99" s="1061"/>
      <c r="M99" s="1061"/>
      <c r="N99" s="1061"/>
      <c r="P99" s="1061"/>
    </row>
    <row r="100" spans="4:16" ht="15" customHeight="1" x14ac:dyDescent="0.25">
      <c r="D100" s="371"/>
      <c r="F100" s="1061"/>
      <c r="H100" s="1061"/>
      <c r="I100" s="1061"/>
      <c r="J100" s="1061"/>
      <c r="K100" s="1061"/>
      <c r="L100" s="1061"/>
      <c r="M100" s="1061"/>
      <c r="N100" s="1061"/>
      <c r="P100" s="1061"/>
    </row>
    <row r="101" spans="4:16" ht="15" customHeight="1" x14ac:dyDescent="0.25">
      <c r="D101" s="371"/>
      <c r="F101" s="1061"/>
      <c r="H101" s="1061"/>
      <c r="I101" s="1061"/>
      <c r="J101" s="1061"/>
      <c r="K101" s="1061"/>
      <c r="L101" s="1061"/>
      <c r="M101" s="1061"/>
      <c r="N101" s="1061"/>
      <c r="P101" s="1061"/>
    </row>
    <row r="102" spans="4:16" ht="15" customHeight="1" x14ac:dyDescent="0.25">
      <c r="D102" s="371"/>
      <c r="F102" s="1061"/>
      <c r="H102" s="1061"/>
      <c r="I102" s="1061"/>
      <c r="J102" s="1061"/>
      <c r="K102" s="1061"/>
      <c r="L102" s="1061"/>
      <c r="M102" s="1061"/>
      <c r="N102" s="1061"/>
      <c r="P102" s="1061"/>
    </row>
    <row r="103" spans="4:16" ht="15" customHeight="1" x14ac:dyDescent="0.25">
      <c r="D103" s="371"/>
      <c r="F103" s="1061"/>
      <c r="H103" s="1061"/>
      <c r="I103" s="1061"/>
      <c r="J103" s="1061"/>
      <c r="K103" s="1061"/>
      <c r="L103" s="1061"/>
      <c r="M103" s="1061"/>
      <c r="N103" s="1061"/>
      <c r="P103" s="1061"/>
    </row>
    <row r="104" spans="4:16" ht="15" customHeight="1" x14ac:dyDescent="0.25">
      <c r="D104" s="371"/>
      <c r="F104" s="1061"/>
      <c r="H104" s="1061"/>
      <c r="I104" s="1061"/>
      <c r="J104" s="1061"/>
      <c r="K104" s="1061"/>
      <c r="L104" s="1061"/>
      <c r="M104" s="1061"/>
      <c r="N104" s="1061"/>
      <c r="P104" s="1061"/>
    </row>
    <row r="105" spans="4:16" ht="15" customHeight="1" x14ac:dyDescent="0.25">
      <c r="D105" s="371"/>
      <c r="F105" s="1061"/>
      <c r="H105" s="1061"/>
      <c r="I105" s="1061"/>
      <c r="J105" s="1061"/>
      <c r="K105" s="1061"/>
      <c r="L105" s="1061"/>
      <c r="M105" s="1061"/>
      <c r="N105" s="1061"/>
      <c r="P105" s="1061"/>
    </row>
    <row r="106" spans="4:16" ht="15" customHeight="1" x14ac:dyDescent="0.25">
      <c r="D106" s="371"/>
      <c r="F106" s="1061"/>
      <c r="H106" s="1061"/>
      <c r="I106" s="1061"/>
      <c r="J106" s="1061"/>
      <c r="K106" s="1061"/>
      <c r="L106" s="1061"/>
      <c r="M106" s="1061"/>
      <c r="N106" s="1061"/>
      <c r="P106" s="1061"/>
    </row>
    <row r="107" spans="4:16" ht="15" customHeight="1" x14ac:dyDescent="0.25">
      <c r="D107" s="371"/>
      <c r="F107" s="1061"/>
      <c r="H107" s="1061"/>
      <c r="I107" s="1061"/>
      <c r="J107" s="1061"/>
      <c r="K107" s="1061"/>
      <c r="L107" s="1061"/>
      <c r="M107" s="1061"/>
      <c r="N107" s="1061"/>
      <c r="P107" s="1061"/>
    </row>
    <row r="108" spans="4:16" ht="15" customHeight="1" x14ac:dyDescent="0.25">
      <c r="D108" s="371"/>
      <c r="F108" s="1061"/>
      <c r="H108" s="1061"/>
      <c r="I108" s="1061"/>
      <c r="J108" s="1061"/>
      <c r="K108" s="1061"/>
      <c r="L108" s="1061"/>
      <c r="M108" s="1061"/>
      <c r="N108" s="1061"/>
      <c r="P108" s="1061"/>
    </row>
    <row r="109" spans="4:16" ht="15" customHeight="1" x14ac:dyDescent="0.25">
      <c r="D109" s="371"/>
      <c r="F109" s="1061"/>
      <c r="H109" s="1061"/>
      <c r="I109" s="1061"/>
      <c r="J109" s="1061"/>
      <c r="K109" s="1061"/>
      <c r="L109" s="1061"/>
      <c r="M109" s="1061"/>
      <c r="N109" s="1061"/>
      <c r="P109" s="1061"/>
    </row>
    <row r="110" spans="4:16" ht="15" customHeight="1" x14ac:dyDescent="0.25">
      <c r="D110" s="371"/>
      <c r="F110" s="1061"/>
      <c r="H110" s="1061"/>
      <c r="I110" s="1061"/>
      <c r="J110" s="1061"/>
      <c r="K110" s="1061"/>
      <c r="L110" s="1061"/>
      <c r="M110" s="1061"/>
      <c r="N110" s="1061"/>
      <c r="P110" s="1061"/>
    </row>
    <row r="111" spans="4:16" ht="15" customHeight="1" x14ac:dyDescent="0.25">
      <c r="D111" s="371"/>
      <c r="F111" s="1061"/>
      <c r="H111" s="1061"/>
      <c r="I111" s="1061"/>
      <c r="J111" s="1061"/>
      <c r="K111" s="1061"/>
      <c r="L111" s="1061"/>
      <c r="M111" s="1061"/>
      <c r="N111" s="1061"/>
      <c r="P111" s="1061"/>
    </row>
    <row r="112" spans="4:16" ht="15" customHeight="1" x14ac:dyDescent="0.25">
      <c r="D112" s="371"/>
      <c r="F112" s="1061"/>
      <c r="H112" s="1061"/>
      <c r="I112" s="1061"/>
      <c r="J112" s="1061"/>
      <c r="K112" s="1061"/>
      <c r="L112" s="1061"/>
      <c r="M112" s="1061"/>
      <c r="N112" s="1061"/>
      <c r="P112" s="1061"/>
    </row>
    <row r="113" spans="4:16" ht="15" customHeight="1" x14ac:dyDescent="0.25">
      <c r="D113" s="371"/>
      <c r="F113" s="1061"/>
      <c r="H113" s="1061"/>
      <c r="I113" s="1061"/>
      <c r="J113" s="1061"/>
      <c r="K113" s="1061"/>
      <c r="L113" s="1061"/>
      <c r="M113" s="1061"/>
      <c r="N113" s="1061"/>
      <c r="P113" s="1061"/>
    </row>
    <row r="114" spans="4:16" ht="15" customHeight="1" x14ac:dyDescent="0.25">
      <c r="D114" s="371"/>
      <c r="F114" s="1061"/>
      <c r="H114" s="1061"/>
      <c r="I114" s="1061"/>
      <c r="J114" s="1061"/>
      <c r="K114" s="1061"/>
      <c r="L114" s="1061"/>
      <c r="M114" s="1061"/>
      <c r="N114" s="1061"/>
      <c r="P114" s="1061"/>
    </row>
    <row r="115" spans="4:16" ht="15" customHeight="1" x14ac:dyDescent="0.25">
      <c r="D115" s="371"/>
      <c r="F115" s="1061"/>
      <c r="H115" s="1061"/>
      <c r="I115" s="1061"/>
      <c r="J115" s="1061"/>
      <c r="K115" s="1061"/>
      <c r="L115" s="1061"/>
      <c r="M115" s="1061"/>
      <c r="N115" s="1061"/>
      <c r="P115" s="1061"/>
    </row>
    <row r="116" spans="4:16" ht="15" customHeight="1" x14ac:dyDescent="0.25">
      <c r="D116" s="371"/>
      <c r="F116" s="1061"/>
      <c r="H116" s="1061"/>
      <c r="I116" s="1061"/>
      <c r="J116" s="1061"/>
      <c r="K116" s="1061"/>
      <c r="L116" s="1061"/>
      <c r="M116" s="1061"/>
      <c r="N116" s="1061"/>
      <c r="P116" s="1061"/>
    </row>
    <row r="117" spans="4:16" ht="15" customHeight="1" x14ac:dyDescent="0.25">
      <c r="D117" s="371"/>
      <c r="F117" s="1061"/>
      <c r="H117" s="1061"/>
      <c r="I117" s="1061"/>
      <c r="J117" s="1061"/>
      <c r="K117" s="1061"/>
      <c r="L117" s="1061"/>
      <c r="M117" s="1061"/>
      <c r="N117" s="1061"/>
      <c r="P117" s="1061"/>
    </row>
    <row r="118" spans="4:16" ht="15" customHeight="1" x14ac:dyDescent="0.25">
      <c r="D118" s="371"/>
      <c r="F118" s="1061"/>
      <c r="H118" s="1061"/>
      <c r="I118" s="1061"/>
      <c r="J118" s="1061"/>
      <c r="K118" s="1061"/>
      <c r="L118" s="1061"/>
      <c r="M118" s="1061"/>
      <c r="N118" s="1061"/>
      <c r="P118" s="1061"/>
    </row>
    <row r="119" spans="4:16" ht="15" customHeight="1" x14ac:dyDescent="0.25">
      <c r="D119" s="371"/>
      <c r="F119" s="1061"/>
      <c r="H119" s="1061"/>
      <c r="I119" s="1061"/>
      <c r="J119" s="1061"/>
      <c r="K119" s="1061"/>
      <c r="L119" s="1061"/>
      <c r="M119" s="1061"/>
      <c r="N119" s="1061"/>
      <c r="P119" s="1061"/>
    </row>
    <row r="120" spans="4:16" ht="15" customHeight="1" x14ac:dyDescent="0.25">
      <c r="D120" s="371"/>
      <c r="F120" s="1061"/>
      <c r="H120" s="1061"/>
      <c r="I120" s="1061"/>
      <c r="J120" s="1061"/>
      <c r="K120" s="1061"/>
      <c r="L120" s="1061"/>
      <c r="M120" s="1061"/>
      <c r="N120" s="1061"/>
      <c r="P120" s="1061"/>
    </row>
    <row r="121" spans="4:16" ht="15" customHeight="1" x14ac:dyDescent="0.25">
      <c r="D121" s="371"/>
      <c r="F121" s="1061"/>
      <c r="H121" s="1061"/>
      <c r="I121" s="1061"/>
      <c r="J121" s="1061"/>
      <c r="K121" s="1061"/>
      <c r="L121" s="1061"/>
      <c r="M121" s="1061"/>
      <c r="N121" s="1061"/>
      <c r="P121" s="1061"/>
    </row>
    <row r="122" spans="4:16" ht="15" customHeight="1" x14ac:dyDescent="0.25">
      <c r="D122" s="371"/>
      <c r="F122" s="1061"/>
      <c r="H122" s="1061"/>
      <c r="I122" s="1061"/>
      <c r="J122" s="1061"/>
      <c r="K122" s="1061"/>
      <c r="L122" s="1061"/>
      <c r="M122" s="1061"/>
      <c r="N122" s="1061"/>
      <c r="P122" s="1061"/>
    </row>
    <row r="123" spans="4:16" ht="15" customHeight="1" x14ac:dyDescent="0.25">
      <c r="D123" s="371"/>
      <c r="F123" s="1061"/>
      <c r="H123" s="1061"/>
      <c r="I123" s="1061"/>
      <c r="J123" s="1061"/>
      <c r="K123" s="1061"/>
      <c r="L123" s="1061"/>
      <c r="M123" s="1061"/>
      <c r="N123" s="1061"/>
      <c r="P123" s="1061"/>
    </row>
    <row r="124" spans="4:16" ht="15" customHeight="1" x14ac:dyDescent="0.25">
      <c r="D124" s="371"/>
      <c r="F124" s="1061"/>
      <c r="H124" s="1061"/>
      <c r="I124" s="1061"/>
      <c r="J124" s="1061"/>
      <c r="K124" s="1061"/>
      <c r="L124" s="1061"/>
      <c r="M124" s="1061"/>
      <c r="N124" s="1061"/>
      <c r="P124" s="1061"/>
    </row>
    <row r="125" spans="4:16" ht="15" customHeight="1" x14ac:dyDescent="0.25">
      <c r="D125" s="371"/>
      <c r="F125" s="1061"/>
      <c r="H125" s="1061"/>
      <c r="I125" s="1061"/>
      <c r="J125" s="1061"/>
      <c r="K125" s="1061"/>
      <c r="L125" s="1061"/>
      <c r="M125" s="1061"/>
      <c r="N125" s="1061"/>
      <c r="P125" s="1061"/>
    </row>
    <row r="126" spans="4:16" ht="15" customHeight="1" x14ac:dyDescent="0.25">
      <c r="D126" s="371"/>
      <c r="F126" s="1061"/>
      <c r="H126" s="1061"/>
      <c r="I126" s="1061"/>
      <c r="J126" s="1061"/>
      <c r="K126" s="1061"/>
      <c r="L126" s="1061"/>
      <c r="M126" s="1061"/>
      <c r="N126" s="1061"/>
      <c r="P126" s="1061"/>
    </row>
    <row r="127" spans="4:16" ht="15" customHeight="1" x14ac:dyDescent="0.25">
      <c r="D127" s="371"/>
      <c r="F127" s="1061"/>
      <c r="H127" s="1061"/>
      <c r="I127" s="1061"/>
      <c r="J127" s="1061"/>
      <c r="K127" s="1061"/>
      <c r="L127" s="1061"/>
      <c r="M127" s="1061"/>
      <c r="N127" s="1061"/>
      <c r="P127" s="1061"/>
    </row>
    <row r="128" spans="4:16" ht="15" customHeight="1" x14ac:dyDescent="0.25">
      <c r="D128" s="371"/>
      <c r="F128" s="1061"/>
      <c r="H128" s="1061"/>
      <c r="I128" s="1061"/>
      <c r="J128" s="1061"/>
      <c r="K128" s="1061"/>
      <c r="L128" s="1061"/>
      <c r="M128" s="1061"/>
      <c r="N128" s="1061"/>
      <c r="P128" s="1061"/>
    </row>
    <row r="129" spans="4:16" ht="15" customHeight="1" x14ac:dyDescent="0.25">
      <c r="D129" s="371"/>
      <c r="F129" s="1061"/>
      <c r="H129" s="1061"/>
      <c r="I129" s="1061"/>
      <c r="J129" s="1061"/>
      <c r="K129" s="1061"/>
      <c r="L129" s="1061"/>
      <c r="M129" s="1061"/>
      <c r="N129" s="1061"/>
      <c r="P129" s="1061"/>
    </row>
    <row r="130" spans="4:16" ht="15" customHeight="1" x14ac:dyDescent="0.25">
      <c r="D130" s="371"/>
      <c r="F130" s="1061"/>
      <c r="H130" s="1061"/>
      <c r="I130" s="1061"/>
      <c r="J130" s="1061"/>
      <c r="K130" s="1061"/>
      <c r="L130" s="1061"/>
      <c r="M130" s="1061"/>
      <c r="N130" s="1061"/>
      <c r="P130" s="1061"/>
    </row>
    <row r="131" spans="4:16" ht="15" customHeight="1" x14ac:dyDescent="0.25">
      <c r="D131" s="371"/>
      <c r="F131" s="1061"/>
      <c r="H131" s="1061"/>
      <c r="I131" s="1061"/>
      <c r="J131" s="1061"/>
      <c r="K131" s="1061"/>
      <c r="L131" s="1061"/>
      <c r="M131" s="1061"/>
      <c r="N131" s="1061"/>
      <c r="P131" s="1061"/>
    </row>
    <row r="132" spans="4:16" ht="15" customHeight="1" x14ac:dyDescent="0.25">
      <c r="D132" s="371"/>
      <c r="F132" s="1061"/>
      <c r="H132" s="1061"/>
      <c r="I132" s="1061"/>
      <c r="J132" s="1061"/>
      <c r="K132" s="1061"/>
      <c r="L132" s="1061"/>
      <c r="M132" s="1061"/>
      <c r="N132" s="1061"/>
      <c r="P132" s="1061"/>
    </row>
    <row r="133" spans="4:16" ht="15" customHeight="1" x14ac:dyDescent="0.25">
      <c r="D133" s="371"/>
      <c r="F133" s="1061"/>
      <c r="H133" s="1061"/>
      <c r="I133" s="1061"/>
      <c r="J133" s="1061"/>
      <c r="K133" s="1061"/>
      <c r="L133" s="1061"/>
      <c r="M133" s="1061"/>
      <c r="N133" s="1061"/>
      <c r="P133" s="1061"/>
    </row>
    <row r="134" spans="4:16" ht="15" customHeight="1" x14ac:dyDescent="0.25">
      <c r="D134" s="371"/>
      <c r="F134" s="1061"/>
      <c r="H134" s="1061"/>
      <c r="I134" s="1061"/>
      <c r="J134" s="1061"/>
      <c r="K134" s="1061"/>
      <c r="L134" s="1061"/>
      <c r="M134" s="1061"/>
      <c r="N134" s="1061"/>
      <c r="P134" s="1061"/>
    </row>
    <row r="135" spans="4:16" ht="15" customHeight="1" x14ac:dyDescent="0.25">
      <c r="D135" s="371"/>
      <c r="F135" s="1061"/>
      <c r="H135" s="1061"/>
      <c r="I135" s="1061"/>
      <c r="J135" s="1061"/>
      <c r="K135" s="1061"/>
      <c r="L135" s="1061"/>
      <c r="M135" s="1061"/>
      <c r="N135" s="1061"/>
      <c r="P135" s="1061"/>
    </row>
    <row r="136" spans="4:16" ht="15" customHeight="1" x14ac:dyDescent="0.25">
      <c r="D136" s="371"/>
      <c r="F136" s="1061"/>
      <c r="H136" s="1061"/>
      <c r="I136" s="1061"/>
      <c r="J136" s="1061"/>
      <c r="K136" s="1061"/>
      <c r="L136" s="1061"/>
      <c r="M136" s="1061"/>
      <c r="N136" s="1061"/>
      <c r="P136" s="1061"/>
    </row>
    <row r="137" spans="4:16" ht="15" customHeight="1" x14ac:dyDescent="0.25">
      <c r="D137" s="371"/>
      <c r="F137" s="1061"/>
      <c r="H137" s="1061"/>
      <c r="I137" s="1061"/>
      <c r="J137" s="1061"/>
      <c r="K137" s="1061"/>
      <c r="L137" s="1061"/>
      <c r="M137" s="1061"/>
      <c r="N137" s="1061"/>
      <c r="P137" s="1061"/>
    </row>
    <row r="138" spans="4:16" ht="15" customHeight="1" x14ac:dyDescent="0.25">
      <c r="D138" s="371"/>
      <c r="F138" s="1061"/>
      <c r="H138" s="1061"/>
      <c r="I138" s="1061"/>
      <c r="J138" s="1061"/>
      <c r="K138" s="1061"/>
      <c r="L138" s="1061"/>
      <c r="M138" s="1061"/>
      <c r="N138" s="1061"/>
      <c r="P138" s="1061"/>
    </row>
    <row r="139" spans="4:16" ht="15" customHeight="1" x14ac:dyDescent="0.25">
      <c r="D139" s="371"/>
      <c r="F139" s="1061"/>
      <c r="H139" s="1061"/>
      <c r="I139" s="1061"/>
      <c r="J139" s="1061"/>
      <c r="K139" s="1061"/>
      <c r="L139" s="1061"/>
      <c r="M139" s="1061"/>
      <c r="N139" s="1061"/>
      <c r="P139" s="1061"/>
    </row>
    <row r="140" spans="4:16" ht="15" customHeight="1" x14ac:dyDescent="0.25">
      <c r="D140" s="371"/>
      <c r="F140" s="1061"/>
      <c r="H140" s="1061"/>
      <c r="I140" s="1061"/>
      <c r="J140" s="1061"/>
      <c r="K140" s="1061"/>
      <c r="L140" s="1061"/>
      <c r="M140" s="1061"/>
      <c r="N140" s="1061"/>
      <c r="P140" s="1061"/>
    </row>
    <row r="141" spans="4:16" ht="15" customHeight="1" x14ac:dyDescent="0.25">
      <c r="D141" s="371"/>
      <c r="F141" s="1061"/>
      <c r="H141" s="1061"/>
      <c r="I141" s="1061"/>
      <c r="J141" s="1061"/>
      <c r="K141" s="1061"/>
      <c r="L141" s="1061"/>
      <c r="M141" s="1061"/>
      <c r="N141" s="1061"/>
      <c r="P141" s="1061"/>
    </row>
    <row r="142" spans="4:16" ht="15" customHeight="1" x14ac:dyDescent="0.25">
      <c r="D142" s="371"/>
      <c r="F142" s="1061"/>
      <c r="H142" s="1061"/>
      <c r="I142" s="1061"/>
      <c r="J142" s="1061"/>
      <c r="K142" s="1061"/>
      <c r="L142" s="1061"/>
      <c r="M142" s="1061"/>
      <c r="N142" s="1061"/>
      <c r="P142" s="1061"/>
    </row>
    <row r="143" spans="4:16" ht="15" customHeight="1" x14ac:dyDescent="0.25">
      <c r="D143" s="371"/>
      <c r="F143" s="1061"/>
      <c r="H143" s="1061"/>
      <c r="I143" s="1061"/>
      <c r="J143" s="1061"/>
      <c r="K143" s="1061"/>
      <c r="L143" s="1061"/>
      <c r="M143" s="1061"/>
      <c r="N143" s="1061"/>
      <c r="P143" s="1061"/>
    </row>
    <row r="144" spans="4:16" ht="15" customHeight="1" x14ac:dyDescent="0.25">
      <c r="D144" s="371"/>
      <c r="F144" s="1061"/>
      <c r="H144" s="1061"/>
      <c r="I144" s="1061"/>
      <c r="J144" s="1061"/>
      <c r="K144" s="1061"/>
      <c r="L144" s="1061"/>
      <c r="M144" s="1061"/>
      <c r="N144" s="1061"/>
      <c r="P144" s="1061"/>
    </row>
    <row r="145" spans="4:16" ht="15" customHeight="1" x14ac:dyDescent="0.25">
      <c r="D145" s="371"/>
      <c r="F145" s="1061"/>
      <c r="H145" s="1061"/>
      <c r="I145" s="1061"/>
      <c r="J145" s="1061"/>
      <c r="K145" s="1061"/>
      <c r="L145" s="1061"/>
      <c r="M145" s="1061"/>
      <c r="N145" s="1061"/>
      <c r="P145" s="1061"/>
    </row>
    <row r="146" spans="4:16" ht="15" customHeight="1" x14ac:dyDescent="0.25">
      <c r="D146" s="371"/>
      <c r="F146" s="1061"/>
      <c r="H146" s="1061"/>
      <c r="I146" s="1061"/>
      <c r="J146" s="1061"/>
      <c r="K146" s="1061"/>
      <c r="L146" s="1061"/>
      <c r="M146" s="1061"/>
      <c r="N146" s="1061"/>
      <c r="P146" s="1061"/>
    </row>
    <row r="147" spans="4:16" ht="15" customHeight="1" x14ac:dyDescent="0.25">
      <c r="D147" s="371"/>
      <c r="F147" s="1061"/>
      <c r="H147" s="1061"/>
      <c r="I147" s="1061"/>
      <c r="J147" s="1061"/>
      <c r="K147" s="1061"/>
      <c r="L147" s="1061"/>
      <c r="M147" s="1061"/>
      <c r="N147" s="1061"/>
      <c r="P147" s="1061"/>
    </row>
    <row r="148" spans="4:16" ht="15" customHeight="1" x14ac:dyDescent="0.25">
      <c r="D148" s="371"/>
      <c r="F148" s="1061"/>
      <c r="H148" s="1061"/>
      <c r="I148" s="1061"/>
      <c r="J148" s="1061"/>
      <c r="K148" s="1061"/>
      <c r="L148" s="1061"/>
      <c r="M148" s="1061"/>
      <c r="N148" s="1061"/>
      <c r="P148" s="1061"/>
    </row>
    <row r="149" spans="4:16" ht="15" customHeight="1" x14ac:dyDescent="0.25">
      <c r="D149" s="371"/>
      <c r="F149" s="1061"/>
      <c r="H149" s="1061"/>
      <c r="I149" s="1061"/>
      <c r="J149" s="1061"/>
      <c r="K149" s="1061"/>
      <c r="L149" s="1061"/>
      <c r="M149" s="1061"/>
      <c r="N149" s="1061"/>
      <c r="P149" s="1061"/>
    </row>
    <row r="150" spans="4:16" ht="15" customHeight="1" x14ac:dyDescent="0.25">
      <c r="D150" s="371"/>
      <c r="F150" s="1061"/>
      <c r="H150" s="1061"/>
      <c r="I150" s="1061"/>
      <c r="J150" s="1061"/>
      <c r="K150" s="1061"/>
      <c r="L150" s="1061"/>
      <c r="M150" s="1061"/>
      <c r="N150" s="1061"/>
      <c r="P150" s="1061"/>
    </row>
    <row r="151" spans="4:16" ht="15" customHeight="1" x14ac:dyDescent="0.25">
      <c r="D151" s="371"/>
      <c r="F151" s="1061"/>
      <c r="H151" s="1061"/>
      <c r="I151" s="1061"/>
      <c r="J151" s="1061"/>
      <c r="K151" s="1061"/>
      <c r="L151" s="1061"/>
      <c r="M151" s="1061"/>
      <c r="N151" s="1061"/>
      <c r="P151" s="1061"/>
    </row>
    <row r="152" spans="4:16" ht="15" customHeight="1" x14ac:dyDescent="0.25">
      <c r="D152" s="371"/>
      <c r="F152" s="1061"/>
      <c r="H152" s="1061"/>
      <c r="I152" s="1061"/>
      <c r="J152" s="1061"/>
      <c r="K152" s="1061"/>
      <c r="L152" s="1061"/>
      <c r="M152" s="1061"/>
      <c r="N152" s="1061"/>
      <c r="P152" s="1061"/>
    </row>
    <row r="153" spans="4:16" ht="15" customHeight="1" x14ac:dyDescent="0.25">
      <c r="D153" s="371"/>
      <c r="F153" s="1061"/>
      <c r="H153" s="1061"/>
      <c r="I153" s="1061"/>
      <c r="J153" s="1061"/>
      <c r="K153" s="1061"/>
      <c r="L153" s="1061"/>
      <c r="M153" s="1061"/>
      <c r="N153" s="1061"/>
      <c r="P153" s="1061"/>
    </row>
    <row r="154" spans="4:16" ht="15" customHeight="1" x14ac:dyDescent="0.25">
      <c r="D154" s="371"/>
      <c r="F154" s="1061"/>
      <c r="H154" s="1061"/>
      <c r="I154" s="1061"/>
      <c r="J154" s="1061"/>
      <c r="K154" s="1061"/>
      <c r="L154" s="1061"/>
      <c r="M154" s="1061"/>
      <c r="N154" s="1061"/>
      <c r="P154" s="1061"/>
    </row>
    <row r="155" spans="4:16" ht="15" customHeight="1" x14ac:dyDescent="0.25">
      <c r="D155" s="371"/>
      <c r="F155" s="1061"/>
      <c r="H155" s="1061"/>
      <c r="I155" s="1061"/>
      <c r="J155" s="1061"/>
      <c r="K155" s="1061"/>
      <c r="L155" s="1061"/>
      <c r="M155" s="1061"/>
      <c r="N155" s="1061"/>
      <c r="P155" s="1061"/>
    </row>
    <row r="156" spans="4:16" ht="15" customHeight="1" x14ac:dyDescent="0.25">
      <c r="D156" s="371"/>
      <c r="F156" s="1061"/>
      <c r="H156" s="1061"/>
      <c r="I156" s="1061"/>
      <c r="J156" s="1061"/>
      <c r="K156" s="1061"/>
      <c r="L156" s="1061"/>
      <c r="M156" s="1061"/>
      <c r="N156" s="1061"/>
      <c r="P156" s="1061"/>
    </row>
    <row r="157" spans="4:16" ht="15" customHeight="1" x14ac:dyDescent="0.25">
      <c r="D157" s="371"/>
      <c r="F157" s="1061"/>
      <c r="H157" s="1061"/>
      <c r="I157" s="1061"/>
      <c r="J157" s="1061"/>
      <c r="K157" s="1061"/>
      <c r="L157" s="1061"/>
      <c r="M157" s="1061"/>
      <c r="N157" s="1061"/>
      <c r="P157" s="1061"/>
    </row>
    <row r="158" spans="4:16" ht="15" customHeight="1" x14ac:dyDescent="0.25">
      <c r="D158" s="371"/>
      <c r="F158" s="1061"/>
      <c r="H158" s="1061"/>
      <c r="I158" s="1061"/>
      <c r="J158" s="1061"/>
      <c r="K158" s="1061"/>
      <c r="L158" s="1061"/>
      <c r="M158" s="1061"/>
      <c r="N158" s="1061"/>
      <c r="P158" s="1061"/>
    </row>
    <row r="159" spans="4:16" ht="15" customHeight="1" x14ac:dyDescent="0.25">
      <c r="D159" s="371"/>
      <c r="F159" s="1061"/>
      <c r="H159" s="1061"/>
      <c r="I159" s="1061"/>
      <c r="J159" s="1061"/>
      <c r="K159" s="1061"/>
      <c r="L159" s="1061"/>
      <c r="M159" s="1061"/>
      <c r="N159" s="1061"/>
      <c r="P159" s="1061"/>
    </row>
    <row r="160" spans="4:16" ht="15" customHeight="1" x14ac:dyDescent="0.25">
      <c r="D160" s="371"/>
      <c r="F160" s="1061"/>
      <c r="H160" s="1061"/>
      <c r="I160" s="1061"/>
      <c r="J160" s="1061"/>
      <c r="K160" s="1061"/>
      <c r="L160" s="1061"/>
      <c r="M160" s="1061"/>
      <c r="N160" s="1061"/>
      <c r="P160" s="1061"/>
    </row>
    <row r="161" spans="4:16" ht="15" customHeight="1" x14ac:dyDescent="0.25">
      <c r="D161" s="371"/>
      <c r="F161" s="1061"/>
      <c r="H161" s="1061"/>
      <c r="I161" s="1061"/>
      <c r="J161" s="1061"/>
      <c r="K161" s="1061"/>
      <c r="L161" s="1061"/>
      <c r="M161" s="1061"/>
      <c r="N161" s="1061"/>
      <c r="P161" s="1061"/>
    </row>
    <row r="162" spans="4:16" ht="15" customHeight="1" x14ac:dyDescent="0.25">
      <c r="D162" s="371"/>
      <c r="F162" s="1061"/>
      <c r="H162" s="1061"/>
      <c r="I162" s="1061"/>
      <c r="J162" s="1061"/>
      <c r="K162" s="1061"/>
      <c r="L162" s="1061"/>
      <c r="M162" s="1061"/>
      <c r="N162" s="1061"/>
      <c r="P162" s="1061"/>
    </row>
    <row r="163" spans="4:16" ht="15" customHeight="1" x14ac:dyDescent="0.25">
      <c r="D163" s="371"/>
      <c r="F163" s="1061"/>
      <c r="H163" s="1061"/>
      <c r="I163" s="1061"/>
      <c r="J163" s="1061"/>
      <c r="K163" s="1061"/>
      <c r="L163" s="1061"/>
      <c r="M163" s="1061"/>
      <c r="N163" s="1061"/>
      <c r="P163" s="1061"/>
    </row>
    <row r="164" spans="4:16" ht="15" customHeight="1" x14ac:dyDescent="0.25">
      <c r="D164" s="371"/>
      <c r="F164" s="1061"/>
      <c r="H164" s="1061"/>
      <c r="I164" s="1061"/>
      <c r="J164" s="1061"/>
      <c r="K164" s="1061"/>
      <c r="L164" s="1061"/>
      <c r="M164" s="1061"/>
      <c r="N164" s="1061"/>
      <c r="P164" s="1061"/>
    </row>
    <row r="165" spans="4:16" ht="15" customHeight="1" x14ac:dyDescent="0.25">
      <c r="D165" s="371"/>
      <c r="F165" s="1061"/>
      <c r="H165" s="1061"/>
      <c r="I165" s="1061"/>
      <c r="J165" s="1061"/>
      <c r="K165" s="1061"/>
      <c r="L165" s="1061"/>
      <c r="M165" s="1061"/>
      <c r="N165" s="1061"/>
      <c r="P165" s="1061"/>
    </row>
    <row r="166" spans="4:16" ht="15" customHeight="1" x14ac:dyDescent="0.25">
      <c r="D166" s="371"/>
      <c r="F166" s="1061"/>
      <c r="H166" s="1061"/>
      <c r="I166" s="1061"/>
      <c r="J166" s="1061"/>
      <c r="K166" s="1061"/>
      <c r="L166" s="1061"/>
      <c r="M166" s="1061"/>
      <c r="N166" s="1061"/>
      <c r="P166" s="1061"/>
    </row>
    <row r="167" spans="4:16" ht="15" customHeight="1" x14ac:dyDescent="0.25">
      <c r="D167" s="371"/>
      <c r="F167" s="1061"/>
      <c r="H167" s="1061"/>
      <c r="I167" s="1061"/>
      <c r="J167" s="1061"/>
      <c r="K167" s="1061"/>
      <c r="L167" s="1061"/>
      <c r="M167" s="1061"/>
      <c r="N167" s="1061"/>
      <c r="P167" s="1061"/>
    </row>
    <row r="168" spans="4:16" ht="15" customHeight="1" x14ac:dyDescent="0.25">
      <c r="D168" s="371"/>
      <c r="F168" s="1061"/>
      <c r="H168" s="1061"/>
      <c r="I168" s="1061"/>
      <c r="J168" s="1061"/>
      <c r="K168" s="1061"/>
      <c r="L168" s="1061"/>
      <c r="M168" s="1061"/>
      <c r="N168" s="1061"/>
      <c r="P168" s="1061"/>
    </row>
    <row r="169" spans="4:16" ht="15" customHeight="1" x14ac:dyDescent="0.25">
      <c r="D169" s="371"/>
      <c r="F169" s="1061"/>
      <c r="H169" s="1061"/>
      <c r="I169" s="1061"/>
      <c r="J169" s="1061"/>
      <c r="K169" s="1061"/>
      <c r="L169" s="1061"/>
      <c r="M169" s="1061"/>
      <c r="N169" s="1061"/>
      <c r="P169" s="1061"/>
    </row>
    <row r="170" spans="4:16" ht="15" customHeight="1" x14ac:dyDescent="0.25">
      <c r="D170" s="371"/>
      <c r="F170" s="1061"/>
      <c r="H170" s="1061"/>
      <c r="I170" s="1061"/>
      <c r="J170" s="1061"/>
      <c r="K170" s="1061"/>
      <c r="L170" s="1061"/>
      <c r="M170" s="1061"/>
      <c r="N170" s="1061"/>
      <c r="P170" s="1061"/>
    </row>
    <row r="171" spans="4:16" ht="15" customHeight="1" x14ac:dyDescent="0.25">
      <c r="D171" s="371"/>
      <c r="F171" s="1061"/>
      <c r="H171" s="1061"/>
      <c r="I171" s="1061"/>
      <c r="J171" s="1061"/>
      <c r="K171" s="1061"/>
      <c r="L171" s="1061"/>
      <c r="M171" s="1061"/>
      <c r="N171" s="1061"/>
      <c r="P171" s="1061"/>
    </row>
    <row r="172" spans="4:16" ht="15" customHeight="1" x14ac:dyDescent="0.25">
      <c r="D172" s="371"/>
      <c r="F172" s="1061"/>
      <c r="H172" s="1061"/>
      <c r="I172" s="1061"/>
      <c r="J172" s="1061"/>
      <c r="K172" s="1061"/>
      <c r="L172" s="1061"/>
      <c r="M172" s="1061"/>
      <c r="N172" s="1061"/>
      <c r="P172" s="1061"/>
    </row>
    <row r="173" spans="4:16" ht="15" customHeight="1" x14ac:dyDescent="0.25">
      <c r="D173" s="371"/>
      <c r="F173" s="1061"/>
      <c r="H173" s="1061"/>
      <c r="I173" s="1061"/>
      <c r="J173" s="1061"/>
      <c r="K173" s="1061"/>
      <c r="L173" s="1061"/>
      <c r="M173" s="1061"/>
      <c r="N173" s="1061"/>
      <c r="P173" s="1061"/>
    </row>
    <row r="174" spans="4:16" ht="15" customHeight="1" x14ac:dyDescent="0.25">
      <c r="D174" s="371"/>
      <c r="F174" s="1061"/>
      <c r="H174" s="1061"/>
      <c r="I174" s="1061"/>
      <c r="J174" s="1061"/>
      <c r="K174" s="1061"/>
      <c r="L174" s="1061"/>
      <c r="M174" s="1061"/>
      <c r="N174" s="1061"/>
      <c r="P174" s="1061"/>
    </row>
    <row r="175" spans="4:16" ht="15" customHeight="1" x14ac:dyDescent="0.25">
      <c r="D175" s="371"/>
      <c r="F175" s="1061"/>
      <c r="H175" s="1061"/>
      <c r="I175" s="1061"/>
      <c r="J175" s="1061"/>
      <c r="K175" s="1061"/>
      <c r="L175" s="1061"/>
      <c r="M175" s="1061"/>
      <c r="N175" s="1061"/>
      <c r="P175" s="1061"/>
    </row>
    <row r="176" spans="4:16" ht="15" customHeight="1" x14ac:dyDescent="0.25">
      <c r="D176" s="371"/>
      <c r="F176" s="1061"/>
      <c r="H176" s="1061"/>
      <c r="I176" s="1061"/>
      <c r="J176" s="1061"/>
      <c r="K176" s="1061"/>
      <c r="L176" s="1061"/>
      <c r="M176" s="1061"/>
      <c r="N176" s="1061"/>
      <c r="P176" s="1061"/>
    </row>
    <row r="177" spans="4:16" ht="15" customHeight="1" x14ac:dyDescent="0.25">
      <c r="D177" s="371"/>
      <c r="F177" s="1061"/>
      <c r="H177" s="1061"/>
      <c r="I177" s="1061"/>
      <c r="J177" s="1061"/>
      <c r="K177" s="1061"/>
      <c r="L177" s="1061"/>
      <c r="M177" s="1061"/>
      <c r="N177" s="1061"/>
      <c r="P177" s="1061"/>
    </row>
    <row r="178" spans="4:16" ht="15" customHeight="1" x14ac:dyDescent="0.25">
      <c r="D178" s="371"/>
      <c r="F178" s="1061"/>
      <c r="H178" s="1061"/>
      <c r="I178" s="1061"/>
      <c r="J178" s="1061"/>
      <c r="K178" s="1061"/>
      <c r="L178" s="1061"/>
      <c r="M178" s="1061"/>
      <c r="N178" s="1061"/>
      <c r="P178" s="1061"/>
    </row>
    <row r="179" spans="4:16" ht="15" customHeight="1" x14ac:dyDescent="0.25">
      <c r="D179" s="371"/>
      <c r="F179" s="1061"/>
      <c r="H179" s="1061"/>
      <c r="I179" s="1061"/>
      <c r="J179" s="1061"/>
      <c r="K179" s="1061"/>
      <c r="L179" s="1061"/>
      <c r="M179" s="1061"/>
      <c r="N179" s="1061"/>
      <c r="P179" s="1061"/>
    </row>
    <row r="180" spans="4:16" ht="15" customHeight="1" x14ac:dyDescent="0.25">
      <c r="D180" s="371"/>
      <c r="F180" s="1061"/>
      <c r="H180" s="1061"/>
      <c r="I180" s="1061"/>
      <c r="J180" s="1061"/>
      <c r="K180" s="1061"/>
      <c r="L180" s="1061"/>
      <c r="M180" s="1061"/>
      <c r="N180" s="1061"/>
      <c r="P180" s="1061"/>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21" t="s">
        <v>11431</v>
      </c>
      <c r="B1" s="799" t="s">
        <v>166</v>
      </c>
      <c r="C1" s="798" t="s">
        <v>11428</v>
      </c>
      <c r="D1" s="798" t="s">
        <v>11429</v>
      </c>
      <c r="E1" s="798" t="s">
        <v>11427</v>
      </c>
      <c r="F1" s="798" t="s">
        <v>2</v>
      </c>
      <c r="G1" s="798" t="s">
        <v>155</v>
      </c>
      <c r="H1" s="798" t="s">
        <v>15</v>
      </c>
      <c r="I1" s="812" t="s">
        <v>11430</v>
      </c>
      <c r="J1" s="798"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18" priority="77">
      <formula>AND($A3&lt;&gt;"",MOD(ROW(),2)=1)</formula>
    </cfRule>
  </conditionalFormatting>
  <conditionalFormatting sqref="A2:J2">
    <cfRule type="expression" dxfId="17" priority="1">
      <formula>AND($A2&lt;&gt;"",MOD(ROW(),2)=1)</formula>
    </cfRule>
  </conditionalFormatting>
  <pageMargins left="0.7" right="0.7" top="0.75" bottom="0.75" header="0.3" footer="0.3"/>
  <pageSetup orientation="portrait" horizontalDpi="4294967293"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9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9" t="s">
        <v>11431</v>
      </c>
      <c r="B1" s="803" t="s">
        <v>166</v>
      </c>
      <c r="C1" s="796" t="s">
        <v>11428</v>
      </c>
      <c r="D1" s="1022" t="s">
        <v>2</v>
      </c>
      <c r="E1" s="797" t="s">
        <v>11452</v>
      </c>
      <c r="F1" s="797" t="s">
        <v>11442</v>
      </c>
      <c r="G1" s="797" t="s">
        <v>11432</v>
      </c>
      <c r="H1" s="797" t="s">
        <v>11443</v>
      </c>
      <c r="I1" s="797" t="s">
        <v>11433</v>
      </c>
      <c r="J1" s="797" t="s">
        <v>11444</v>
      </c>
      <c r="K1" s="797" t="s">
        <v>11434</v>
      </c>
      <c r="L1" s="797" t="s">
        <v>11445</v>
      </c>
      <c r="M1" s="797" t="s">
        <v>11435</v>
      </c>
      <c r="N1" s="797" t="s">
        <v>11446</v>
      </c>
      <c r="O1" s="797" t="s">
        <v>11436</v>
      </c>
      <c r="P1" s="797" t="s">
        <v>11447</v>
      </c>
      <c r="Q1" s="797" t="s">
        <v>11437</v>
      </c>
      <c r="R1" s="797" t="s">
        <v>11448</v>
      </c>
      <c r="S1" s="797" t="s">
        <v>11438</v>
      </c>
      <c r="T1" s="797" t="s">
        <v>11449</v>
      </c>
      <c r="U1" s="797" t="s">
        <v>11439</v>
      </c>
      <c r="V1" s="797" t="s">
        <v>11450</v>
      </c>
      <c r="W1" s="797" t="s">
        <v>11440</v>
      </c>
      <c r="X1" s="797" t="s">
        <v>11451</v>
      </c>
      <c r="Y1" s="797" t="s">
        <v>11441</v>
      </c>
      <c r="Z1" s="796" t="s">
        <v>11430</v>
      </c>
      <c r="AA1" s="796"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16" priority="109">
      <formula>AND($A3&lt;&gt;"",MOD(ROW(),2)=1)</formula>
    </cfRule>
  </conditionalFormatting>
  <conditionalFormatting sqref="A2:AA2">
    <cfRule type="expression" dxfId="15" priority="1">
      <formula>AND($A2&lt;&gt;"",MOD(ROW(),2)=1)</formula>
    </cfRule>
  </conditionalFormatting>
  <pageMargins left="0.7" right="0.7" top="0.75" bottom="0.75" header="0.3" footer="0.3"/>
  <pageSetup orientation="portrait" horizontalDpi="4294967293"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4"/>
    <col min="2" max="2" width="11.42578125" style="601"/>
    <col min="3" max="3" width="11.42578125" style="894"/>
    <col min="4" max="4" width="11.42578125" style="239"/>
    <col min="5" max="5" width="11.42578125" style="892"/>
    <col min="6" max="16384" width="11.42578125" style="5"/>
  </cols>
  <sheetData>
    <row r="1" spans="1:5" x14ac:dyDescent="0.25">
      <c r="A1" s="889" t="s">
        <v>293</v>
      </c>
      <c r="B1" s="890" t="s">
        <v>11529</v>
      </c>
      <c r="C1" s="889" t="s">
        <v>155</v>
      </c>
      <c r="D1" s="893" t="s">
        <v>15</v>
      </c>
      <c r="E1" s="891" t="s">
        <v>30</v>
      </c>
    </row>
    <row r="2" spans="1:5" x14ac:dyDescent="0.25">
      <c r="A2" s="894" t="s">
        <v>11497</v>
      </c>
      <c r="B2" s="601">
        <v>0</v>
      </c>
      <c r="C2" s="894" t="s">
        <v>5</v>
      </c>
      <c r="D2" s="239">
        <v>21</v>
      </c>
      <c r="E2" s="892">
        <v>350</v>
      </c>
    </row>
    <row r="3" spans="1:5" x14ac:dyDescent="0.25">
      <c r="A3" s="894" t="s">
        <v>11498</v>
      </c>
      <c r="B3" s="601">
        <v>0</v>
      </c>
      <c r="D3" s="239">
        <v>0.75</v>
      </c>
      <c r="E3" s="892">
        <v>350</v>
      </c>
    </row>
    <row r="4" spans="1:5" x14ac:dyDescent="0.25">
      <c r="A4" s="894" t="s">
        <v>11499</v>
      </c>
      <c r="B4" s="601">
        <v>0</v>
      </c>
      <c r="D4" s="239">
        <v>9</v>
      </c>
      <c r="E4" s="892">
        <v>350</v>
      </c>
    </row>
    <row r="5" spans="1:5" x14ac:dyDescent="0.25">
      <c r="A5" s="894" t="s">
        <v>11499</v>
      </c>
      <c r="B5" s="601">
        <v>1</v>
      </c>
      <c r="D5" s="239">
        <v>8</v>
      </c>
      <c r="E5" s="892">
        <v>150</v>
      </c>
    </row>
    <row r="6" spans="1:5" x14ac:dyDescent="0.25">
      <c r="A6" s="894" t="s">
        <v>11500</v>
      </c>
      <c r="B6" s="601">
        <v>0</v>
      </c>
      <c r="D6" s="239">
        <v>1.75</v>
      </c>
      <c r="E6" s="892">
        <v>350</v>
      </c>
    </row>
    <row r="7" spans="1:5" x14ac:dyDescent="0.25">
      <c r="A7" s="894" t="s">
        <v>11501</v>
      </c>
      <c r="B7" s="601">
        <v>0</v>
      </c>
      <c r="D7" s="239">
        <v>1</v>
      </c>
      <c r="E7" s="892">
        <v>350</v>
      </c>
    </row>
    <row r="8" spans="1:5" x14ac:dyDescent="0.25">
      <c r="A8" s="894" t="s">
        <v>11502</v>
      </c>
      <c r="B8" s="601">
        <v>0</v>
      </c>
      <c r="D8" s="239">
        <v>11.2</v>
      </c>
      <c r="E8" s="892">
        <v>350</v>
      </c>
    </row>
    <row r="9" spans="1:5" x14ac:dyDescent="0.25">
      <c r="A9" s="894" t="s">
        <v>11502</v>
      </c>
      <c r="B9" s="601">
        <v>1</v>
      </c>
      <c r="D9" s="239">
        <v>6.25</v>
      </c>
      <c r="E9" s="892">
        <v>150</v>
      </c>
    </row>
    <row r="10" spans="1:5" x14ac:dyDescent="0.25">
      <c r="A10" s="894" t="s">
        <v>11504</v>
      </c>
      <c r="B10" s="601">
        <v>0</v>
      </c>
      <c r="D10" s="239">
        <v>2</v>
      </c>
      <c r="E10" s="892">
        <v>350</v>
      </c>
    </row>
    <row r="11" spans="1:5" x14ac:dyDescent="0.25">
      <c r="A11" s="894" t="s">
        <v>11528</v>
      </c>
      <c r="B11" s="601">
        <v>0</v>
      </c>
      <c r="C11" s="894" t="s">
        <v>5</v>
      </c>
      <c r="D11" s="239">
        <v>30.3</v>
      </c>
      <c r="E11" s="892">
        <v>350</v>
      </c>
    </row>
    <row r="12" spans="1:5" x14ac:dyDescent="0.25">
      <c r="A12" s="894" t="s">
        <v>11528</v>
      </c>
      <c r="B12" s="601">
        <v>1</v>
      </c>
      <c r="C12" s="894" t="s">
        <v>6</v>
      </c>
      <c r="D12" s="239">
        <v>22.7</v>
      </c>
      <c r="E12" s="892">
        <v>150</v>
      </c>
    </row>
    <row r="13" spans="1:5" x14ac:dyDescent="0.25">
      <c r="A13" s="894" t="s">
        <v>11530</v>
      </c>
      <c r="B13" s="601">
        <v>0</v>
      </c>
      <c r="C13" s="894" t="s">
        <v>5</v>
      </c>
      <c r="D13" s="239">
        <v>17</v>
      </c>
      <c r="E13" s="892">
        <v>350</v>
      </c>
    </row>
    <row r="14" spans="1:5" x14ac:dyDescent="0.25">
      <c r="A14" s="894" t="s">
        <v>11532</v>
      </c>
      <c r="B14" s="601">
        <v>0</v>
      </c>
      <c r="C14" s="894" t="s">
        <v>5</v>
      </c>
      <c r="D14" s="239">
        <v>58.6</v>
      </c>
      <c r="E14" s="892">
        <v>350</v>
      </c>
    </row>
    <row r="15" spans="1:5" x14ac:dyDescent="0.25">
      <c r="A15" s="894" t="s">
        <v>11533</v>
      </c>
      <c r="B15" s="601">
        <v>0</v>
      </c>
      <c r="C15" s="894" t="s">
        <v>5</v>
      </c>
      <c r="D15" s="239">
        <v>11</v>
      </c>
      <c r="E15" s="892">
        <v>350</v>
      </c>
    </row>
    <row r="16" spans="1:5" x14ac:dyDescent="0.25">
      <c r="A16" s="894" t="s">
        <v>11535</v>
      </c>
      <c r="B16" s="601">
        <v>0</v>
      </c>
      <c r="C16" s="894" t="s">
        <v>6</v>
      </c>
      <c r="D16" s="239">
        <v>0.6</v>
      </c>
      <c r="E16" s="892">
        <v>165</v>
      </c>
    </row>
    <row r="17" spans="1:5" x14ac:dyDescent="0.25">
      <c r="A17" s="894" t="s">
        <v>11538</v>
      </c>
      <c r="B17" s="601">
        <v>0</v>
      </c>
      <c r="C17" s="894" t="s">
        <v>6</v>
      </c>
      <c r="D17" s="239">
        <v>6</v>
      </c>
      <c r="E17" s="892">
        <v>165</v>
      </c>
    </row>
  </sheetData>
  <conditionalFormatting sqref="A2:E9999">
    <cfRule type="expression" dxfId="14"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81" t="s">
        <v>115</v>
      </c>
      <c r="B1" s="1381"/>
      <c r="C1" s="1377" t="s">
        <v>115</v>
      </c>
      <c r="D1" s="1377"/>
      <c r="E1" s="1377"/>
      <c r="F1" s="1377"/>
      <c r="G1" s="1377"/>
      <c r="H1" s="1377"/>
      <c r="I1" s="13" t="s">
        <v>219</v>
      </c>
      <c r="J1" s="1070">
        <v>45504</v>
      </c>
      <c r="K1" s="355"/>
      <c r="L1" s="1378" t="s">
        <v>116</v>
      </c>
      <c r="M1" s="1378"/>
      <c r="N1" s="1378"/>
      <c r="O1" s="1378"/>
      <c r="P1" s="1378"/>
      <c r="Q1" s="1378"/>
      <c r="R1" s="1378"/>
      <c r="S1" s="1378"/>
      <c r="T1" s="1378"/>
    </row>
    <row r="2" spans="1:20" ht="20.100000000000001" customHeight="1" x14ac:dyDescent="0.35">
      <c r="A2" s="352" t="s">
        <v>223</v>
      </c>
      <c r="B2" s="591">
        <v>24</v>
      </c>
      <c r="C2" s="1379" t="s">
        <v>12438</v>
      </c>
      <c r="D2" s="1379"/>
      <c r="E2" s="1379"/>
      <c r="F2" s="1379"/>
      <c r="G2" s="1379"/>
      <c r="H2" s="1379"/>
      <c r="I2" s="356"/>
      <c r="J2" s="356"/>
      <c r="K2" s="355"/>
      <c r="L2" s="1380" t="s">
        <v>12458</v>
      </c>
      <c r="M2" s="1380"/>
      <c r="N2" s="1380"/>
      <c r="O2" s="1380"/>
      <c r="P2" s="1380"/>
      <c r="Q2" s="1380"/>
      <c r="R2" s="1380"/>
      <c r="S2" s="1380"/>
      <c r="T2" s="1380"/>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17239</v>
      </c>
      <c r="S4" s="1071">
        <v>0</v>
      </c>
    </row>
    <row r="5" spans="1:20" x14ac:dyDescent="0.25">
      <c r="A5" s="1376" t="s">
        <v>222</v>
      </c>
      <c r="B5" s="1376"/>
      <c r="C5" s="367"/>
      <c r="D5" s="1">
        <v>1100</v>
      </c>
      <c r="E5" t="s">
        <v>11545</v>
      </c>
      <c r="F5" s="25" t="s">
        <v>12440</v>
      </c>
      <c r="G5" s="25"/>
      <c r="H5" s="367"/>
      <c r="M5" s="15">
        <v>45504</v>
      </c>
      <c r="N5" s="1">
        <v>1</v>
      </c>
      <c r="O5" t="s">
        <v>12427</v>
      </c>
      <c r="P5" t="s">
        <v>12428</v>
      </c>
      <c r="R5" s="41">
        <v>57401.53</v>
      </c>
      <c r="S5" s="1072">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1" r:id="rId4" name="CommandButton1">
          <controlPr defaultSize="0" autoLine="0" r:id="rId5">
            <anchor moveWithCells="1">
              <from>
                <xdr:col>0</xdr:col>
                <xdr:colOff>0</xdr:colOff>
                <xdr:row>211</xdr:row>
                <xdr:rowOff>0</xdr:rowOff>
              </from>
              <to>
                <xdr:col>1</xdr:col>
                <xdr:colOff>152400</xdr:colOff>
                <xdr:row>213</xdr:row>
                <xdr:rowOff>0</xdr:rowOff>
              </to>
            </anchor>
          </controlPr>
        </control>
      </mc:Choice>
      <mc:Fallback>
        <control shapeId="56321" r:id="rId4" name="CommandButton1"/>
      </mc:Fallback>
    </mc:AlternateContent>
    <mc:AlternateContent xmlns:mc="http://schemas.openxmlformats.org/markup-compatibility/2006">
      <mc:Choice Requires="x14">
        <control shapeId="56322" r:id="rId6" name="CommandButton2">
          <controlPr defaultSize="0" autoLine="0" r:id="rId7">
            <anchor moveWithCells="1">
              <from>
                <xdr:col>0</xdr:col>
                <xdr:colOff>0</xdr:colOff>
                <xdr:row>77</xdr:row>
                <xdr:rowOff>0</xdr:rowOff>
              </from>
              <to>
                <xdr:col>1</xdr:col>
                <xdr:colOff>152400</xdr:colOff>
                <xdr:row>79</xdr:row>
                <xdr:rowOff>0</xdr:rowOff>
              </to>
            </anchor>
          </controlPr>
        </control>
      </mc:Choice>
      <mc:Fallback>
        <control shapeId="56322" r:id="rId6" name="CommandButton2"/>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92" t="s">
        <v>99</v>
      </c>
      <c r="D1" s="1392"/>
      <c r="E1" s="1392"/>
      <c r="F1" s="1392"/>
      <c r="G1" s="1392"/>
      <c r="H1" s="1392"/>
      <c r="I1" s="1392"/>
      <c r="J1" s="1392"/>
      <c r="K1" s="1392"/>
      <c r="L1" s="1392"/>
      <c r="M1" s="1392"/>
    </row>
    <row r="2" spans="1:13" ht="20.100000000000001" customHeight="1" thickBot="1" x14ac:dyDescent="0.3">
      <c r="A2" s="587" t="s">
        <v>229</v>
      </c>
      <c r="B2" s="589">
        <v>-1</v>
      </c>
      <c r="C2" s="1392"/>
      <c r="D2" s="1392"/>
      <c r="E2" s="1392"/>
      <c r="F2" s="1392"/>
      <c r="G2" s="1392"/>
      <c r="H2" s="1392"/>
      <c r="I2" s="1392"/>
      <c r="J2" s="1392"/>
      <c r="K2" s="1392"/>
      <c r="L2" s="1392"/>
      <c r="M2" s="1392"/>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6"/>
      <c r="G4" s="46"/>
      <c r="H4" s="46"/>
      <c r="I4" s="46"/>
      <c r="J4" s="380" t="s">
        <v>101</v>
      </c>
      <c r="K4" s="804">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93"/>
      <c r="G6" s="1394"/>
      <c r="H6" s="1394"/>
      <c r="I6" s="1394"/>
      <c r="J6" s="1394"/>
      <c r="K6" s="1395"/>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96" t="s">
        <v>49</v>
      </c>
      <c r="F8" s="1397"/>
      <c r="G8" s="1398"/>
      <c r="H8" s="383" t="s">
        <v>102</v>
      </c>
      <c r="I8" s="383" t="s">
        <v>103</v>
      </c>
      <c r="J8" s="1396" t="s">
        <v>104</v>
      </c>
      <c r="K8" s="1399"/>
      <c r="L8" s="381"/>
      <c r="M8" s="379"/>
    </row>
    <row r="9" spans="1:13" x14ac:dyDescent="0.25">
      <c r="A9" s="375"/>
      <c r="B9" s="374"/>
      <c r="C9" s="46"/>
      <c r="D9" s="210"/>
      <c r="E9" s="1400"/>
      <c r="F9" s="1401"/>
      <c r="G9" s="1402"/>
      <c r="H9" s="590"/>
      <c r="I9" s="590"/>
      <c r="J9" s="1403"/>
      <c r="K9" s="1404"/>
      <c r="L9" s="381"/>
      <c r="M9" s="379"/>
    </row>
    <row r="10" spans="1:13" x14ac:dyDescent="0.25">
      <c r="A10" s="375"/>
      <c r="B10" s="374"/>
      <c r="C10" s="46"/>
      <c r="D10" s="210"/>
      <c r="E10" s="1382"/>
      <c r="F10" s="1383"/>
      <c r="G10" s="1384"/>
      <c r="H10" s="373"/>
      <c r="I10" s="373"/>
      <c r="J10" s="1385"/>
      <c r="K10" s="1386"/>
      <c r="L10" s="381"/>
      <c r="M10" s="379"/>
    </row>
    <row r="11" spans="1:13" x14ac:dyDescent="0.25">
      <c r="A11" s="375"/>
      <c r="B11" s="374"/>
      <c r="C11" s="46"/>
      <c r="D11" s="210"/>
      <c r="E11" s="1382"/>
      <c r="F11" s="1383"/>
      <c r="G11" s="1384"/>
      <c r="H11" s="373"/>
      <c r="I11" s="373"/>
      <c r="J11" s="1385"/>
      <c r="K11" s="1386"/>
      <c r="L11" s="381"/>
      <c r="M11" s="379"/>
    </row>
    <row r="12" spans="1:13" x14ac:dyDescent="0.25">
      <c r="A12" s="375"/>
      <c r="B12" s="374"/>
      <c r="C12" s="46"/>
      <c r="D12" s="210"/>
      <c r="E12" s="1382"/>
      <c r="F12" s="1383"/>
      <c r="G12" s="1384"/>
      <c r="H12" s="373"/>
      <c r="I12" s="373"/>
      <c r="J12" s="1385"/>
      <c r="K12" s="1386"/>
      <c r="L12" s="381"/>
      <c r="M12" s="379"/>
    </row>
    <row r="13" spans="1:13" x14ac:dyDescent="0.25">
      <c r="A13" s="375"/>
      <c r="B13" s="374"/>
      <c r="C13" s="46"/>
      <c r="D13" s="210"/>
      <c r="E13" s="1382"/>
      <c r="F13" s="1383"/>
      <c r="G13" s="1384"/>
      <c r="H13" s="373"/>
      <c r="I13" s="373"/>
      <c r="J13" s="1385"/>
      <c r="K13" s="1386"/>
      <c r="L13" s="381"/>
      <c r="M13" s="379"/>
    </row>
    <row r="14" spans="1:13" x14ac:dyDescent="0.25">
      <c r="A14" s="375"/>
      <c r="B14" s="374"/>
      <c r="C14" s="46"/>
      <c r="D14" s="210"/>
      <c r="E14" s="1382"/>
      <c r="F14" s="1383"/>
      <c r="G14" s="1384"/>
      <c r="H14" s="373"/>
      <c r="I14" s="373"/>
      <c r="J14" s="1385"/>
      <c r="K14" s="1386"/>
      <c r="L14" s="381"/>
      <c r="M14" s="379"/>
    </row>
    <row r="15" spans="1:13" x14ac:dyDescent="0.25">
      <c r="A15" s="375"/>
      <c r="B15" s="374"/>
      <c r="C15" s="46"/>
      <c r="D15" s="210"/>
      <c r="E15" s="1382"/>
      <c r="F15" s="1383"/>
      <c r="G15" s="1384"/>
      <c r="H15" s="373"/>
      <c r="I15" s="373"/>
      <c r="J15" s="1385"/>
      <c r="K15" s="1386"/>
      <c r="L15" s="381"/>
      <c r="M15" s="379"/>
    </row>
    <row r="16" spans="1:13" x14ac:dyDescent="0.25">
      <c r="A16" s="375"/>
      <c r="B16" s="374"/>
      <c r="C16" s="46"/>
      <c r="D16" s="210"/>
      <c r="E16" s="1382"/>
      <c r="F16" s="1383"/>
      <c r="G16" s="1384"/>
      <c r="H16" s="373"/>
      <c r="I16" s="373"/>
      <c r="J16" s="1385"/>
      <c r="K16" s="1386"/>
      <c r="L16" s="381"/>
      <c r="M16" s="379"/>
    </row>
    <row r="17" spans="1:13" x14ac:dyDescent="0.25">
      <c r="A17" s="375"/>
      <c r="B17" s="374"/>
      <c r="C17" s="46"/>
      <c r="D17" s="210"/>
      <c r="E17" s="1382"/>
      <c r="F17" s="1383"/>
      <c r="G17" s="1384"/>
      <c r="H17" s="373"/>
      <c r="I17" s="373"/>
      <c r="J17" s="1385"/>
      <c r="K17" s="1386"/>
      <c r="L17" s="381"/>
      <c r="M17" s="379"/>
    </row>
    <row r="18" spans="1:13" x14ac:dyDescent="0.25">
      <c r="A18" s="375"/>
      <c r="B18" s="374"/>
      <c r="C18" s="46"/>
      <c r="D18" s="210"/>
      <c r="E18" s="1382"/>
      <c r="F18" s="1383"/>
      <c r="G18" s="1384"/>
      <c r="H18" s="373"/>
      <c r="I18" s="373"/>
      <c r="J18" s="1385"/>
      <c r="K18" s="1386"/>
      <c r="L18" s="381"/>
      <c r="M18" s="379"/>
    </row>
    <row r="19" spans="1:13" x14ac:dyDescent="0.25">
      <c r="A19" s="375"/>
      <c r="B19" s="374"/>
      <c r="C19" s="46"/>
      <c r="D19" s="210"/>
      <c r="E19" s="1382"/>
      <c r="F19" s="1383"/>
      <c r="G19" s="1384"/>
      <c r="H19" s="373"/>
      <c r="I19" s="373"/>
      <c r="J19" s="1385"/>
      <c r="K19" s="1386"/>
      <c r="L19" s="381"/>
      <c r="M19" s="379"/>
    </row>
    <row r="20" spans="1:13" x14ac:dyDescent="0.25">
      <c r="A20" s="375"/>
      <c r="B20" s="374"/>
      <c r="C20" s="46"/>
      <c r="D20" s="210"/>
      <c r="E20" s="1382"/>
      <c r="F20" s="1383"/>
      <c r="G20" s="1384"/>
      <c r="H20" s="373"/>
      <c r="I20" s="373"/>
      <c r="J20" s="1385"/>
      <c r="K20" s="1386"/>
      <c r="L20" s="381"/>
      <c r="M20" s="379"/>
    </row>
    <row r="21" spans="1:13" x14ac:dyDescent="0.25">
      <c r="A21" s="375"/>
      <c r="B21" s="374"/>
      <c r="C21" s="46"/>
      <c r="D21" s="210"/>
      <c r="E21" s="1382"/>
      <c r="F21" s="1383"/>
      <c r="G21" s="1384"/>
      <c r="H21" s="373"/>
      <c r="I21" s="373"/>
      <c r="J21" s="1385"/>
      <c r="K21" s="1386"/>
      <c r="L21" s="381"/>
      <c r="M21" s="379"/>
    </row>
    <row r="22" spans="1:13" x14ac:dyDescent="0.25">
      <c r="A22" s="375"/>
      <c r="B22" s="374"/>
      <c r="C22" s="46"/>
      <c r="D22" s="210"/>
      <c r="E22" s="1382"/>
      <c r="F22" s="1383"/>
      <c r="G22" s="1384"/>
      <c r="H22" s="373"/>
      <c r="I22" s="373"/>
      <c r="J22" s="1385"/>
      <c r="K22" s="1386"/>
      <c r="L22" s="381"/>
      <c r="M22" s="379"/>
    </row>
    <row r="23" spans="1:13" x14ac:dyDescent="0.25">
      <c r="A23" s="375"/>
      <c r="B23" s="374"/>
      <c r="C23" s="46"/>
      <c r="D23" s="210"/>
      <c r="E23" s="1387"/>
      <c r="F23" s="1388"/>
      <c r="G23" s="1389"/>
      <c r="H23" s="387"/>
      <c r="I23" s="387"/>
      <c r="J23" s="1390"/>
      <c r="K23" s="1391"/>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3">
        <f>SUM(H9:H23)</f>
        <v>0</v>
      </c>
      <c r="I26" s="105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C1:M2"/>
    <mergeCell ref="E10:G10"/>
    <mergeCell ref="J10:K10"/>
    <mergeCell ref="E11:G11"/>
    <mergeCell ref="J11:K11"/>
    <mergeCell ref="F6:K6"/>
    <mergeCell ref="E8:G8"/>
    <mergeCell ref="J8:K8"/>
    <mergeCell ref="E9:G9"/>
    <mergeCell ref="J9:K9"/>
    <mergeCell ref="E12:G12"/>
    <mergeCell ref="J12:K12"/>
    <mergeCell ref="E13:G13"/>
    <mergeCell ref="J13:K13"/>
    <mergeCell ref="E14:G14"/>
    <mergeCell ref="J14:K14"/>
    <mergeCell ref="E15:G15"/>
    <mergeCell ref="J15:K15"/>
    <mergeCell ref="E16:G16"/>
    <mergeCell ref="J16:K16"/>
    <mergeCell ref="E17:G17"/>
    <mergeCell ref="J17:K17"/>
    <mergeCell ref="E18:G18"/>
    <mergeCell ref="J18:K18"/>
    <mergeCell ref="E22:G22"/>
    <mergeCell ref="J22:K22"/>
    <mergeCell ref="E23:G23"/>
    <mergeCell ref="J23:K23"/>
    <mergeCell ref="E19:G19"/>
    <mergeCell ref="J19:K19"/>
    <mergeCell ref="E20:G20"/>
    <mergeCell ref="J20:K20"/>
    <mergeCell ref="E21:G21"/>
    <mergeCell ref="J21:K21"/>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7" t="s">
        <v>102</v>
      </c>
      <c r="F1" s="957" t="s">
        <v>103</v>
      </c>
      <c r="G1" s="369" t="s">
        <v>106</v>
      </c>
      <c r="H1" s="37"/>
      <c r="I1" s="9" t="s">
        <v>4</v>
      </c>
      <c r="J1" s="9" t="s">
        <v>659</v>
      </c>
    </row>
    <row r="2" spans="1:10" x14ac:dyDescent="0.25">
      <c r="A2" s="1">
        <v>1</v>
      </c>
      <c r="B2" t="s">
        <v>109</v>
      </c>
      <c r="C2" s="36"/>
      <c r="D2" s="164"/>
      <c r="E2" s="963"/>
      <c r="F2" s="864"/>
      <c r="G2" s="370"/>
      <c r="H2" s="974"/>
      <c r="I2" s="4"/>
      <c r="J2" s="240"/>
    </row>
    <row r="3" spans="1:10" x14ac:dyDescent="0.25">
      <c r="A3" s="1">
        <v>1</v>
      </c>
      <c r="B3" t="s">
        <v>109</v>
      </c>
      <c r="C3" s="36"/>
      <c r="D3" s="164"/>
      <c r="E3" s="963"/>
      <c r="F3" s="864"/>
      <c r="G3" s="370"/>
      <c r="H3" s="974"/>
      <c r="I3" s="4"/>
      <c r="J3" s="240"/>
    </row>
    <row r="4" spans="1:10" x14ac:dyDescent="0.25">
      <c r="A4" s="1">
        <v>2</v>
      </c>
      <c r="B4" t="s">
        <v>114</v>
      </c>
      <c r="C4" s="36"/>
      <c r="D4" s="164"/>
      <c r="E4" s="963"/>
      <c r="F4" s="864"/>
      <c r="G4" s="370"/>
      <c r="H4" s="974"/>
      <c r="I4" s="4"/>
      <c r="J4" s="240"/>
    </row>
    <row r="5" spans="1:10" x14ac:dyDescent="0.25">
      <c r="A5" s="1">
        <v>2</v>
      </c>
      <c r="B5" t="s">
        <v>114</v>
      </c>
      <c r="C5" s="36"/>
      <c r="D5" s="164"/>
      <c r="E5" s="963"/>
      <c r="F5" s="864"/>
      <c r="G5" s="370"/>
      <c r="H5" s="974"/>
      <c r="I5" s="4"/>
      <c r="J5" s="240"/>
    </row>
    <row r="6" spans="1:10" x14ac:dyDescent="0.25">
      <c r="A6" s="1">
        <v>2</v>
      </c>
      <c r="B6" t="s">
        <v>114</v>
      </c>
      <c r="C6" s="36"/>
      <c r="D6" s="164"/>
      <c r="E6" s="963"/>
      <c r="F6" s="864"/>
      <c r="G6" s="370"/>
      <c r="H6" s="974"/>
      <c r="I6" s="4"/>
      <c r="J6" s="240"/>
    </row>
    <row r="7" spans="1:10" x14ac:dyDescent="0.25">
      <c r="A7" s="1">
        <v>2</v>
      </c>
      <c r="B7" t="s">
        <v>114</v>
      </c>
      <c r="C7" s="36"/>
      <c r="D7" s="164"/>
      <c r="E7" s="963"/>
      <c r="F7" s="864"/>
      <c r="G7" s="370"/>
      <c r="H7" s="974"/>
      <c r="I7" s="4"/>
      <c r="J7" s="240"/>
    </row>
    <row r="8" spans="1:10" x14ac:dyDescent="0.25">
      <c r="A8" s="1">
        <v>2</v>
      </c>
      <c r="B8" t="s">
        <v>114</v>
      </c>
      <c r="C8" s="36"/>
      <c r="D8" s="164"/>
      <c r="E8" s="963"/>
      <c r="F8" s="864"/>
      <c r="G8" s="370"/>
      <c r="H8" s="974"/>
      <c r="I8" s="209"/>
      <c r="J8" s="240"/>
    </row>
    <row r="9" spans="1:10" x14ac:dyDescent="0.25">
      <c r="A9" s="1">
        <v>3</v>
      </c>
      <c r="B9" t="s">
        <v>110</v>
      </c>
      <c r="C9" s="36"/>
      <c r="D9" s="164"/>
      <c r="E9" s="963"/>
      <c r="F9" s="864"/>
      <c r="G9" s="370"/>
      <c r="H9" s="974"/>
      <c r="I9" s="4"/>
      <c r="J9" s="240"/>
    </row>
    <row r="10" spans="1:10" x14ac:dyDescent="0.25">
      <c r="A10" s="1">
        <v>3</v>
      </c>
      <c r="B10" t="s">
        <v>110</v>
      </c>
      <c r="C10" s="36"/>
      <c r="D10" s="164"/>
      <c r="E10" s="963"/>
      <c r="F10" s="864"/>
      <c r="G10" s="370"/>
      <c r="H10" s="974"/>
      <c r="I10" s="208"/>
      <c r="J10" s="240"/>
    </row>
    <row r="11" spans="1:10" x14ac:dyDescent="0.25">
      <c r="A11" s="1">
        <v>3</v>
      </c>
      <c r="B11" t="s">
        <v>110</v>
      </c>
      <c r="C11" s="36"/>
      <c r="D11" s="164"/>
      <c r="E11" s="963"/>
      <c r="F11" s="864"/>
      <c r="G11" s="370"/>
      <c r="H11" s="974"/>
      <c r="I11" s="208"/>
      <c r="J11" s="240"/>
    </row>
    <row r="12" spans="1:10" x14ac:dyDescent="0.25">
      <c r="A12" s="1">
        <v>3</v>
      </c>
      <c r="B12" t="s">
        <v>110</v>
      </c>
      <c r="C12" s="36"/>
      <c r="D12" s="164"/>
      <c r="E12" s="963"/>
      <c r="F12" s="864"/>
      <c r="G12" s="370"/>
      <c r="H12" s="974"/>
      <c r="I12" s="208"/>
      <c r="J12" s="240"/>
    </row>
    <row r="13" spans="1:10" x14ac:dyDescent="0.25">
      <c r="A13" s="1">
        <v>4</v>
      </c>
      <c r="B13" t="s">
        <v>111</v>
      </c>
      <c r="C13" s="36"/>
      <c r="D13" s="164"/>
      <c r="E13" s="963"/>
      <c r="F13" s="864"/>
      <c r="G13" s="370"/>
      <c r="H13" s="974"/>
      <c r="I13" s="208"/>
      <c r="J13" s="240"/>
    </row>
    <row r="14" spans="1:10" x14ac:dyDescent="0.25">
      <c r="A14" s="1">
        <v>4</v>
      </c>
      <c r="B14" t="s">
        <v>111</v>
      </c>
      <c r="C14" s="36"/>
      <c r="D14" s="164"/>
      <c r="E14" s="963"/>
      <c r="F14" s="864"/>
      <c r="G14" s="370"/>
      <c r="H14" s="974"/>
      <c r="I14" s="208"/>
      <c r="J14" s="240"/>
    </row>
    <row r="15" spans="1:10" x14ac:dyDescent="0.25">
      <c r="A15" s="1">
        <v>4</v>
      </c>
      <c r="B15" t="s">
        <v>111</v>
      </c>
      <c r="C15" s="36"/>
      <c r="D15" s="164"/>
      <c r="E15" s="963"/>
      <c r="F15" s="864"/>
      <c r="G15" s="370"/>
      <c r="H15" s="974"/>
      <c r="I15" s="4"/>
      <c r="J15" s="240"/>
    </row>
    <row r="16" spans="1:10" x14ac:dyDescent="0.25">
      <c r="A16" s="1">
        <v>4</v>
      </c>
      <c r="B16" t="s">
        <v>111</v>
      </c>
      <c r="C16" s="36"/>
      <c r="D16" s="164"/>
      <c r="E16" s="963"/>
      <c r="F16" s="864"/>
      <c r="G16" s="370"/>
      <c r="H16" s="974"/>
      <c r="I16" s="4"/>
      <c r="J16" s="240"/>
    </row>
    <row r="17" spans="1:10" x14ac:dyDescent="0.25">
      <c r="A17" s="1">
        <v>5</v>
      </c>
      <c r="B17" t="s">
        <v>112</v>
      </c>
      <c r="C17" s="36"/>
      <c r="D17" s="164"/>
      <c r="E17" s="963"/>
      <c r="F17" s="864"/>
      <c r="G17" s="370"/>
      <c r="H17" s="14"/>
      <c r="I17" s="4"/>
      <c r="J17" s="240"/>
    </row>
    <row r="18" spans="1:10" x14ac:dyDescent="0.25">
      <c r="A18" s="1">
        <v>5</v>
      </c>
      <c r="B18" t="s">
        <v>112</v>
      </c>
      <c r="C18" s="36"/>
      <c r="D18" s="164"/>
      <c r="E18" s="963"/>
      <c r="F18" s="864"/>
      <c r="G18" s="370"/>
      <c r="H18" s="14"/>
      <c r="I18" s="4"/>
      <c r="J18" s="240"/>
    </row>
    <row r="19" spans="1:10" x14ac:dyDescent="0.25">
      <c r="A19" s="1">
        <v>5</v>
      </c>
      <c r="B19" t="s">
        <v>112</v>
      </c>
      <c r="C19" s="36"/>
      <c r="D19" s="164"/>
      <c r="E19" s="963"/>
      <c r="F19" s="864"/>
      <c r="G19" s="370"/>
      <c r="H19" s="14"/>
      <c r="I19" s="4"/>
      <c r="J19" s="240"/>
    </row>
    <row r="20" spans="1:10" x14ac:dyDescent="0.25">
      <c r="A20" s="1">
        <v>5</v>
      </c>
      <c r="B20" t="s">
        <v>112</v>
      </c>
      <c r="C20" s="36"/>
      <c r="D20" s="164"/>
      <c r="E20" s="963"/>
      <c r="F20" s="864"/>
      <c r="G20" s="370"/>
      <c r="H20" s="14"/>
      <c r="I20" s="4"/>
      <c r="J20" s="240"/>
    </row>
    <row r="21" spans="1:10" x14ac:dyDescent="0.25">
      <c r="A21" s="1">
        <v>6</v>
      </c>
      <c r="B21" t="s">
        <v>113</v>
      </c>
      <c r="C21" s="36"/>
      <c r="D21" s="164"/>
      <c r="E21" s="963"/>
      <c r="F21" s="864"/>
      <c r="G21" s="370"/>
      <c r="H21" s="14"/>
      <c r="I21" s="4"/>
      <c r="J21" s="240"/>
    </row>
    <row r="22" spans="1:10" x14ac:dyDescent="0.25">
      <c r="A22" s="1">
        <v>6</v>
      </c>
      <c r="B22" t="s">
        <v>113</v>
      </c>
      <c r="C22" s="36"/>
      <c r="D22" s="164"/>
      <c r="E22" s="963"/>
      <c r="F22" s="864"/>
      <c r="G22" s="370"/>
      <c r="H22" s="14"/>
      <c r="I22" s="4"/>
      <c r="J22" s="240"/>
    </row>
    <row r="23" spans="1:10" x14ac:dyDescent="0.25">
      <c r="A23" s="1">
        <v>7</v>
      </c>
      <c r="B23" t="s">
        <v>226</v>
      </c>
      <c r="C23" s="36"/>
      <c r="D23" s="236"/>
      <c r="E23" s="235"/>
      <c r="F23" s="973"/>
      <c r="G23" s="370"/>
      <c r="H23" s="14"/>
      <c r="I23" s="4"/>
      <c r="J23" s="240"/>
    </row>
    <row r="24" spans="1:10" x14ac:dyDescent="0.25">
      <c r="A24" s="1">
        <v>7</v>
      </c>
      <c r="B24" t="s">
        <v>226</v>
      </c>
      <c r="C24" s="36"/>
      <c r="D24" s="236"/>
      <c r="E24" s="235"/>
      <c r="F24" s="973"/>
      <c r="G24" s="370"/>
      <c r="H24" s="14"/>
      <c r="I24" s="4"/>
      <c r="J24" s="240"/>
    </row>
    <row r="25" spans="1:10" x14ac:dyDescent="0.25">
      <c r="A25" s="1">
        <v>8</v>
      </c>
      <c r="B25" t="s">
        <v>305</v>
      </c>
      <c r="C25" s="36"/>
      <c r="D25" s="236"/>
      <c r="E25" s="235"/>
      <c r="F25" s="973"/>
      <c r="G25" s="370"/>
      <c r="H25" s="14"/>
      <c r="I25" s="4"/>
      <c r="J25" s="240"/>
    </row>
    <row r="26" spans="1:10" x14ac:dyDescent="0.25">
      <c r="A26" s="1">
        <v>8</v>
      </c>
      <c r="B26" t="s">
        <v>305</v>
      </c>
      <c r="C26" s="36"/>
      <c r="D26" s="236"/>
      <c r="E26" s="235"/>
      <c r="F26" s="973"/>
      <c r="G26" s="370"/>
      <c r="H26" s="14"/>
      <c r="I26" s="4"/>
      <c r="J26" s="240"/>
    </row>
    <row r="27" spans="1:10" x14ac:dyDescent="0.25">
      <c r="A27" s="1">
        <v>9</v>
      </c>
      <c r="B27" t="s">
        <v>573</v>
      </c>
      <c r="C27" s="36"/>
      <c r="D27" s="236"/>
      <c r="E27" s="235"/>
      <c r="F27" s="973"/>
      <c r="G27" s="370"/>
      <c r="H27" s="14"/>
      <c r="I27" s="4"/>
      <c r="J27" s="240"/>
    </row>
    <row r="28" spans="1:10" x14ac:dyDescent="0.25">
      <c r="A28" s="1">
        <v>9</v>
      </c>
      <c r="B28" t="s">
        <v>573</v>
      </c>
      <c r="C28" s="36"/>
      <c r="D28" s="236"/>
      <c r="E28" s="235"/>
      <c r="F28" s="973"/>
      <c r="G28" s="370"/>
      <c r="H28" s="14"/>
      <c r="I28" s="4"/>
      <c r="J28" s="240"/>
    </row>
    <row r="29" spans="1:10" x14ac:dyDescent="0.25">
      <c r="A29" s="1">
        <v>10</v>
      </c>
      <c r="B29" t="s">
        <v>575</v>
      </c>
      <c r="C29" s="36"/>
      <c r="D29" s="236"/>
      <c r="E29" s="235"/>
      <c r="F29" s="973"/>
      <c r="G29" s="370"/>
      <c r="H29" s="14"/>
      <c r="I29" s="4"/>
      <c r="J29" s="240"/>
    </row>
    <row r="30" spans="1:10" x14ac:dyDescent="0.25">
      <c r="A30" s="1">
        <v>10</v>
      </c>
      <c r="B30" t="s">
        <v>575</v>
      </c>
      <c r="C30" s="36"/>
      <c r="D30" s="236"/>
      <c r="E30" s="235"/>
      <c r="F30" s="973"/>
      <c r="G30" s="370"/>
      <c r="H30" s="14"/>
      <c r="I30" s="4"/>
      <c r="J30" s="240"/>
    </row>
    <row r="31" spans="1:10" x14ac:dyDescent="0.25">
      <c r="A31" s="1">
        <v>11</v>
      </c>
      <c r="B31" t="s">
        <v>576</v>
      </c>
      <c r="C31" s="36"/>
      <c r="D31" s="236"/>
      <c r="E31" s="235"/>
      <c r="F31" s="973"/>
      <c r="G31" s="370"/>
      <c r="H31" s="14"/>
      <c r="I31" s="4"/>
      <c r="J31" s="240"/>
    </row>
    <row r="32" spans="1:10" x14ac:dyDescent="0.25">
      <c r="A32" s="1">
        <v>11</v>
      </c>
      <c r="B32" t="s">
        <v>576</v>
      </c>
      <c r="C32" s="36"/>
      <c r="D32" s="236"/>
      <c r="E32" s="235"/>
      <c r="F32" s="973"/>
      <c r="G32" s="370"/>
      <c r="H32" s="14"/>
      <c r="I32" s="4"/>
      <c r="J32" s="240"/>
    </row>
    <row r="33" spans="1:10" x14ac:dyDescent="0.25">
      <c r="A33" s="1">
        <v>12</v>
      </c>
      <c r="B33" t="s">
        <v>578</v>
      </c>
      <c r="C33" s="36"/>
      <c r="D33" s="236"/>
      <c r="E33" s="235"/>
      <c r="F33" s="973"/>
      <c r="G33" s="370"/>
      <c r="H33" s="14"/>
      <c r="I33" s="4"/>
      <c r="J33" s="240"/>
    </row>
    <row r="34" spans="1:10" x14ac:dyDescent="0.25">
      <c r="A34" s="1">
        <v>12</v>
      </c>
      <c r="B34" t="s">
        <v>578</v>
      </c>
      <c r="C34" s="36"/>
      <c r="D34" s="236"/>
      <c r="E34" s="235"/>
      <c r="F34" s="973"/>
      <c r="G34" s="370"/>
      <c r="H34" s="14"/>
      <c r="I34" s="4"/>
      <c r="J34" s="240"/>
    </row>
    <row r="35" spans="1:10" x14ac:dyDescent="0.25">
      <c r="A35" s="1">
        <v>13</v>
      </c>
      <c r="B35" t="s">
        <v>657</v>
      </c>
      <c r="C35" s="36"/>
      <c r="D35" s="236"/>
      <c r="E35" s="235"/>
      <c r="F35" s="973"/>
      <c r="G35" s="370"/>
      <c r="H35" s="14"/>
      <c r="I35" s="4"/>
      <c r="J35" s="240"/>
    </row>
    <row r="36" spans="1:10" x14ac:dyDescent="0.25">
      <c r="A36" s="1">
        <v>13</v>
      </c>
      <c r="B36" t="s">
        <v>657</v>
      </c>
      <c r="C36" s="36"/>
      <c r="D36" s="236"/>
      <c r="E36" s="235"/>
      <c r="F36" s="973"/>
      <c r="G36" s="370"/>
      <c r="H36" s="14"/>
      <c r="I36" s="4"/>
      <c r="J36" s="240"/>
    </row>
    <row r="37" spans="1:10" x14ac:dyDescent="0.25">
      <c r="A37" s="1">
        <v>14</v>
      </c>
      <c r="B37" t="s">
        <v>658</v>
      </c>
      <c r="C37" s="36"/>
      <c r="D37" s="236"/>
      <c r="E37" s="235"/>
      <c r="F37" s="973"/>
      <c r="G37" s="370"/>
      <c r="H37" s="14"/>
      <c r="I37" s="4"/>
      <c r="J37" s="240"/>
    </row>
    <row r="38" spans="1:10" x14ac:dyDescent="0.25">
      <c r="A38" s="1">
        <v>14</v>
      </c>
      <c r="B38" t="s">
        <v>658</v>
      </c>
      <c r="C38" s="36"/>
      <c r="D38" s="236"/>
      <c r="E38" s="235"/>
      <c r="F38" s="973"/>
      <c r="G38" s="370"/>
      <c r="H38" s="14"/>
      <c r="I38" s="4"/>
    </row>
  </sheetData>
  <conditionalFormatting sqref="A2:G38">
    <cfRule type="expression" dxfId="13" priority="1">
      <formula>AND($A2&lt;&gt;"",MOD(ROW(),2)=1)</formula>
    </cfRule>
  </conditionalFormatting>
  <pageMargins left="0.7" right="0.7" top="0.75" bottom="0.75" header="0.3" footer="0.3"/>
  <pageSetup orientation="portrait" horizontalDpi="4294967293" verticalDpi="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405" t="s">
        <v>9299</v>
      </c>
      <c r="D1" s="1405"/>
      <c r="E1" s="1405"/>
      <c r="F1" s="1405"/>
      <c r="G1" s="1405"/>
      <c r="H1" s="1405"/>
      <c r="I1" s="1405"/>
      <c r="J1" s="1405"/>
    </row>
    <row r="2" spans="1:10" ht="20.100000000000001" customHeight="1" thickBot="1" x14ac:dyDescent="0.3">
      <c r="C2" s="1405"/>
      <c r="D2" s="1405"/>
      <c r="E2" s="1405"/>
      <c r="F2" s="1405"/>
      <c r="G2" s="1405"/>
      <c r="H2" s="1405"/>
      <c r="I2" s="1405"/>
      <c r="J2" s="1405"/>
    </row>
    <row r="3" spans="1:10" ht="15" customHeight="1" x14ac:dyDescent="0.25">
      <c r="A3" s="13" t="s">
        <v>9308</v>
      </c>
      <c r="B3" s="920" t="b">
        <v>1</v>
      </c>
      <c r="C3" s="46"/>
      <c r="D3" s="212"/>
      <c r="E3" s="213"/>
      <c r="F3" s="213"/>
      <c r="G3" s="213"/>
      <c r="H3" s="213"/>
      <c r="I3" s="335"/>
      <c r="J3" s="46"/>
    </row>
    <row r="4" spans="1:10" ht="15" customHeight="1" x14ac:dyDescent="0.25">
      <c r="A4" s="13" t="s">
        <v>9309</v>
      </c>
      <c r="B4" s="920" t="b">
        <v>0</v>
      </c>
      <c r="C4" s="46"/>
      <c r="D4" s="210"/>
      <c r="E4" s="334" t="s">
        <v>9301</v>
      </c>
      <c r="F4" s="1406" t="s">
        <v>9310</v>
      </c>
      <c r="G4" s="1407"/>
      <c r="H4" s="1407"/>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9" r:id="rId4" name="cbTous">
          <controlPr defaultSize="0" autoLine="0" r:id="rId5">
            <anchor moveWithCells="1">
              <from>
                <xdr:col>7</xdr:col>
                <xdr:colOff>38100</xdr:colOff>
                <xdr:row>23</xdr:row>
                <xdr:rowOff>19050</xdr:rowOff>
              </from>
              <to>
                <xdr:col>8</xdr:col>
                <xdr:colOff>38100</xdr:colOff>
                <xdr:row>24</xdr:row>
                <xdr:rowOff>104775</xdr:rowOff>
              </to>
            </anchor>
          </controlPr>
        </control>
      </mc:Choice>
      <mc:Fallback>
        <control shapeId="78859" r:id="rId4" name="cbTous"/>
      </mc:Fallback>
    </mc:AlternateContent>
    <mc:AlternateContent xmlns:mc="http://schemas.openxmlformats.org/markup-compatibility/2006">
      <mc:Choice Requires="x14">
        <control shapeId="78851" r:id="rId6" name="ListBox1">
          <controlPr autoFill="0" autoLine="0" r:id="rId7">
            <anchor moveWithCells="1">
              <from>
                <xdr:col>4</xdr:col>
                <xdr:colOff>19050</xdr:colOff>
                <xdr:row>7</xdr:row>
                <xdr:rowOff>28575</xdr:rowOff>
              </from>
              <to>
                <xdr:col>5</xdr:col>
                <xdr:colOff>885825</xdr:colOff>
                <xdr:row>8</xdr:row>
                <xdr:rowOff>0</xdr:rowOff>
              </to>
            </anchor>
          </controlPr>
        </control>
      </mc:Choice>
      <mc:Fallback>
        <control shapeId="78851" r:id="rId6" name="ListBox1"/>
      </mc:Fallback>
    </mc:AlternateContent>
    <mc:AlternateContent xmlns:mc="http://schemas.openxmlformats.org/markup-compatibility/2006">
      <mc:Choice Requires="x14">
        <control shapeId="78857" r:id="rId8" name="OptionDate">
          <controlPr locked="0" defaultSize="0" autoLine="0" linkedCell="B3" r:id="rId9">
            <anchor moveWithCells="1">
              <from>
                <xdr:col>4</xdr:col>
                <xdr:colOff>142875</xdr:colOff>
                <xdr:row>23</xdr:row>
                <xdr:rowOff>95250</xdr:rowOff>
              </from>
              <to>
                <xdr:col>5</xdr:col>
                <xdr:colOff>133350</xdr:colOff>
                <xdr:row>24</xdr:row>
                <xdr:rowOff>152400</xdr:rowOff>
              </to>
            </anchor>
          </controlPr>
        </control>
      </mc:Choice>
      <mc:Fallback>
        <control shapeId="78857" r:id="rId8" name="OptionDate"/>
      </mc:Fallback>
    </mc:AlternateContent>
    <mc:AlternateContent xmlns:mc="http://schemas.openxmlformats.org/markup-compatibility/2006">
      <mc:Choice Requires="x14">
        <control shapeId="78858" r:id="rId10" name="OptionTransaction">
          <controlPr locked="0" defaultSize="0" autoLine="0" linkedCell="B4" r:id="rId11">
            <anchor moveWithCells="1">
              <from>
                <xdr:col>5</xdr:col>
                <xdr:colOff>247650</xdr:colOff>
                <xdr:row>23</xdr:row>
                <xdr:rowOff>95250</xdr:rowOff>
              </from>
              <to>
                <xdr:col>6</xdr:col>
                <xdr:colOff>304800</xdr:colOff>
                <xdr:row>24</xdr:row>
                <xdr:rowOff>161925</xdr:rowOff>
              </to>
            </anchor>
          </controlPr>
        </control>
      </mc:Choice>
      <mc:Fallback>
        <control shapeId="78858" r:id="rId10" name="OptionTransaction"/>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3" t="s">
        <v>2</v>
      </c>
      <c r="C1" s="506" t="s">
        <v>4</v>
      </c>
      <c r="D1" s="506" t="s">
        <v>105</v>
      </c>
      <c r="E1" s="1024" t="s">
        <v>218</v>
      </c>
      <c r="F1" s="506" t="s">
        <v>49</v>
      </c>
      <c r="G1" s="1026" t="s">
        <v>102</v>
      </c>
      <c r="H1" s="1026" t="s">
        <v>103</v>
      </c>
      <c r="I1" s="506" t="s">
        <v>106</v>
      </c>
      <c r="J1" s="506" t="s">
        <v>389</v>
      </c>
      <c r="L1" s="1408" t="s">
        <v>589</v>
      </c>
      <c r="M1" s="1408"/>
      <c r="N1" s="1408"/>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1443">
        <v>45504</v>
      </c>
      <c r="C2" s="508" t="s">
        <v>12427</v>
      </c>
      <c r="D2" s="508" t="s">
        <v>12428</v>
      </c>
      <c r="E2" s="509" t="s">
        <v>52</v>
      </c>
      <c r="F2" s="508" t="s">
        <v>53</v>
      </c>
      <c r="G2" s="510">
        <v>124365.8</v>
      </c>
      <c r="H2" s="510"/>
      <c r="I2" s="508"/>
      <c r="J2" s="1025" t="s">
        <v>12437</v>
      </c>
      <c r="L2" s="39" t="s">
        <v>218</v>
      </c>
      <c r="M2" s="39" t="s">
        <v>2</v>
      </c>
      <c r="N2" s="39" t="s">
        <v>2</v>
      </c>
      <c r="P2" s="507">
        <v>1</v>
      </c>
      <c r="Q2" s="600">
        <v>45504</v>
      </c>
      <c r="R2" s="508" t="s">
        <v>12427</v>
      </c>
      <c r="S2" s="508" t="s">
        <v>12428</v>
      </c>
      <c r="T2" s="509" t="s">
        <v>52</v>
      </c>
      <c r="U2" s="508" t="s">
        <v>53</v>
      </c>
      <c r="V2" s="510">
        <v>124365.8</v>
      </c>
      <c r="W2" s="510"/>
      <c r="X2" s="508"/>
      <c r="Y2" s="1025" t="s">
        <v>12437</v>
      </c>
      <c r="AA2" s="39" t="s">
        <v>572</v>
      </c>
      <c r="AC2" s="507">
        <v>1</v>
      </c>
      <c r="AD2" s="508" t="s">
        <v>12427</v>
      </c>
      <c r="AE2" s="508" t="s">
        <v>12428</v>
      </c>
      <c r="AF2" s="509" t="s">
        <v>52</v>
      </c>
      <c r="AG2" s="508" t="s">
        <v>53</v>
      </c>
      <c r="AH2" s="510">
        <v>124365.8</v>
      </c>
      <c r="AI2" s="510"/>
      <c r="AJ2" s="508"/>
    </row>
    <row r="3" spans="1:36" ht="15.75" x14ac:dyDescent="0.25">
      <c r="A3" s="507">
        <v>1</v>
      </c>
      <c r="B3" s="1443">
        <v>45504</v>
      </c>
      <c r="C3" s="508" t="s">
        <v>12427</v>
      </c>
      <c r="D3" s="508" t="s">
        <v>12428</v>
      </c>
      <c r="E3" s="509" t="s">
        <v>54</v>
      </c>
      <c r="F3" s="508" t="s">
        <v>11545</v>
      </c>
      <c r="G3" s="510">
        <v>401270.99</v>
      </c>
      <c r="H3" s="510"/>
      <c r="I3" s="508"/>
      <c r="J3" s="1025" t="s">
        <v>12437</v>
      </c>
      <c r="L3" s="74"/>
      <c r="M3" s="74" t="s">
        <v>17238</v>
      </c>
      <c r="N3" s="74" t="s">
        <v>11537</v>
      </c>
      <c r="P3" s="507">
        <v>1</v>
      </c>
      <c r="Q3" s="600">
        <v>45504</v>
      </c>
      <c r="R3" s="508" t="s">
        <v>12427</v>
      </c>
      <c r="S3" s="508" t="s">
        <v>12428</v>
      </c>
      <c r="T3" s="509" t="s">
        <v>54</v>
      </c>
      <c r="U3" s="508" t="s">
        <v>11545</v>
      </c>
      <c r="V3" s="510">
        <v>401270.99</v>
      </c>
      <c r="W3" s="510"/>
      <c r="X3" s="508"/>
      <c r="Y3" s="1025" t="s">
        <v>12437</v>
      </c>
      <c r="AA3" s="219">
        <v>1</v>
      </c>
      <c r="AC3" s="507">
        <v>1</v>
      </c>
      <c r="AD3" s="508" t="s">
        <v>12427</v>
      </c>
      <c r="AE3" s="508" t="s">
        <v>12428</v>
      </c>
      <c r="AF3" s="509" t="s">
        <v>54</v>
      </c>
      <c r="AG3" s="508" t="s">
        <v>11545</v>
      </c>
      <c r="AH3" s="510">
        <v>401270.99</v>
      </c>
      <c r="AI3" s="510"/>
      <c r="AJ3" s="508"/>
    </row>
    <row r="4" spans="1:36" x14ac:dyDescent="0.25">
      <c r="A4" s="507">
        <v>1</v>
      </c>
      <c r="B4" s="1443">
        <v>45504</v>
      </c>
      <c r="C4" s="508" t="s">
        <v>12427</v>
      </c>
      <c r="D4" s="508" t="s">
        <v>12428</v>
      </c>
      <c r="E4" s="509" t="s">
        <v>55</v>
      </c>
      <c r="F4" s="508" t="s">
        <v>11551</v>
      </c>
      <c r="G4" s="510"/>
      <c r="H4" s="510">
        <v>57401.53</v>
      </c>
      <c r="I4" s="508"/>
      <c r="J4" s="1025" t="s">
        <v>12437</v>
      </c>
      <c r="P4" s="507">
        <v>1</v>
      </c>
      <c r="Q4" s="600">
        <v>45504</v>
      </c>
      <c r="R4" s="508" t="s">
        <v>12427</v>
      </c>
      <c r="S4" s="508" t="s">
        <v>12428</v>
      </c>
      <c r="T4" s="509" t="s">
        <v>55</v>
      </c>
      <c r="U4" s="508" t="s">
        <v>11551</v>
      </c>
      <c r="V4" s="510"/>
      <c r="W4" s="510">
        <v>57401.53</v>
      </c>
      <c r="X4" s="508"/>
      <c r="Y4" s="1025" t="s">
        <v>12437</v>
      </c>
      <c r="AC4" s="507">
        <v>1</v>
      </c>
      <c r="AD4" s="508" t="s">
        <v>12427</v>
      </c>
      <c r="AE4" s="508" t="s">
        <v>12428</v>
      </c>
      <c r="AF4" s="509" t="s">
        <v>55</v>
      </c>
      <c r="AG4" s="508" t="s">
        <v>11551</v>
      </c>
      <c r="AH4" s="510"/>
      <c r="AI4" s="510">
        <v>57401.53</v>
      </c>
      <c r="AJ4" s="508"/>
    </row>
    <row r="5" spans="1:36" x14ac:dyDescent="0.25">
      <c r="A5" s="507">
        <v>1</v>
      </c>
      <c r="B5" s="1443">
        <v>45504</v>
      </c>
      <c r="C5" s="508" t="s">
        <v>12427</v>
      </c>
      <c r="D5" s="508" t="s">
        <v>12428</v>
      </c>
      <c r="E5" s="509" t="s">
        <v>11698</v>
      </c>
      <c r="F5" s="508" t="s">
        <v>11552</v>
      </c>
      <c r="G5" s="510"/>
      <c r="H5" s="510">
        <v>114514.79</v>
      </c>
      <c r="I5" s="508"/>
      <c r="J5" s="1025" t="s">
        <v>12437</v>
      </c>
      <c r="P5" s="507">
        <v>1</v>
      </c>
      <c r="Q5" s="600">
        <v>45504</v>
      </c>
      <c r="R5" s="508" t="s">
        <v>12427</v>
      </c>
      <c r="S5" s="508" t="s">
        <v>12428</v>
      </c>
      <c r="T5" s="509" t="s">
        <v>11698</v>
      </c>
      <c r="U5" s="508" t="s">
        <v>11552</v>
      </c>
      <c r="V5" s="510"/>
      <c r="W5" s="510">
        <v>114514.79</v>
      </c>
      <c r="X5" s="508"/>
      <c r="Y5" s="1025" t="s">
        <v>12437</v>
      </c>
      <c r="AC5" s="507">
        <v>1</v>
      </c>
      <c r="AD5" s="508" t="s">
        <v>12427</v>
      </c>
      <c r="AE5" s="508" t="s">
        <v>12428</v>
      </c>
      <c r="AF5" s="509" t="s">
        <v>11698</v>
      </c>
      <c r="AG5" s="508" t="s">
        <v>11552</v>
      </c>
      <c r="AH5" s="510"/>
      <c r="AI5" s="510">
        <v>114514.79</v>
      </c>
      <c r="AJ5" s="508"/>
    </row>
    <row r="6" spans="1:36" x14ac:dyDescent="0.25">
      <c r="A6" s="507">
        <v>1</v>
      </c>
      <c r="B6" s="1443">
        <v>45504</v>
      </c>
      <c r="C6" s="508" t="s">
        <v>12427</v>
      </c>
      <c r="D6" s="508" t="s">
        <v>12428</v>
      </c>
      <c r="E6" s="509" t="s">
        <v>56</v>
      </c>
      <c r="F6" s="508" t="s">
        <v>57</v>
      </c>
      <c r="G6" s="510">
        <v>68313</v>
      </c>
      <c r="H6" s="510"/>
      <c r="I6" s="508"/>
      <c r="J6" s="1025" t="s">
        <v>12437</v>
      </c>
      <c r="P6" s="507">
        <v>1</v>
      </c>
      <c r="Q6" s="600">
        <v>45504</v>
      </c>
      <c r="R6" s="508" t="s">
        <v>12427</v>
      </c>
      <c r="S6" s="508" t="s">
        <v>12428</v>
      </c>
      <c r="T6" s="509" t="s">
        <v>56</v>
      </c>
      <c r="U6" s="508" t="s">
        <v>57</v>
      </c>
      <c r="V6" s="510">
        <v>68313</v>
      </c>
      <c r="W6" s="510"/>
      <c r="X6" s="508"/>
      <c r="Y6" s="1025" t="s">
        <v>12437</v>
      </c>
      <c r="AC6" s="507">
        <v>1</v>
      </c>
      <c r="AD6" s="508" t="s">
        <v>12427</v>
      </c>
      <c r="AE6" s="508" t="s">
        <v>12428</v>
      </c>
      <c r="AF6" s="509" t="s">
        <v>56</v>
      </c>
      <c r="AG6" s="508" t="s">
        <v>57</v>
      </c>
      <c r="AH6" s="510">
        <v>68313</v>
      </c>
      <c r="AI6" s="510"/>
      <c r="AJ6" s="508"/>
    </row>
    <row r="7" spans="1:36" x14ac:dyDescent="0.25">
      <c r="A7" s="507">
        <v>1</v>
      </c>
      <c r="B7" s="1443">
        <v>45504</v>
      </c>
      <c r="C7" s="508" t="s">
        <v>12427</v>
      </c>
      <c r="D7" s="508" t="s">
        <v>12428</v>
      </c>
      <c r="E7" s="509" t="s">
        <v>11699</v>
      </c>
      <c r="F7" s="508" t="s">
        <v>58</v>
      </c>
      <c r="G7" s="510">
        <v>4063</v>
      </c>
      <c r="H7" s="510"/>
      <c r="I7" s="508"/>
      <c r="J7" s="1025" t="s">
        <v>12437</v>
      </c>
      <c r="P7" s="507">
        <v>1</v>
      </c>
      <c r="Q7" s="600">
        <v>45504</v>
      </c>
      <c r="R7" s="508" t="s">
        <v>12427</v>
      </c>
      <c r="S7" s="508" t="s">
        <v>12428</v>
      </c>
      <c r="T7" s="509" t="s">
        <v>11699</v>
      </c>
      <c r="U7" s="508" t="s">
        <v>58</v>
      </c>
      <c r="V7" s="510">
        <v>4063</v>
      </c>
      <c r="W7" s="510"/>
      <c r="X7" s="508"/>
      <c r="Y7" s="1025" t="s">
        <v>12437</v>
      </c>
      <c r="AC7" s="507">
        <v>1</v>
      </c>
      <c r="AD7" s="508" t="s">
        <v>12427</v>
      </c>
      <c r="AE7" s="508" t="s">
        <v>12428</v>
      </c>
      <c r="AF7" s="509" t="s">
        <v>11699</v>
      </c>
      <c r="AG7" s="508" t="s">
        <v>58</v>
      </c>
      <c r="AH7" s="510">
        <v>4063</v>
      </c>
      <c r="AI7" s="510"/>
      <c r="AJ7" s="508"/>
    </row>
    <row r="8" spans="1:36" x14ac:dyDescent="0.25">
      <c r="A8" s="507">
        <v>1</v>
      </c>
      <c r="B8" s="1443">
        <v>45504</v>
      </c>
      <c r="C8" s="508" t="s">
        <v>12427</v>
      </c>
      <c r="D8" s="508" t="s">
        <v>12428</v>
      </c>
      <c r="E8" s="509" t="s">
        <v>11705</v>
      </c>
      <c r="F8" s="508" t="s">
        <v>59</v>
      </c>
      <c r="G8" s="510">
        <v>91727.67</v>
      </c>
      <c r="H8" s="510"/>
      <c r="I8" s="508"/>
      <c r="J8" s="1025" t="s">
        <v>12437</v>
      </c>
      <c r="P8" s="507">
        <v>1</v>
      </c>
      <c r="Q8" s="600">
        <v>45504</v>
      </c>
      <c r="R8" s="508" t="s">
        <v>12427</v>
      </c>
      <c r="S8" s="508" t="s">
        <v>12428</v>
      </c>
      <c r="T8" s="509" t="s">
        <v>11705</v>
      </c>
      <c r="U8" s="508" t="s">
        <v>59</v>
      </c>
      <c r="V8" s="510">
        <v>91727.67</v>
      </c>
      <c r="W8" s="510"/>
      <c r="X8" s="508"/>
      <c r="Y8" s="1025" t="s">
        <v>12437</v>
      </c>
      <c r="AC8" s="507">
        <v>1</v>
      </c>
      <c r="AD8" s="508" t="s">
        <v>12427</v>
      </c>
      <c r="AE8" s="508" t="s">
        <v>12428</v>
      </c>
      <c r="AF8" s="509" t="s">
        <v>11705</v>
      </c>
      <c r="AG8" s="508" t="s">
        <v>59</v>
      </c>
      <c r="AH8" s="510">
        <v>91727.67</v>
      </c>
      <c r="AI8" s="510"/>
      <c r="AJ8" s="508"/>
    </row>
    <row r="9" spans="1:36" x14ac:dyDescent="0.25">
      <c r="A9" s="507">
        <v>1</v>
      </c>
      <c r="B9" s="1443">
        <v>45504</v>
      </c>
      <c r="C9" s="508" t="s">
        <v>12427</v>
      </c>
      <c r="D9" s="508" t="s">
        <v>12428</v>
      </c>
      <c r="E9" s="509" t="s">
        <v>11706</v>
      </c>
      <c r="F9" s="508" t="s">
        <v>60</v>
      </c>
      <c r="G9" s="510"/>
      <c r="H9" s="510">
        <v>81101.17</v>
      </c>
      <c r="I9" s="508"/>
      <c r="J9" s="1025" t="s">
        <v>12437</v>
      </c>
      <c r="P9" s="507">
        <v>1</v>
      </c>
      <c r="Q9" s="600">
        <v>45504</v>
      </c>
      <c r="R9" s="508" t="s">
        <v>12427</v>
      </c>
      <c r="S9" s="508" t="s">
        <v>12428</v>
      </c>
      <c r="T9" s="509" t="s">
        <v>11706</v>
      </c>
      <c r="U9" s="508" t="s">
        <v>60</v>
      </c>
      <c r="V9" s="510"/>
      <c r="W9" s="510">
        <v>81101.17</v>
      </c>
      <c r="X9" s="508"/>
      <c r="Y9" s="1025" t="s">
        <v>12437</v>
      </c>
      <c r="AC9" s="507">
        <v>1</v>
      </c>
      <c r="AD9" s="508" t="s">
        <v>12427</v>
      </c>
      <c r="AE9" s="508" t="s">
        <v>12428</v>
      </c>
      <c r="AF9" s="509" t="s">
        <v>11706</v>
      </c>
      <c r="AG9" s="508" t="s">
        <v>60</v>
      </c>
      <c r="AH9" s="510"/>
      <c r="AI9" s="510">
        <v>81101.17</v>
      </c>
      <c r="AJ9" s="508"/>
    </row>
    <row r="10" spans="1:36" x14ac:dyDescent="0.25">
      <c r="A10" s="507">
        <v>1</v>
      </c>
      <c r="B10" s="1443">
        <v>45504</v>
      </c>
      <c r="C10" s="508" t="s">
        <v>12427</v>
      </c>
      <c r="D10" s="508" t="s">
        <v>12428</v>
      </c>
      <c r="E10" s="509" t="s">
        <v>11707</v>
      </c>
      <c r="F10" s="508" t="s">
        <v>61</v>
      </c>
      <c r="G10" s="510">
        <v>113106.26</v>
      </c>
      <c r="H10" s="510"/>
      <c r="I10" s="508"/>
      <c r="J10" s="1025" t="s">
        <v>12437</v>
      </c>
      <c r="P10" s="507">
        <v>1</v>
      </c>
      <c r="Q10" s="600">
        <v>45504</v>
      </c>
      <c r="R10" s="508" t="s">
        <v>12427</v>
      </c>
      <c r="S10" s="508" t="s">
        <v>12428</v>
      </c>
      <c r="T10" s="509" t="s">
        <v>11707</v>
      </c>
      <c r="U10" s="508" t="s">
        <v>61</v>
      </c>
      <c r="V10" s="510">
        <v>113106.26</v>
      </c>
      <c r="W10" s="510"/>
      <c r="X10" s="508"/>
      <c r="Y10" s="1025" t="s">
        <v>12437</v>
      </c>
      <c r="AC10" s="507">
        <v>1</v>
      </c>
      <c r="AD10" s="508" t="s">
        <v>12427</v>
      </c>
      <c r="AE10" s="508" t="s">
        <v>12428</v>
      </c>
      <c r="AF10" s="509" t="s">
        <v>11707</v>
      </c>
      <c r="AG10" s="508" t="s">
        <v>61</v>
      </c>
      <c r="AH10" s="510">
        <v>113106.26</v>
      </c>
      <c r="AI10" s="510"/>
      <c r="AJ10" s="508"/>
    </row>
    <row r="11" spans="1:36" x14ac:dyDescent="0.25">
      <c r="A11" s="507">
        <v>1</v>
      </c>
      <c r="B11" s="1443">
        <v>45504</v>
      </c>
      <c r="C11" s="508" t="s">
        <v>12427</v>
      </c>
      <c r="D11" s="508" t="s">
        <v>12428</v>
      </c>
      <c r="E11" s="509" t="s">
        <v>11708</v>
      </c>
      <c r="F11" s="508" t="s">
        <v>62</v>
      </c>
      <c r="G11" s="510"/>
      <c r="H11" s="510">
        <v>108457.88</v>
      </c>
      <c r="I11" s="508"/>
      <c r="J11" s="1025" t="s">
        <v>12437</v>
      </c>
      <c r="P11" s="507">
        <v>1</v>
      </c>
      <c r="Q11" s="600">
        <v>45504</v>
      </c>
      <c r="R11" s="508" t="s">
        <v>12427</v>
      </c>
      <c r="S11" s="508" t="s">
        <v>12428</v>
      </c>
      <c r="T11" s="509" t="s">
        <v>11708</v>
      </c>
      <c r="U11" s="508" t="s">
        <v>62</v>
      </c>
      <c r="V11" s="510"/>
      <c r="W11" s="510">
        <v>108457.88</v>
      </c>
      <c r="X11" s="508"/>
      <c r="Y11" s="1025" t="s">
        <v>12437</v>
      </c>
      <c r="AC11" s="507">
        <v>1</v>
      </c>
      <c r="AD11" s="508" t="s">
        <v>12427</v>
      </c>
      <c r="AE11" s="508" t="s">
        <v>12428</v>
      </c>
      <c r="AF11" s="509" t="s">
        <v>11708</v>
      </c>
      <c r="AG11" s="508" t="s">
        <v>62</v>
      </c>
      <c r="AH11" s="510"/>
      <c r="AI11" s="510">
        <v>108457.88</v>
      </c>
      <c r="AJ11" s="508"/>
    </row>
    <row r="12" spans="1:36" x14ac:dyDescent="0.25">
      <c r="A12" s="507">
        <v>1</v>
      </c>
      <c r="B12" s="1443">
        <v>45504</v>
      </c>
      <c r="C12" s="508" t="s">
        <v>12427</v>
      </c>
      <c r="D12" s="508" t="s">
        <v>12428</v>
      </c>
      <c r="E12" s="509" t="s">
        <v>11818</v>
      </c>
      <c r="F12" s="508" t="s">
        <v>11554</v>
      </c>
      <c r="G12" s="510"/>
      <c r="H12" s="510">
        <v>359.39</v>
      </c>
      <c r="I12" s="508"/>
      <c r="J12" s="1025" t="s">
        <v>12437</v>
      </c>
      <c r="P12" s="507">
        <v>1</v>
      </c>
      <c r="Q12" s="600">
        <v>45504</v>
      </c>
      <c r="R12" s="508" t="s">
        <v>12427</v>
      </c>
      <c r="S12" s="508" t="s">
        <v>12428</v>
      </c>
      <c r="T12" s="509" t="s">
        <v>11818</v>
      </c>
      <c r="U12" s="508" t="s">
        <v>11554</v>
      </c>
      <c r="V12" s="510"/>
      <c r="W12" s="510">
        <v>359.39</v>
      </c>
      <c r="X12" s="508"/>
      <c r="Y12" s="1025" t="s">
        <v>12437</v>
      </c>
      <c r="AC12" s="507">
        <v>1</v>
      </c>
      <c r="AD12" s="508" t="s">
        <v>12427</v>
      </c>
      <c r="AE12" s="508" t="s">
        <v>12428</v>
      </c>
      <c r="AF12" s="509" t="s">
        <v>11818</v>
      </c>
      <c r="AG12" s="508" t="s">
        <v>11554</v>
      </c>
      <c r="AH12" s="510"/>
      <c r="AI12" s="510">
        <v>359.39</v>
      </c>
      <c r="AJ12" s="508"/>
    </row>
    <row r="13" spans="1:36" x14ac:dyDescent="0.25">
      <c r="A13" s="507">
        <v>1</v>
      </c>
      <c r="B13" s="1443">
        <v>45504</v>
      </c>
      <c r="C13" s="508" t="s">
        <v>12427</v>
      </c>
      <c r="D13" s="508" t="s">
        <v>12428</v>
      </c>
      <c r="E13" s="509" t="s">
        <v>12429</v>
      </c>
      <c r="F13" s="508" t="s">
        <v>11556</v>
      </c>
      <c r="G13" s="510"/>
      <c r="H13" s="510">
        <v>188.4</v>
      </c>
      <c r="I13" s="508"/>
      <c r="J13" s="1025" t="s">
        <v>12437</v>
      </c>
      <c r="P13" s="507">
        <v>1</v>
      </c>
      <c r="Q13" s="600">
        <v>45504</v>
      </c>
      <c r="R13" s="508" t="s">
        <v>12427</v>
      </c>
      <c r="S13" s="508" t="s">
        <v>12428</v>
      </c>
      <c r="T13" s="509" t="s">
        <v>12429</v>
      </c>
      <c r="U13" s="508" t="s">
        <v>11556</v>
      </c>
      <c r="V13" s="510"/>
      <c r="W13" s="510">
        <v>188.4</v>
      </c>
      <c r="X13" s="508"/>
      <c r="Y13" s="1025" t="s">
        <v>12437</v>
      </c>
      <c r="AC13" s="507">
        <v>1</v>
      </c>
      <c r="AD13" s="508" t="s">
        <v>12427</v>
      </c>
      <c r="AE13" s="508" t="s">
        <v>12428</v>
      </c>
      <c r="AF13" s="509" t="s">
        <v>12429</v>
      </c>
      <c r="AG13" s="508" t="s">
        <v>11556</v>
      </c>
      <c r="AH13" s="510"/>
      <c r="AI13" s="510">
        <v>188.4</v>
      </c>
      <c r="AJ13" s="508"/>
    </row>
    <row r="14" spans="1:36" x14ac:dyDescent="0.25">
      <c r="A14" s="507">
        <v>1</v>
      </c>
      <c r="B14" s="1443">
        <v>45504</v>
      </c>
      <c r="C14" s="508" t="s">
        <v>12427</v>
      </c>
      <c r="D14" s="508" t="s">
        <v>12428</v>
      </c>
      <c r="E14" s="509" t="s">
        <v>12430</v>
      </c>
      <c r="F14" s="508" t="s">
        <v>11558</v>
      </c>
      <c r="G14" s="510"/>
      <c r="H14" s="510">
        <v>16972.54</v>
      </c>
      <c r="I14" s="508"/>
      <c r="J14" s="1025" t="s">
        <v>12437</v>
      </c>
      <c r="P14" s="507">
        <v>1</v>
      </c>
      <c r="Q14" s="600">
        <v>45504</v>
      </c>
      <c r="R14" s="508" t="s">
        <v>12427</v>
      </c>
      <c r="S14" s="508" t="s">
        <v>12428</v>
      </c>
      <c r="T14" s="509" t="s">
        <v>12430</v>
      </c>
      <c r="U14" s="508" t="s">
        <v>11558</v>
      </c>
      <c r="V14" s="510"/>
      <c r="W14" s="510">
        <v>16972.54</v>
      </c>
      <c r="X14" s="508"/>
      <c r="Y14" s="1025" t="s">
        <v>12437</v>
      </c>
      <c r="AC14" s="507">
        <v>1</v>
      </c>
      <c r="AD14" s="508" t="s">
        <v>12427</v>
      </c>
      <c r="AE14" s="508" t="s">
        <v>12428</v>
      </c>
      <c r="AF14" s="509" t="s">
        <v>12430</v>
      </c>
      <c r="AG14" s="508" t="s">
        <v>11558</v>
      </c>
      <c r="AH14" s="510"/>
      <c r="AI14" s="510">
        <v>16972.54</v>
      </c>
      <c r="AJ14" s="508"/>
    </row>
    <row r="15" spans="1:36" x14ac:dyDescent="0.25">
      <c r="A15" s="507">
        <v>1</v>
      </c>
      <c r="B15" s="1443">
        <v>45504</v>
      </c>
      <c r="C15" s="508" t="s">
        <v>12427</v>
      </c>
      <c r="D15" s="508" t="s">
        <v>12428</v>
      </c>
      <c r="E15" s="509" t="s">
        <v>12431</v>
      </c>
      <c r="F15" s="508" t="s">
        <v>73</v>
      </c>
      <c r="G15" s="510">
        <v>15567</v>
      </c>
      <c r="H15" s="510"/>
      <c r="I15" s="508"/>
      <c r="J15" s="1025" t="s">
        <v>12437</v>
      </c>
      <c r="P15" s="507">
        <v>1</v>
      </c>
      <c r="Q15" s="600">
        <v>45504</v>
      </c>
      <c r="R15" s="508" t="s">
        <v>12427</v>
      </c>
      <c r="S15" s="508" t="s">
        <v>12428</v>
      </c>
      <c r="T15" s="509" t="s">
        <v>12431</v>
      </c>
      <c r="U15" s="508" t="s">
        <v>73</v>
      </c>
      <c r="V15" s="510">
        <v>15567</v>
      </c>
      <c r="W15" s="510"/>
      <c r="X15" s="508"/>
      <c r="Y15" s="1025" t="s">
        <v>12437</v>
      </c>
      <c r="AC15" s="507">
        <v>1</v>
      </c>
      <c r="AD15" s="508" t="s">
        <v>12427</v>
      </c>
      <c r="AE15" s="508" t="s">
        <v>12428</v>
      </c>
      <c r="AF15" s="509" t="s">
        <v>12431</v>
      </c>
      <c r="AG15" s="508" t="s">
        <v>73</v>
      </c>
      <c r="AH15" s="510">
        <v>15567</v>
      </c>
      <c r="AI15" s="510"/>
      <c r="AJ15" s="508"/>
    </row>
    <row r="16" spans="1:36" x14ac:dyDescent="0.25">
      <c r="A16" s="507">
        <v>1</v>
      </c>
      <c r="B16" s="1443">
        <v>45504</v>
      </c>
      <c r="C16" s="508" t="s">
        <v>12427</v>
      </c>
      <c r="D16" s="508" t="s">
        <v>12428</v>
      </c>
      <c r="E16" s="509" t="s">
        <v>12432</v>
      </c>
      <c r="F16" s="508" t="s">
        <v>74</v>
      </c>
      <c r="G16" s="510">
        <v>12776</v>
      </c>
      <c r="H16" s="510"/>
      <c r="I16" s="508"/>
      <c r="J16" s="1025" t="s">
        <v>12437</v>
      </c>
      <c r="P16" s="507">
        <v>1</v>
      </c>
      <c r="Q16" s="600">
        <v>45504</v>
      </c>
      <c r="R16" s="508" t="s">
        <v>12427</v>
      </c>
      <c r="S16" s="508" t="s">
        <v>12428</v>
      </c>
      <c r="T16" s="509" t="s">
        <v>12432</v>
      </c>
      <c r="U16" s="508" t="s">
        <v>74</v>
      </c>
      <c r="V16" s="510">
        <v>12776</v>
      </c>
      <c r="W16" s="510"/>
      <c r="X16" s="508"/>
      <c r="Y16" s="1025" t="s">
        <v>12437</v>
      </c>
      <c r="AC16" s="507">
        <v>1</v>
      </c>
      <c r="AD16" s="508" t="s">
        <v>12427</v>
      </c>
      <c r="AE16" s="508" t="s">
        <v>12428</v>
      </c>
      <c r="AF16" s="509" t="s">
        <v>12432</v>
      </c>
      <c r="AG16" s="508" t="s">
        <v>74</v>
      </c>
      <c r="AH16" s="510">
        <v>12776</v>
      </c>
      <c r="AI16" s="510"/>
      <c r="AJ16" s="508"/>
    </row>
    <row r="17" spans="1:36" x14ac:dyDescent="0.25">
      <c r="A17" s="507">
        <v>1</v>
      </c>
      <c r="B17" s="1443">
        <v>45504</v>
      </c>
      <c r="C17" s="508" t="s">
        <v>12427</v>
      </c>
      <c r="D17" s="508" t="s">
        <v>12428</v>
      </c>
      <c r="E17" s="509" t="s">
        <v>12433</v>
      </c>
      <c r="F17" s="508" t="s">
        <v>75</v>
      </c>
      <c r="G17" s="510"/>
      <c r="H17" s="510">
        <v>1217.3699999999999</v>
      </c>
      <c r="I17" s="508"/>
      <c r="J17" s="1025" t="s">
        <v>12437</v>
      </c>
      <c r="P17" s="507">
        <v>1</v>
      </c>
      <c r="Q17" s="600">
        <v>45504</v>
      </c>
      <c r="R17" s="508" t="s">
        <v>12427</v>
      </c>
      <c r="S17" s="508" t="s">
        <v>12428</v>
      </c>
      <c r="T17" s="509" t="s">
        <v>12433</v>
      </c>
      <c r="U17" s="508" t="s">
        <v>75</v>
      </c>
      <c r="V17" s="510"/>
      <c r="W17" s="510">
        <v>1217.3699999999999</v>
      </c>
      <c r="X17" s="508"/>
      <c r="Y17" s="1025" t="s">
        <v>12437</v>
      </c>
      <c r="AC17" s="507">
        <v>1</v>
      </c>
      <c r="AD17" s="508" t="s">
        <v>12427</v>
      </c>
      <c r="AE17" s="508" t="s">
        <v>12428</v>
      </c>
      <c r="AF17" s="509" t="s">
        <v>12433</v>
      </c>
      <c r="AG17" s="508" t="s">
        <v>75</v>
      </c>
      <c r="AH17" s="510"/>
      <c r="AI17" s="510">
        <v>1217.3699999999999</v>
      </c>
      <c r="AJ17" s="508"/>
    </row>
    <row r="18" spans="1:36" x14ac:dyDescent="0.25">
      <c r="A18" s="507">
        <v>1</v>
      </c>
      <c r="B18" s="1443">
        <v>45504</v>
      </c>
      <c r="C18" s="508" t="s">
        <v>12427</v>
      </c>
      <c r="D18" s="508" t="s">
        <v>12428</v>
      </c>
      <c r="E18" s="509" t="s">
        <v>12434</v>
      </c>
      <c r="F18" s="508" t="s">
        <v>77</v>
      </c>
      <c r="G18" s="510"/>
      <c r="H18" s="510">
        <v>100</v>
      </c>
      <c r="I18" s="508"/>
      <c r="J18" s="1025" t="s">
        <v>12437</v>
      </c>
      <c r="P18" s="507">
        <v>1</v>
      </c>
      <c r="Q18" s="600">
        <v>45504</v>
      </c>
      <c r="R18" s="508" t="s">
        <v>12427</v>
      </c>
      <c r="S18" s="508" t="s">
        <v>12428</v>
      </c>
      <c r="T18" s="509" t="s">
        <v>12434</v>
      </c>
      <c r="U18" s="508" t="s">
        <v>77</v>
      </c>
      <c r="V18" s="510"/>
      <c r="W18" s="510">
        <v>100</v>
      </c>
      <c r="X18" s="508"/>
      <c r="Y18" s="1025" t="s">
        <v>12437</v>
      </c>
      <c r="AC18" s="507">
        <v>1</v>
      </c>
      <c r="AD18" s="508" t="s">
        <v>12427</v>
      </c>
      <c r="AE18" s="508" t="s">
        <v>12428</v>
      </c>
      <c r="AF18" s="509" t="s">
        <v>12434</v>
      </c>
      <c r="AG18" s="508" t="s">
        <v>77</v>
      </c>
      <c r="AH18" s="510"/>
      <c r="AI18" s="510">
        <v>100</v>
      </c>
      <c r="AJ18" s="508"/>
    </row>
    <row r="19" spans="1:36" x14ac:dyDescent="0.25">
      <c r="A19" s="507">
        <v>1</v>
      </c>
      <c r="B19" s="1443">
        <v>45504</v>
      </c>
      <c r="C19" s="508" t="s">
        <v>12427</v>
      </c>
      <c r="D19" s="508" t="s">
        <v>12428</v>
      </c>
      <c r="E19" s="509" t="s">
        <v>12435</v>
      </c>
      <c r="F19" s="508" t="s">
        <v>78</v>
      </c>
      <c r="G19" s="510"/>
      <c r="H19" s="510">
        <v>300</v>
      </c>
      <c r="I19" s="508"/>
      <c r="J19" s="1025" t="s">
        <v>12437</v>
      </c>
      <c r="P19" s="507">
        <v>1</v>
      </c>
      <c r="Q19" s="600">
        <v>45504</v>
      </c>
      <c r="R19" s="508" t="s">
        <v>12427</v>
      </c>
      <c r="S19" s="508" t="s">
        <v>12428</v>
      </c>
      <c r="T19" s="509" t="s">
        <v>12435</v>
      </c>
      <c r="U19" s="508" t="s">
        <v>78</v>
      </c>
      <c r="V19" s="510"/>
      <c r="W19" s="510">
        <v>300</v>
      </c>
      <c r="X19" s="508"/>
      <c r="Y19" s="1025" t="s">
        <v>12437</v>
      </c>
      <c r="AC19" s="507">
        <v>1</v>
      </c>
      <c r="AD19" s="508" t="s">
        <v>12427</v>
      </c>
      <c r="AE19" s="508" t="s">
        <v>12428</v>
      </c>
      <c r="AF19" s="509" t="s">
        <v>12435</v>
      </c>
      <c r="AG19" s="508" t="s">
        <v>78</v>
      </c>
      <c r="AH19" s="510"/>
      <c r="AI19" s="510">
        <v>300</v>
      </c>
      <c r="AJ19" s="508"/>
    </row>
    <row r="20" spans="1:36" x14ac:dyDescent="0.25">
      <c r="A20" s="507">
        <v>1</v>
      </c>
      <c r="B20" s="1443">
        <v>45504</v>
      </c>
      <c r="C20" s="508" t="s">
        <v>12427</v>
      </c>
      <c r="D20" s="508" t="s">
        <v>12428</v>
      </c>
      <c r="E20" s="509" t="s">
        <v>12436</v>
      </c>
      <c r="F20" s="508" t="s">
        <v>11560</v>
      </c>
      <c r="G20" s="510"/>
      <c r="H20" s="510">
        <v>450576.65</v>
      </c>
      <c r="I20" s="508"/>
      <c r="J20" s="1025" t="s">
        <v>12437</v>
      </c>
      <c r="P20" s="507">
        <v>1</v>
      </c>
      <c r="Q20" s="600">
        <v>45504</v>
      </c>
      <c r="R20" s="508" t="s">
        <v>12427</v>
      </c>
      <c r="S20" s="508" t="s">
        <v>12428</v>
      </c>
      <c r="T20" s="509" t="s">
        <v>12436</v>
      </c>
      <c r="U20" s="508" t="s">
        <v>11560</v>
      </c>
      <c r="V20" s="510"/>
      <c r="W20" s="510">
        <v>450576.65</v>
      </c>
      <c r="X20" s="508"/>
      <c r="Y20" s="1025"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7"/>
      <c r="H21" s="1027"/>
      <c r="I21" s="508"/>
      <c r="J21" s="1025"/>
      <c r="P21" s="507"/>
      <c r="Q21" s="600"/>
      <c r="R21" s="508"/>
      <c r="S21" s="508"/>
      <c r="T21" s="509"/>
      <c r="U21" s="508"/>
      <c r="V21" s="510"/>
      <c r="W21" s="510"/>
      <c r="X21" s="508"/>
      <c r="Y21" s="823"/>
    </row>
    <row r="22" spans="1:36" x14ac:dyDescent="0.25">
      <c r="A22" s="507"/>
      <c r="B22" s="600"/>
      <c r="C22" s="508"/>
      <c r="D22" s="508"/>
      <c r="E22" s="509"/>
      <c r="F22" s="508"/>
      <c r="G22" s="1027"/>
      <c r="H22" s="1027"/>
      <c r="I22" s="508"/>
      <c r="J22" s="509"/>
      <c r="P22" s="507"/>
      <c r="Q22" s="600"/>
      <c r="R22" s="508"/>
      <c r="S22" s="508"/>
      <c r="T22" s="509"/>
      <c r="U22" s="508"/>
      <c r="V22" s="510"/>
      <c r="W22" s="510"/>
      <c r="X22" s="508"/>
      <c r="Y22" s="823"/>
    </row>
    <row r="23" spans="1:36" x14ac:dyDescent="0.25">
      <c r="A23" s="507"/>
      <c r="B23" s="600"/>
      <c r="C23" s="508"/>
      <c r="D23" s="508"/>
      <c r="E23" s="509"/>
      <c r="F23" s="508"/>
      <c r="G23" s="1027"/>
      <c r="H23" s="1027"/>
      <c r="I23" s="508"/>
      <c r="J23" s="509"/>
      <c r="P23" s="507"/>
      <c r="Q23" s="600"/>
      <c r="R23" s="508"/>
      <c r="S23" s="508"/>
      <c r="T23" s="509"/>
      <c r="U23" s="508"/>
      <c r="V23" s="510"/>
      <c r="W23" s="510"/>
      <c r="X23" s="508"/>
      <c r="Y23" s="823"/>
    </row>
    <row r="24" spans="1:36" x14ac:dyDescent="0.25">
      <c r="A24" s="507"/>
      <c r="B24" s="600"/>
      <c r="C24" s="508"/>
      <c r="D24" s="508"/>
      <c r="E24" s="509"/>
      <c r="F24" s="508"/>
      <c r="G24" s="1027"/>
      <c r="H24" s="1027"/>
      <c r="I24" s="508"/>
      <c r="J24" s="509"/>
      <c r="P24" s="507"/>
      <c r="Q24" s="600"/>
      <c r="R24" s="508"/>
      <c r="S24" s="508"/>
      <c r="T24" s="509"/>
      <c r="U24" s="508"/>
      <c r="V24" s="510"/>
      <c r="W24" s="510"/>
      <c r="X24" s="508"/>
      <c r="Y24" s="823"/>
    </row>
    <row r="25" spans="1:36" x14ac:dyDescent="0.25">
      <c r="A25" s="507"/>
      <c r="B25" s="600"/>
      <c r="C25" s="508"/>
      <c r="D25" s="508"/>
      <c r="E25" s="509"/>
      <c r="F25" s="508"/>
      <c r="G25" s="1027"/>
      <c r="H25" s="1027"/>
      <c r="I25" s="508"/>
      <c r="J25" s="509"/>
      <c r="P25" s="507"/>
      <c r="Q25" s="600"/>
      <c r="R25" s="508"/>
      <c r="S25" s="508"/>
      <c r="T25" s="509"/>
      <c r="U25" s="511"/>
      <c r="V25" s="510"/>
      <c r="W25" s="510"/>
      <c r="X25" s="512"/>
      <c r="Y25" s="823"/>
    </row>
    <row r="26" spans="1:36" x14ac:dyDescent="0.25">
      <c r="A26" s="507"/>
      <c r="B26" s="600"/>
      <c r="C26" s="508"/>
      <c r="D26" s="508"/>
      <c r="E26" s="509"/>
      <c r="F26" s="508"/>
      <c r="G26" s="1027"/>
      <c r="H26" s="1027"/>
      <c r="I26" s="508"/>
      <c r="J26" s="509"/>
      <c r="P26" s="507"/>
      <c r="Q26" s="600"/>
      <c r="R26" s="508"/>
      <c r="S26" s="508"/>
      <c r="T26" s="509"/>
      <c r="U26" s="508"/>
      <c r="V26" s="510"/>
      <c r="W26" s="510"/>
      <c r="X26" s="508"/>
      <c r="Y26" s="823"/>
    </row>
    <row r="27" spans="1:36" x14ac:dyDescent="0.25">
      <c r="A27" s="507"/>
      <c r="B27" s="600"/>
      <c r="C27" s="508"/>
      <c r="D27" s="508"/>
      <c r="E27" s="509"/>
      <c r="F27" s="508"/>
      <c r="G27" s="1027"/>
      <c r="H27" s="1027"/>
      <c r="I27" s="508"/>
      <c r="J27" s="509"/>
      <c r="P27" s="507"/>
      <c r="Q27" s="600"/>
      <c r="R27" s="508"/>
      <c r="S27" s="508"/>
      <c r="T27" s="509"/>
      <c r="U27" s="508"/>
      <c r="V27" s="510"/>
      <c r="W27" s="510"/>
      <c r="X27" s="508"/>
      <c r="Y27" s="823"/>
    </row>
    <row r="28" spans="1:36" x14ac:dyDescent="0.25">
      <c r="A28" s="507"/>
      <c r="B28" s="600"/>
      <c r="C28" s="508"/>
      <c r="D28" s="508"/>
      <c r="E28" s="509"/>
      <c r="F28" s="508"/>
      <c r="G28" s="1027"/>
      <c r="H28" s="1027"/>
      <c r="I28" s="508"/>
      <c r="J28" s="509"/>
      <c r="P28" s="507"/>
      <c r="Q28" s="600"/>
      <c r="R28" s="508"/>
      <c r="S28" s="508"/>
      <c r="T28" s="509"/>
      <c r="U28" s="508"/>
      <c r="V28" s="510"/>
      <c r="W28" s="510"/>
      <c r="X28" s="508"/>
      <c r="Y28" s="823"/>
    </row>
    <row r="29" spans="1:36" x14ac:dyDescent="0.25">
      <c r="A29" s="507"/>
      <c r="B29" s="600"/>
      <c r="C29" s="508"/>
      <c r="D29" s="508"/>
      <c r="E29" s="509"/>
      <c r="F29" s="508"/>
      <c r="G29" s="1027"/>
      <c r="H29" s="1027"/>
      <c r="I29" s="508"/>
      <c r="J29" s="509"/>
      <c r="P29" s="507"/>
      <c r="Q29" s="600"/>
      <c r="R29" s="508"/>
      <c r="S29" s="508"/>
      <c r="T29" s="509"/>
      <c r="U29" s="508"/>
      <c r="V29" s="510"/>
      <c r="W29" s="510"/>
      <c r="X29" s="508"/>
      <c r="Y29" s="823"/>
    </row>
    <row r="30" spans="1:36" x14ac:dyDescent="0.25">
      <c r="A30" s="507"/>
      <c r="B30" s="600"/>
      <c r="C30" s="508"/>
      <c r="D30" s="508"/>
      <c r="E30" s="509"/>
      <c r="F30" s="508"/>
      <c r="G30" s="1027"/>
      <c r="H30" s="1027"/>
      <c r="I30" s="508"/>
      <c r="J30" s="509"/>
      <c r="P30" s="507"/>
      <c r="Q30" s="600"/>
      <c r="R30" s="508"/>
      <c r="S30" s="508"/>
      <c r="T30" s="509"/>
      <c r="U30" s="508"/>
      <c r="V30" s="510"/>
      <c r="W30" s="510"/>
      <c r="X30" s="508"/>
      <c r="Y30" s="823"/>
    </row>
    <row r="31" spans="1:36" x14ac:dyDescent="0.25">
      <c r="A31" s="507"/>
      <c r="B31" s="600"/>
      <c r="C31" s="508"/>
      <c r="D31" s="508"/>
      <c r="E31" s="509"/>
      <c r="F31" s="508"/>
      <c r="G31" s="1027"/>
      <c r="H31" s="1027"/>
      <c r="I31" s="508"/>
      <c r="J31" s="509"/>
      <c r="P31" s="507"/>
      <c r="Q31" s="600"/>
      <c r="R31" s="508"/>
      <c r="S31" s="508"/>
      <c r="T31" s="509"/>
      <c r="U31" s="508"/>
      <c r="V31" s="510"/>
      <c r="W31" s="510"/>
      <c r="X31" s="508"/>
      <c r="Y31" s="823"/>
    </row>
    <row r="32" spans="1:36" x14ac:dyDescent="0.25">
      <c r="A32" s="507"/>
      <c r="B32" s="600"/>
      <c r="C32" s="508"/>
      <c r="D32" s="508"/>
      <c r="E32" s="509"/>
      <c r="F32" s="508"/>
      <c r="G32" s="1027"/>
      <c r="H32" s="1027"/>
      <c r="I32" s="508"/>
      <c r="J32" s="509"/>
      <c r="P32" s="507"/>
      <c r="Q32" s="600"/>
      <c r="R32" s="508"/>
      <c r="S32" s="508"/>
      <c r="T32" s="509"/>
      <c r="U32" s="508"/>
      <c r="V32" s="510"/>
      <c r="W32" s="510"/>
      <c r="X32" s="508"/>
      <c r="Y32" s="823"/>
    </row>
    <row r="33" spans="1:25" x14ac:dyDescent="0.25">
      <c r="A33" s="507"/>
      <c r="B33" s="600"/>
      <c r="C33" s="508"/>
      <c r="D33" s="508"/>
      <c r="E33" s="509"/>
      <c r="F33" s="508"/>
      <c r="G33" s="1027"/>
      <c r="H33" s="1027"/>
      <c r="I33" s="508"/>
      <c r="J33" s="509"/>
      <c r="P33" s="507"/>
      <c r="Q33" s="600"/>
      <c r="R33" s="508"/>
      <c r="S33" s="508"/>
      <c r="T33" s="509"/>
      <c r="U33" s="508"/>
      <c r="V33" s="510"/>
      <c r="W33" s="510"/>
      <c r="X33" s="508"/>
      <c r="Y33" s="823"/>
    </row>
    <row r="34" spans="1:25" x14ac:dyDescent="0.25">
      <c r="A34" s="507"/>
      <c r="B34" s="600"/>
      <c r="C34" s="508"/>
      <c r="D34" s="508"/>
      <c r="E34" s="509"/>
      <c r="F34" s="508"/>
      <c r="G34" s="1027"/>
      <c r="H34" s="1027"/>
      <c r="I34" s="508"/>
      <c r="J34" s="509"/>
      <c r="P34" s="507"/>
      <c r="Q34" s="600"/>
      <c r="R34" s="508"/>
      <c r="S34" s="508"/>
      <c r="T34" s="509"/>
      <c r="U34" s="508"/>
      <c r="V34" s="510"/>
      <c r="W34" s="510"/>
      <c r="X34" s="508"/>
      <c r="Y34" s="823"/>
    </row>
    <row r="35" spans="1:25" x14ac:dyDescent="0.25">
      <c r="A35" s="507"/>
      <c r="B35" s="600"/>
      <c r="C35" s="508"/>
      <c r="D35" s="508"/>
      <c r="E35" s="509"/>
      <c r="F35" s="508"/>
      <c r="G35" s="1027"/>
      <c r="H35" s="1027"/>
      <c r="I35" s="508"/>
      <c r="J35" s="509"/>
      <c r="P35" s="507"/>
      <c r="Q35" s="600"/>
      <c r="R35" s="508"/>
      <c r="S35" s="508"/>
      <c r="T35" s="509"/>
      <c r="U35" s="508"/>
      <c r="V35" s="510"/>
      <c r="W35" s="510"/>
      <c r="X35" s="508"/>
      <c r="Y35" s="823"/>
    </row>
    <row r="36" spans="1:25" x14ac:dyDescent="0.25">
      <c r="A36" s="507"/>
      <c r="B36" s="600"/>
      <c r="C36" s="508"/>
      <c r="D36" s="508"/>
      <c r="E36" s="509"/>
      <c r="F36" s="508"/>
      <c r="G36" s="1027"/>
      <c r="H36" s="1027"/>
      <c r="I36" s="508"/>
      <c r="J36" s="509"/>
      <c r="P36" s="507"/>
      <c r="Q36" s="600"/>
      <c r="R36" s="508"/>
      <c r="S36" s="508"/>
      <c r="T36" s="509"/>
      <c r="U36" s="508"/>
      <c r="V36" s="510"/>
      <c r="W36" s="510"/>
      <c r="X36" s="508"/>
      <c r="Y36" s="823"/>
    </row>
    <row r="37" spans="1:25" x14ac:dyDescent="0.25">
      <c r="A37" s="507"/>
      <c r="B37" s="600"/>
      <c r="C37" s="508"/>
      <c r="D37" s="508"/>
      <c r="E37" s="509"/>
      <c r="F37" s="508"/>
      <c r="G37" s="1027"/>
      <c r="H37" s="1027"/>
      <c r="I37" s="508"/>
      <c r="J37" s="509"/>
      <c r="P37" s="507"/>
      <c r="Q37" s="600"/>
      <c r="R37" s="508"/>
      <c r="S37" s="508"/>
      <c r="T37" s="509"/>
      <c r="U37" s="508"/>
      <c r="V37" s="510"/>
      <c r="W37" s="510"/>
      <c r="X37" s="508"/>
      <c r="Y37" s="823"/>
    </row>
    <row r="38" spans="1:25" x14ac:dyDescent="0.25">
      <c r="A38" s="507"/>
      <c r="B38" s="600"/>
      <c r="C38" s="508"/>
      <c r="D38" s="508"/>
      <c r="E38" s="509"/>
      <c r="F38" s="508"/>
      <c r="G38" s="1027"/>
      <c r="H38" s="1027"/>
      <c r="I38" s="508"/>
      <c r="J38" s="509"/>
      <c r="P38" s="507"/>
      <c r="Q38" s="600"/>
      <c r="R38" s="508"/>
      <c r="S38" s="508"/>
      <c r="T38" s="509"/>
      <c r="U38" s="508"/>
      <c r="V38" s="510"/>
      <c r="W38" s="510"/>
      <c r="X38" s="508"/>
      <c r="Y38" s="823"/>
    </row>
    <row r="39" spans="1:25" x14ac:dyDescent="0.25">
      <c r="A39" s="507"/>
      <c r="B39" s="600"/>
      <c r="C39" s="508"/>
      <c r="D39" s="508"/>
      <c r="E39" s="509"/>
      <c r="F39" s="508"/>
      <c r="G39" s="1027"/>
      <c r="H39" s="1027"/>
      <c r="I39" s="508"/>
      <c r="J39" s="509"/>
      <c r="P39" s="507"/>
      <c r="Q39" s="600"/>
      <c r="R39" s="508"/>
      <c r="S39" s="508"/>
      <c r="T39" s="509"/>
      <c r="U39" s="508"/>
      <c r="V39" s="510"/>
      <c r="W39" s="510"/>
      <c r="X39" s="508"/>
      <c r="Y39" s="823"/>
    </row>
    <row r="40" spans="1:25" x14ac:dyDescent="0.25">
      <c r="A40" s="507"/>
      <c r="B40" s="600"/>
      <c r="C40" s="508"/>
      <c r="D40" s="508"/>
      <c r="E40" s="509"/>
      <c r="F40" s="508"/>
      <c r="G40" s="1027"/>
      <c r="H40" s="1027"/>
      <c r="I40" s="508"/>
      <c r="J40" s="509"/>
      <c r="P40" s="507"/>
      <c r="Q40" s="600"/>
      <c r="R40" s="508"/>
      <c r="S40" s="508"/>
      <c r="T40" s="509"/>
      <c r="U40" s="508"/>
      <c r="V40" s="510"/>
      <c r="W40" s="510"/>
      <c r="X40" s="508"/>
      <c r="Y40" s="823"/>
    </row>
    <row r="41" spans="1:25" x14ac:dyDescent="0.25">
      <c r="A41" s="507"/>
      <c r="B41" s="600"/>
      <c r="C41" s="508"/>
      <c r="D41" s="508"/>
      <c r="E41" s="509"/>
      <c r="F41" s="508"/>
      <c r="G41" s="1027"/>
      <c r="H41" s="1027"/>
      <c r="I41" s="508"/>
      <c r="J41" s="509"/>
      <c r="P41" s="507"/>
      <c r="Q41" s="600"/>
      <c r="R41" s="508"/>
      <c r="S41" s="508"/>
      <c r="T41" s="509"/>
      <c r="U41" s="508"/>
      <c r="V41" s="510"/>
      <c r="W41" s="510"/>
      <c r="X41" s="508"/>
      <c r="Y41" s="823"/>
    </row>
    <row r="42" spans="1:25" x14ac:dyDescent="0.25">
      <c r="A42" s="507"/>
      <c r="B42" s="600"/>
      <c r="C42" s="508"/>
      <c r="D42" s="508"/>
      <c r="E42" s="509"/>
      <c r="F42" s="508"/>
      <c r="G42" s="1027"/>
      <c r="H42" s="1027"/>
      <c r="I42" s="508"/>
      <c r="J42" s="509"/>
      <c r="P42" s="507"/>
      <c r="Q42" s="600"/>
      <c r="R42" s="508"/>
      <c r="S42" s="508"/>
      <c r="T42" s="509"/>
      <c r="U42" s="508"/>
      <c r="V42" s="510"/>
      <c r="W42" s="510"/>
      <c r="X42" s="508"/>
      <c r="Y42" s="823"/>
    </row>
    <row r="43" spans="1:25" x14ac:dyDescent="0.25">
      <c r="A43" s="507"/>
      <c r="B43" s="600"/>
      <c r="C43" s="508"/>
      <c r="D43" s="508"/>
      <c r="E43" s="509"/>
      <c r="F43" s="508"/>
      <c r="G43" s="1027"/>
      <c r="H43" s="1027"/>
      <c r="I43" s="508"/>
      <c r="J43" s="509"/>
      <c r="P43" s="507"/>
      <c r="Q43" s="600"/>
      <c r="R43" s="508"/>
      <c r="S43" s="508"/>
      <c r="T43" s="509"/>
      <c r="U43" s="508"/>
      <c r="V43" s="510"/>
      <c r="W43" s="510"/>
      <c r="X43" s="508"/>
      <c r="Y43" s="823"/>
    </row>
    <row r="44" spans="1:25" x14ac:dyDescent="0.25">
      <c r="A44" s="507"/>
      <c r="B44" s="600"/>
      <c r="C44" s="508"/>
      <c r="D44" s="508"/>
      <c r="E44" s="509"/>
      <c r="F44" s="508"/>
      <c r="G44" s="1027"/>
      <c r="H44" s="1027"/>
      <c r="I44" s="508"/>
      <c r="J44" s="509"/>
      <c r="P44" s="507"/>
      <c r="Q44" s="600"/>
      <c r="R44" s="508"/>
      <c r="S44" s="508"/>
      <c r="T44" s="509"/>
      <c r="U44" s="508"/>
      <c r="V44" s="510"/>
      <c r="W44" s="510"/>
      <c r="X44" s="508"/>
      <c r="Y44" s="823"/>
    </row>
    <row r="45" spans="1:25" x14ac:dyDescent="0.25">
      <c r="A45" s="507"/>
      <c r="B45" s="600"/>
      <c r="C45" s="508"/>
      <c r="D45" s="508"/>
      <c r="E45" s="509"/>
      <c r="F45" s="508"/>
      <c r="G45" s="1027"/>
      <c r="H45" s="1027"/>
      <c r="I45" s="508"/>
      <c r="J45" s="509"/>
      <c r="P45" s="507"/>
      <c r="Q45" s="600"/>
      <c r="R45" s="508"/>
      <c r="S45" s="508"/>
      <c r="T45" s="509"/>
      <c r="U45" s="508"/>
      <c r="V45" s="510"/>
      <c r="W45" s="510"/>
      <c r="X45" s="508"/>
      <c r="Y45" s="823"/>
    </row>
    <row r="46" spans="1:25" x14ac:dyDescent="0.25">
      <c r="A46" s="507"/>
      <c r="B46" s="600"/>
      <c r="C46" s="508"/>
      <c r="D46" s="508"/>
      <c r="E46" s="509"/>
      <c r="F46" s="508"/>
      <c r="G46" s="1027"/>
      <c r="H46" s="1027"/>
      <c r="I46" s="508"/>
      <c r="J46" s="509"/>
      <c r="P46" s="507"/>
      <c r="Q46" s="600"/>
      <c r="R46" s="508"/>
      <c r="S46" s="508"/>
      <c r="T46" s="509"/>
      <c r="U46" s="508"/>
      <c r="V46" s="510"/>
      <c r="W46" s="510"/>
      <c r="X46" s="508"/>
      <c r="Y46" s="823"/>
    </row>
    <row r="47" spans="1:25" x14ac:dyDescent="0.25">
      <c r="A47" s="507"/>
      <c r="B47" s="600"/>
      <c r="C47" s="508"/>
      <c r="D47" s="508"/>
      <c r="E47" s="509"/>
      <c r="F47" s="508"/>
      <c r="G47" s="1027"/>
      <c r="H47" s="1027"/>
      <c r="I47" s="508"/>
      <c r="J47" s="509"/>
      <c r="P47" s="507"/>
      <c r="Q47" s="600"/>
      <c r="R47" s="508"/>
      <c r="S47" s="508"/>
      <c r="T47" s="509"/>
      <c r="U47" s="508"/>
      <c r="V47" s="510"/>
      <c r="W47" s="510"/>
      <c r="X47" s="508"/>
      <c r="Y47" s="823"/>
    </row>
    <row r="48" spans="1:25" x14ac:dyDescent="0.25">
      <c r="A48" s="507"/>
      <c r="B48" s="600"/>
      <c r="C48" s="508"/>
      <c r="D48" s="508"/>
      <c r="E48" s="509"/>
      <c r="F48" s="508"/>
      <c r="G48" s="1027"/>
      <c r="H48" s="1027"/>
      <c r="I48" s="508"/>
      <c r="J48" s="509"/>
      <c r="P48" s="507"/>
      <c r="Q48" s="600"/>
      <c r="R48" s="508"/>
      <c r="S48" s="508"/>
      <c r="T48" s="509"/>
      <c r="U48" s="508"/>
      <c r="V48" s="510"/>
      <c r="W48" s="510"/>
      <c r="X48" s="508"/>
      <c r="Y48" s="823"/>
    </row>
    <row r="49" spans="1:25" x14ac:dyDescent="0.25">
      <c r="A49" s="507"/>
      <c r="B49" s="600"/>
      <c r="C49" s="508"/>
      <c r="D49" s="508"/>
      <c r="E49" s="509"/>
      <c r="F49" s="508"/>
      <c r="G49" s="1027"/>
      <c r="H49" s="1027"/>
      <c r="I49" s="508"/>
      <c r="J49" s="509"/>
      <c r="P49" s="507"/>
      <c r="Q49" s="600"/>
      <c r="R49" s="508"/>
      <c r="S49" s="508"/>
      <c r="T49" s="509"/>
      <c r="U49" s="508"/>
      <c r="V49" s="510"/>
      <c r="W49" s="510"/>
      <c r="X49" s="508"/>
      <c r="Y49" s="823"/>
    </row>
    <row r="50" spans="1:25" x14ac:dyDescent="0.25">
      <c r="A50" s="507"/>
      <c r="B50" s="600"/>
      <c r="C50" s="508"/>
      <c r="D50" s="508"/>
      <c r="E50" s="509"/>
      <c r="F50" s="508"/>
      <c r="G50" s="1027"/>
      <c r="H50" s="1027"/>
      <c r="I50" s="508"/>
      <c r="J50" s="509"/>
      <c r="P50" s="507"/>
      <c r="Q50" s="600"/>
      <c r="R50" s="508"/>
      <c r="S50" s="508"/>
      <c r="T50" s="509"/>
      <c r="U50" s="508"/>
      <c r="V50" s="510"/>
      <c r="W50" s="510"/>
      <c r="X50" s="508"/>
      <c r="Y50" s="823"/>
    </row>
    <row r="51" spans="1:25" x14ac:dyDescent="0.25">
      <c r="A51" s="507"/>
      <c r="B51" s="600"/>
      <c r="C51" s="508"/>
      <c r="D51" s="508"/>
      <c r="E51" s="509"/>
      <c r="F51" s="508"/>
      <c r="G51" s="1027"/>
      <c r="H51" s="1027"/>
      <c r="I51" s="508"/>
      <c r="J51" s="509"/>
      <c r="P51" s="507"/>
      <c r="Q51" s="600"/>
      <c r="R51" s="508"/>
      <c r="S51" s="508"/>
      <c r="T51" s="509"/>
      <c r="U51" s="508"/>
      <c r="V51" s="510"/>
      <c r="W51" s="510"/>
      <c r="X51" s="508"/>
      <c r="Y51" s="823"/>
    </row>
    <row r="52" spans="1:25" x14ac:dyDescent="0.25">
      <c r="A52" s="507"/>
      <c r="B52" s="600"/>
      <c r="C52" s="508"/>
      <c r="D52" s="508"/>
      <c r="E52" s="509"/>
      <c r="F52" s="508"/>
      <c r="G52" s="1027"/>
      <c r="H52" s="1027"/>
      <c r="I52" s="508"/>
      <c r="J52" s="509"/>
      <c r="P52" s="507"/>
      <c r="Q52" s="600"/>
      <c r="R52" s="508"/>
      <c r="S52" s="508"/>
      <c r="T52" s="509"/>
      <c r="U52" s="508"/>
      <c r="V52" s="510"/>
      <c r="W52" s="510"/>
      <c r="X52" s="508"/>
      <c r="Y52" s="823"/>
    </row>
    <row r="53" spans="1:25" x14ac:dyDescent="0.25">
      <c r="A53" s="507"/>
      <c r="B53" s="600"/>
      <c r="C53" s="508"/>
      <c r="D53" s="508"/>
      <c r="E53" s="509"/>
      <c r="F53" s="508"/>
      <c r="G53" s="1027"/>
      <c r="H53" s="1027"/>
      <c r="I53" s="508"/>
      <c r="J53" s="509"/>
      <c r="P53" s="507"/>
      <c r="Q53" s="600"/>
      <c r="R53" s="508"/>
      <c r="S53" s="508"/>
      <c r="T53" s="509"/>
      <c r="U53" s="508"/>
      <c r="V53" s="510"/>
      <c r="W53" s="510"/>
      <c r="X53" s="508"/>
      <c r="Y53" s="823"/>
    </row>
    <row r="54" spans="1:25" x14ac:dyDescent="0.25">
      <c r="A54" s="507"/>
      <c r="B54" s="600"/>
      <c r="C54" s="508"/>
      <c r="D54" s="508"/>
      <c r="E54" s="509"/>
      <c r="F54" s="508"/>
      <c r="G54" s="1027"/>
      <c r="H54" s="1027"/>
      <c r="I54" s="508"/>
      <c r="J54" s="509"/>
      <c r="P54" s="507"/>
      <c r="Q54" s="600"/>
      <c r="R54" s="508"/>
      <c r="S54" s="508"/>
      <c r="T54" s="509"/>
      <c r="U54" s="508"/>
      <c r="V54" s="510"/>
      <c r="W54" s="510"/>
      <c r="X54" s="508"/>
      <c r="Y54" s="823"/>
    </row>
    <row r="55" spans="1:25" x14ac:dyDescent="0.25">
      <c r="A55" s="507"/>
      <c r="B55" s="600"/>
      <c r="C55" s="508"/>
      <c r="D55" s="508"/>
      <c r="E55" s="509"/>
      <c r="F55" s="508"/>
      <c r="G55" s="1027"/>
      <c r="H55" s="1027"/>
      <c r="I55" s="508"/>
      <c r="J55" s="509"/>
      <c r="P55" s="507"/>
      <c r="Q55" s="600"/>
      <c r="R55" s="508"/>
      <c r="S55" s="508"/>
      <c r="T55" s="509"/>
      <c r="U55" s="508"/>
      <c r="V55" s="510"/>
      <c r="W55" s="510"/>
      <c r="X55" s="508"/>
      <c r="Y55" s="823"/>
    </row>
    <row r="56" spans="1:25" x14ac:dyDescent="0.25">
      <c r="A56" s="507"/>
      <c r="B56" s="600"/>
      <c r="C56" s="508"/>
      <c r="D56" s="508"/>
      <c r="E56" s="509"/>
      <c r="F56" s="508"/>
      <c r="G56" s="1027"/>
      <c r="H56" s="1027"/>
      <c r="I56" s="508"/>
      <c r="J56" s="509"/>
      <c r="P56" s="507"/>
      <c r="Q56" s="600"/>
      <c r="R56" s="508"/>
      <c r="S56" s="508"/>
      <c r="T56" s="507"/>
      <c r="U56" s="508"/>
      <c r="V56" s="510"/>
      <c r="W56" s="510"/>
      <c r="X56" s="508"/>
      <c r="Y56" s="823"/>
    </row>
    <row r="57" spans="1:25" x14ac:dyDescent="0.25">
      <c r="A57" s="507"/>
      <c r="B57" s="600"/>
      <c r="C57" s="508"/>
      <c r="D57" s="508"/>
      <c r="E57" s="509"/>
      <c r="F57" s="508"/>
      <c r="G57" s="1027"/>
      <c r="H57" s="1027"/>
      <c r="I57" s="508"/>
      <c r="J57" s="509"/>
      <c r="P57" s="507"/>
      <c r="Q57" s="600"/>
      <c r="R57" s="508"/>
      <c r="S57" s="508"/>
      <c r="T57" s="507"/>
      <c r="U57" s="508"/>
      <c r="V57" s="510"/>
      <c r="W57" s="510"/>
      <c r="X57" s="508"/>
      <c r="Y57" s="823"/>
    </row>
    <row r="58" spans="1:25" x14ac:dyDescent="0.25">
      <c r="A58" s="507"/>
      <c r="B58" s="600"/>
      <c r="C58" s="508"/>
      <c r="D58" s="508"/>
      <c r="E58" s="509"/>
      <c r="F58" s="508"/>
      <c r="G58" s="1027"/>
      <c r="H58" s="1027"/>
      <c r="I58" s="508"/>
      <c r="J58" s="509"/>
      <c r="P58" s="507"/>
      <c r="Q58" s="600"/>
      <c r="R58" s="508"/>
      <c r="S58" s="508"/>
      <c r="T58" s="507"/>
      <c r="U58" s="508"/>
      <c r="V58" s="510"/>
      <c r="W58" s="510"/>
      <c r="X58" s="508"/>
      <c r="Y58" s="823"/>
    </row>
    <row r="59" spans="1:25" x14ac:dyDescent="0.25">
      <c r="A59" s="507"/>
      <c r="B59" s="600"/>
      <c r="C59" s="508"/>
      <c r="D59" s="508"/>
      <c r="E59" s="509"/>
      <c r="F59" s="508"/>
      <c r="G59" s="1027"/>
      <c r="H59" s="1027"/>
      <c r="I59" s="508"/>
      <c r="J59" s="509"/>
      <c r="P59" s="507"/>
      <c r="Q59" s="600"/>
      <c r="R59" s="508"/>
      <c r="S59" s="508"/>
      <c r="T59" s="507"/>
      <c r="U59" s="508"/>
      <c r="V59" s="510"/>
      <c r="W59" s="510"/>
      <c r="X59" s="508"/>
      <c r="Y59" s="823"/>
    </row>
    <row r="60" spans="1:25" x14ac:dyDescent="0.25">
      <c r="A60" s="507"/>
      <c r="B60" s="600"/>
      <c r="C60" s="508"/>
      <c r="D60" s="508"/>
      <c r="E60" s="509"/>
      <c r="F60" s="508"/>
      <c r="G60" s="1027"/>
      <c r="H60" s="1027"/>
      <c r="I60" s="508"/>
      <c r="J60" s="509"/>
      <c r="P60" s="507"/>
      <c r="Q60" s="600"/>
      <c r="R60" s="508"/>
      <c r="S60" s="508"/>
      <c r="T60" s="507"/>
      <c r="U60" s="508"/>
      <c r="V60" s="510"/>
      <c r="W60" s="510"/>
      <c r="X60" s="508"/>
      <c r="Y60" s="823"/>
    </row>
    <row r="61" spans="1:25" x14ac:dyDescent="0.25">
      <c r="A61" s="507"/>
      <c r="B61" s="600"/>
      <c r="C61" s="508"/>
      <c r="D61" s="508"/>
      <c r="E61" s="509"/>
      <c r="F61" s="508"/>
      <c r="G61" s="1027"/>
      <c r="H61" s="1027"/>
      <c r="I61" s="508"/>
      <c r="J61" s="509"/>
      <c r="P61" s="507"/>
      <c r="Q61" s="600"/>
      <c r="R61" s="508"/>
      <c r="S61" s="508"/>
      <c r="T61" s="507"/>
      <c r="U61" s="508"/>
      <c r="V61" s="510"/>
      <c r="W61" s="510"/>
      <c r="X61" s="508"/>
      <c r="Y61" s="823"/>
    </row>
    <row r="62" spans="1:25" x14ac:dyDescent="0.25">
      <c r="A62" s="507"/>
      <c r="B62" s="600"/>
      <c r="C62" s="508"/>
      <c r="D62" s="508"/>
      <c r="E62" s="509"/>
      <c r="F62" s="508"/>
      <c r="G62" s="1027"/>
      <c r="H62" s="1027"/>
      <c r="I62" s="508"/>
      <c r="J62" s="509"/>
      <c r="P62" s="507"/>
      <c r="Q62" s="600"/>
      <c r="R62" s="508"/>
      <c r="S62" s="508"/>
      <c r="T62" s="507"/>
      <c r="U62" s="508"/>
      <c r="V62" s="510"/>
      <c r="W62" s="510"/>
      <c r="X62" s="508"/>
      <c r="Y62" s="823"/>
    </row>
    <row r="63" spans="1:25" x14ac:dyDescent="0.25">
      <c r="A63" s="507"/>
      <c r="B63" s="600"/>
      <c r="C63" s="508"/>
      <c r="D63" s="508"/>
      <c r="E63" s="509"/>
      <c r="F63" s="511"/>
      <c r="G63" s="1027"/>
      <c r="H63" s="1027"/>
      <c r="I63" s="512"/>
      <c r="J63" s="509"/>
      <c r="P63" s="507"/>
      <c r="Q63" s="600"/>
      <c r="R63" s="508"/>
      <c r="S63" s="508"/>
      <c r="T63" s="507"/>
      <c r="U63" s="508"/>
      <c r="V63" s="510"/>
      <c r="W63" s="510"/>
      <c r="X63" s="508"/>
      <c r="Y63" s="823"/>
    </row>
    <row r="64" spans="1:25" x14ac:dyDescent="0.25">
      <c r="A64" s="507"/>
      <c r="B64" s="600"/>
      <c r="C64" s="508"/>
      <c r="D64" s="508"/>
      <c r="E64" s="509"/>
      <c r="F64" s="511"/>
      <c r="G64" s="1027"/>
      <c r="H64" s="1027"/>
      <c r="I64" s="512"/>
      <c r="J64" s="509"/>
      <c r="P64" s="507"/>
      <c r="Q64" s="600"/>
      <c r="R64" s="508"/>
      <c r="S64" s="508"/>
      <c r="T64" s="507"/>
      <c r="U64" s="508"/>
      <c r="V64" s="510"/>
      <c r="W64" s="510"/>
      <c r="X64" s="508"/>
      <c r="Y64" s="823"/>
    </row>
    <row r="65" spans="1:25" x14ac:dyDescent="0.25">
      <c r="A65" s="507"/>
      <c r="B65" s="600"/>
      <c r="C65" s="508"/>
      <c r="D65" s="508"/>
      <c r="E65" s="509"/>
      <c r="F65" s="508"/>
      <c r="G65" s="1027"/>
      <c r="H65" s="1027"/>
      <c r="I65" s="508"/>
      <c r="J65" s="509"/>
      <c r="P65" s="507"/>
      <c r="Q65" s="600"/>
      <c r="R65" s="508"/>
      <c r="S65" s="508"/>
      <c r="T65" s="507"/>
      <c r="U65" s="508"/>
      <c r="V65" s="510"/>
      <c r="W65" s="510"/>
      <c r="X65" s="508"/>
      <c r="Y65" s="823"/>
    </row>
    <row r="66" spans="1:25" x14ac:dyDescent="0.25">
      <c r="A66" s="507"/>
      <c r="B66" s="600"/>
      <c r="C66" s="508"/>
      <c r="D66" s="508"/>
      <c r="E66" s="509"/>
      <c r="F66" s="508"/>
      <c r="G66" s="1027"/>
      <c r="H66" s="1027"/>
      <c r="I66" s="508"/>
      <c r="J66" s="509"/>
      <c r="P66" s="507"/>
      <c r="Q66" s="600"/>
      <c r="R66" s="508"/>
      <c r="S66" s="508"/>
      <c r="T66" s="507"/>
      <c r="U66" s="508"/>
      <c r="V66" s="510"/>
      <c r="W66" s="510"/>
      <c r="X66" s="508"/>
      <c r="Y66" s="823"/>
    </row>
    <row r="67" spans="1:25" x14ac:dyDescent="0.25">
      <c r="A67" s="507"/>
      <c r="B67" s="600"/>
      <c r="C67" s="508"/>
      <c r="D67" s="508"/>
      <c r="E67" s="509"/>
      <c r="F67" s="508"/>
      <c r="G67" s="1027"/>
      <c r="H67" s="1027"/>
      <c r="I67" s="508"/>
      <c r="J67" s="509"/>
      <c r="P67" s="507"/>
      <c r="Q67" s="600"/>
      <c r="R67" s="508"/>
      <c r="S67" s="508"/>
      <c r="T67" s="507"/>
      <c r="U67" s="508"/>
      <c r="V67" s="510"/>
      <c r="W67" s="510"/>
      <c r="X67" s="508"/>
      <c r="Y67" s="823"/>
    </row>
    <row r="68" spans="1:25" x14ac:dyDescent="0.25">
      <c r="A68" s="507"/>
      <c r="B68" s="600"/>
      <c r="C68" s="508"/>
      <c r="D68" s="508"/>
      <c r="E68" s="509"/>
      <c r="F68" s="508"/>
      <c r="G68" s="1027"/>
      <c r="H68" s="1027"/>
      <c r="I68" s="508"/>
      <c r="J68" s="509"/>
      <c r="P68" s="507"/>
      <c r="Q68" s="600"/>
      <c r="R68" s="508"/>
      <c r="S68" s="508"/>
      <c r="T68" s="507"/>
      <c r="U68" s="508"/>
      <c r="V68" s="510"/>
      <c r="W68" s="510"/>
      <c r="X68" s="508"/>
      <c r="Y68" s="823"/>
    </row>
    <row r="69" spans="1:25" x14ac:dyDescent="0.25">
      <c r="A69" s="507"/>
      <c r="B69" s="600"/>
      <c r="C69" s="508"/>
      <c r="D69" s="508"/>
      <c r="E69" s="509"/>
      <c r="F69" s="508"/>
      <c r="G69" s="1027"/>
      <c r="H69" s="1027"/>
      <c r="I69" s="508"/>
      <c r="J69" s="509"/>
      <c r="P69" s="507"/>
      <c r="Q69" s="600"/>
      <c r="R69" s="508"/>
      <c r="S69" s="508"/>
      <c r="T69" s="507"/>
      <c r="U69" s="508"/>
      <c r="V69" s="510"/>
      <c r="W69" s="510"/>
      <c r="X69" s="508"/>
      <c r="Y69" s="823"/>
    </row>
    <row r="70" spans="1:25" x14ac:dyDescent="0.25">
      <c r="A70" s="507"/>
      <c r="B70" s="600"/>
      <c r="C70" s="508"/>
      <c r="D70" s="508"/>
      <c r="E70" s="509"/>
      <c r="F70" s="508"/>
      <c r="G70" s="1027"/>
      <c r="H70" s="1027"/>
      <c r="I70" s="508"/>
      <c r="J70" s="509"/>
      <c r="P70" s="507"/>
      <c r="Q70" s="600"/>
      <c r="R70" s="508"/>
      <c r="S70" s="508"/>
      <c r="T70" s="507"/>
      <c r="U70" s="508"/>
      <c r="V70" s="510"/>
      <c r="W70" s="510"/>
      <c r="X70" s="508"/>
      <c r="Y70" s="823"/>
    </row>
    <row r="71" spans="1:25" x14ac:dyDescent="0.25">
      <c r="A71" s="507"/>
      <c r="B71" s="600"/>
      <c r="C71" s="508"/>
      <c r="D71" s="508"/>
      <c r="E71" s="509"/>
      <c r="F71" s="508"/>
      <c r="G71" s="1027"/>
      <c r="H71" s="1027"/>
      <c r="I71" s="508"/>
      <c r="J71" s="509"/>
      <c r="P71" s="507"/>
      <c r="Q71" s="600"/>
      <c r="R71" s="508"/>
      <c r="S71" s="508"/>
      <c r="T71" s="507"/>
      <c r="U71" s="508"/>
      <c r="V71" s="510"/>
      <c r="W71" s="510"/>
      <c r="X71" s="508"/>
      <c r="Y71" s="823"/>
    </row>
    <row r="72" spans="1:25" x14ac:dyDescent="0.25">
      <c r="A72" s="507"/>
      <c r="B72" s="600"/>
      <c r="C72" s="508"/>
      <c r="D72" s="508"/>
      <c r="E72" s="509"/>
      <c r="F72" s="508"/>
      <c r="G72" s="1027"/>
      <c r="H72" s="1027"/>
      <c r="I72" s="508"/>
      <c r="J72" s="509"/>
      <c r="P72" s="507"/>
      <c r="Q72" s="600"/>
      <c r="R72" s="508"/>
      <c r="S72" s="508"/>
      <c r="T72" s="507"/>
      <c r="U72" s="508"/>
      <c r="V72" s="510"/>
      <c r="W72" s="510"/>
      <c r="X72" s="508"/>
      <c r="Y72" s="823"/>
    </row>
    <row r="73" spans="1:25" x14ac:dyDescent="0.25">
      <c r="A73" s="507"/>
      <c r="B73" s="600"/>
      <c r="C73" s="508"/>
      <c r="D73" s="508"/>
      <c r="E73" s="509"/>
      <c r="F73" s="508"/>
      <c r="G73" s="1027"/>
      <c r="H73" s="1027"/>
      <c r="I73" s="508"/>
      <c r="J73" s="509"/>
      <c r="P73" s="507"/>
      <c r="Q73" s="600"/>
      <c r="R73" s="508"/>
      <c r="S73" s="508"/>
      <c r="T73" s="507"/>
      <c r="U73" s="508"/>
      <c r="V73" s="510"/>
      <c r="W73" s="510"/>
      <c r="X73" s="508"/>
      <c r="Y73" s="823"/>
    </row>
    <row r="74" spans="1:25" x14ac:dyDescent="0.25">
      <c r="A74" s="507"/>
      <c r="B74" s="600"/>
      <c r="C74" s="508"/>
      <c r="D74" s="508"/>
      <c r="E74" s="509"/>
      <c r="F74" s="508"/>
      <c r="G74" s="1027"/>
      <c r="H74" s="1027"/>
      <c r="I74" s="508"/>
      <c r="J74" s="509"/>
      <c r="P74" s="507"/>
      <c r="Q74" s="600"/>
      <c r="R74" s="508"/>
      <c r="S74" s="508"/>
      <c r="T74" s="507"/>
      <c r="U74" s="508"/>
      <c r="V74" s="510"/>
      <c r="W74" s="510"/>
      <c r="X74" s="508"/>
      <c r="Y74" s="823"/>
    </row>
    <row r="75" spans="1:25" x14ac:dyDescent="0.25">
      <c r="A75" s="507"/>
      <c r="B75" s="600"/>
      <c r="C75" s="508"/>
      <c r="D75" s="508"/>
      <c r="E75" s="509"/>
      <c r="F75" s="508"/>
      <c r="G75" s="1027"/>
      <c r="H75" s="1027"/>
      <c r="I75" s="508"/>
      <c r="J75" s="509"/>
      <c r="P75" s="507"/>
      <c r="Q75" s="600"/>
      <c r="R75" s="508"/>
      <c r="S75" s="508"/>
      <c r="T75" s="507"/>
      <c r="U75" s="508"/>
      <c r="V75" s="510"/>
      <c r="W75" s="510"/>
      <c r="X75" s="508"/>
      <c r="Y75" s="823"/>
    </row>
    <row r="76" spans="1:25" x14ac:dyDescent="0.25">
      <c r="A76" s="507"/>
      <c r="B76" s="600"/>
      <c r="C76" s="508"/>
      <c r="D76" s="508"/>
      <c r="E76" s="509"/>
      <c r="F76" s="508"/>
      <c r="G76" s="1027"/>
      <c r="H76" s="1027"/>
      <c r="I76" s="508"/>
      <c r="J76" s="509"/>
      <c r="P76" s="507"/>
      <c r="Q76" s="600"/>
      <c r="R76" s="508"/>
      <c r="S76" s="508"/>
      <c r="T76" s="507"/>
      <c r="U76" s="508"/>
      <c r="V76" s="510"/>
      <c r="W76" s="510"/>
      <c r="X76" s="508"/>
      <c r="Y76" s="823"/>
    </row>
    <row r="77" spans="1:25" x14ac:dyDescent="0.25">
      <c r="A77" s="507"/>
      <c r="B77" s="600"/>
      <c r="C77" s="508"/>
      <c r="D77" s="508"/>
      <c r="E77" s="509"/>
      <c r="F77" s="508"/>
      <c r="G77" s="1027"/>
      <c r="H77" s="1027"/>
      <c r="I77" s="508"/>
      <c r="J77" s="509"/>
      <c r="P77" s="507"/>
      <c r="Q77" s="600"/>
      <c r="R77" s="508"/>
      <c r="S77" s="508"/>
      <c r="T77" s="507"/>
      <c r="U77" s="508"/>
      <c r="V77" s="510"/>
      <c r="W77" s="510"/>
      <c r="X77" s="508"/>
      <c r="Y77" s="823"/>
    </row>
    <row r="78" spans="1:25" x14ac:dyDescent="0.25">
      <c r="A78" s="507"/>
      <c r="B78" s="600"/>
      <c r="C78" s="508"/>
      <c r="D78" s="508"/>
      <c r="E78" s="509"/>
      <c r="F78" s="508"/>
      <c r="G78" s="1027"/>
      <c r="H78" s="1027"/>
      <c r="I78" s="508"/>
      <c r="J78" s="509"/>
      <c r="P78" s="507"/>
      <c r="Q78" s="600"/>
      <c r="R78" s="508"/>
      <c r="S78" s="508"/>
      <c r="T78" s="507"/>
      <c r="U78" s="508"/>
      <c r="V78" s="510"/>
      <c r="W78" s="510"/>
      <c r="X78" s="508"/>
      <c r="Y78" s="823"/>
    </row>
    <row r="79" spans="1:25" x14ac:dyDescent="0.25">
      <c r="A79" s="507"/>
      <c r="B79" s="600"/>
      <c r="C79" s="508"/>
      <c r="D79" s="508"/>
      <c r="E79" s="509"/>
      <c r="F79" s="508"/>
      <c r="G79" s="1027"/>
      <c r="H79" s="1027"/>
      <c r="I79" s="508"/>
      <c r="J79" s="509"/>
      <c r="P79" s="507"/>
      <c r="Q79" s="600"/>
      <c r="R79" s="508"/>
      <c r="S79" s="508"/>
      <c r="T79" s="507"/>
      <c r="U79" s="508"/>
      <c r="V79" s="510"/>
      <c r="W79" s="510"/>
      <c r="X79" s="508"/>
      <c r="Y79" s="823"/>
    </row>
    <row r="80" spans="1:25" x14ac:dyDescent="0.25">
      <c r="A80" s="507"/>
      <c r="B80" s="600"/>
      <c r="C80" s="508"/>
      <c r="D80" s="508"/>
      <c r="E80" s="509"/>
      <c r="F80" s="508"/>
      <c r="G80" s="1027"/>
      <c r="H80" s="1027"/>
      <c r="I80" s="508"/>
      <c r="J80" s="509"/>
      <c r="P80" s="507"/>
      <c r="Q80" s="600"/>
      <c r="R80" s="508"/>
      <c r="S80" s="508"/>
      <c r="T80" s="507"/>
      <c r="U80" s="508"/>
      <c r="V80" s="510"/>
      <c r="W80" s="510"/>
      <c r="X80" s="508"/>
      <c r="Y80" s="823"/>
    </row>
    <row r="81" spans="1:25" x14ac:dyDescent="0.25">
      <c r="A81" s="507"/>
      <c r="B81" s="600"/>
      <c r="C81" s="508"/>
      <c r="D81" s="508"/>
      <c r="E81" s="509"/>
      <c r="F81" s="508"/>
      <c r="G81" s="1027"/>
      <c r="H81" s="1027"/>
      <c r="I81" s="508"/>
      <c r="J81" s="509"/>
      <c r="P81" s="507"/>
      <c r="Q81" s="600"/>
      <c r="R81" s="508"/>
      <c r="S81" s="508"/>
      <c r="T81" s="507"/>
      <c r="U81" s="508"/>
      <c r="V81" s="510"/>
      <c r="W81" s="510"/>
      <c r="X81" s="508"/>
      <c r="Y81" s="823"/>
    </row>
    <row r="82" spans="1:25" x14ac:dyDescent="0.25">
      <c r="A82" s="507"/>
      <c r="B82" s="600"/>
      <c r="C82" s="508"/>
      <c r="D82" s="508"/>
      <c r="E82" s="509"/>
      <c r="F82" s="508"/>
      <c r="G82" s="1027"/>
      <c r="H82" s="1027"/>
      <c r="I82" s="508"/>
      <c r="J82" s="509"/>
      <c r="P82" s="507"/>
      <c r="Q82" s="600"/>
      <c r="R82" s="508"/>
      <c r="S82" s="508"/>
      <c r="T82" s="507"/>
      <c r="U82" s="508"/>
      <c r="V82" s="510"/>
      <c r="W82" s="510"/>
      <c r="X82" s="508"/>
      <c r="Y82" s="823"/>
    </row>
    <row r="83" spans="1:25" x14ac:dyDescent="0.25">
      <c r="A83" s="507"/>
      <c r="B83" s="600"/>
      <c r="C83" s="508"/>
      <c r="D83" s="508"/>
      <c r="E83" s="509"/>
      <c r="F83" s="508"/>
      <c r="G83" s="1027"/>
      <c r="H83" s="1027"/>
      <c r="I83" s="508"/>
      <c r="J83" s="509"/>
      <c r="P83" s="507"/>
      <c r="Q83" s="600"/>
      <c r="R83" s="508"/>
      <c r="S83" s="508"/>
      <c r="T83" s="507"/>
      <c r="U83" s="508"/>
      <c r="V83" s="510"/>
      <c r="W83" s="510"/>
      <c r="X83" s="508"/>
      <c r="Y83" s="823"/>
    </row>
    <row r="84" spans="1:25" x14ac:dyDescent="0.25">
      <c r="A84" s="507"/>
      <c r="B84" s="600"/>
      <c r="C84" s="508"/>
      <c r="D84" s="508"/>
      <c r="E84" s="509"/>
      <c r="F84" s="508"/>
      <c r="G84" s="1027"/>
      <c r="H84" s="1027"/>
      <c r="I84" s="508"/>
      <c r="J84" s="509"/>
      <c r="P84" s="507"/>
      <c r="Q84" s="600"/>
      <c r="R84" s="508"/>
      <c r="S84" s="508"/>
      <c r="T84" s="507"/>
      <c r="U84" s="508"/>
      <c r="V84" s="510"/>
      <c r="W84" s="510"/>
      <c r="X84" s="508"/>
      <c r="Y84" s="823"/>
    </row>
    <row r="85" spans="1:25" x14ac:dyDescent="0.25">
      <c r="A85" s="507"/>
      <c r="B85" s="600"/>
      <c r="C85" s="508"/>
      <c r="D85" s="508"/>
      <c r="E85" s="509"/>
      <c r="F85" s="508"/>
      <c r="G85" s="1027"/>
      <c r="H85" s="1027"/>
      <c r="I85" s="508"/>
      <c r="J85" s="509"/>
      <c r="P85" s="507"/>
      <c r="Q85" s="600"/>
      <c r="R85" s="508"/>
      <c r="S85" s="508"/>
      <c r="T85" s="514"/>
      <c r="U85" s="515"/>
      <c r="V85" s="510"/>
      <c r="W85" s="510"/>
      <c r="X85" s="508"/>
      <c r="Y85" s="823"/>
    </row>
    <row r="86" spans="1:25" x14ac:dyDescent="0.25">
      <c r="A86" s="507"/>
      <c r="B86" s="600"/>
      <c r="C86" s="508"/>
      <c r="D86" s="508"/>
      <c r="E86" s="509"/>
      <c r="F86" s="508"/>
      <c r="G86" s="1027"/>
      <c r="H86" s="1027"/>
      <c r="I86" s="508"/>
      <c r="J86" s="509"/>
      <c r="P86" s="507"/>
      <c r="Q86" s="600"/>
      <c r="R86" s="508"/>
      <c r="S86" s="508"/>
      <c r="T86" s="514"/>
      <c r="U86" s="515"/>
      <c r="V86" s="510"/>
      <c r="W86" s="510"/>
      <c r="X86" s="508"/>
      <c r="Y86" s="823"/>
    </row>
    <row r="87" spans="1:25" x14ac:dyDescent="0.25">
      <c r="A87" s="507"/>
      <c r="B87" s="600"/>
      <c r="C87" s="508"/>
      <c r="D87" s="508"/>
      <c r="E87" s="509"/>
      <c r="F87" s="508"/>
      <c r="G87" s="1027"/>
      <c r="H87" s="1027"/>
      <c r="I87" s="508"/>
      <c r="J87" s="509"/>
      <c r="P87" s="507"/>
      <c r="Q87" s="600"/>
      <c r="R87" s="508"/>
      <c r="S87" s="508"/>
      <c r="T87" s="507"/>
      <c r="U87" s="508"/>
      <c r="V87" s="510"/>
      <c r="W87" s="510"/>
      <c r="X87" s="508"/>
      <c r="Y87" s="823"/>
    </row>
    <row r="88" spans="1:25" x14ac:dyDescent="0.25">
      <c r="A88" s="507"/>
      <c r="B88" s="600"/>
      <c r="C88" s="508"/>
      <c r="D88" s="508"/>
      <c r="E88" s="509"/>
      <c r="F88" s="508"/>
      <c r="G88" s="1027"/>
      <c r="H88" s="1027"/>
      <c r="I88" s="508"/>
      <c r="J88" s="509"/>
      <c r="P88" s="507"/>
      <c r="Q88" s="600"/>
      <c r="R88" s="508"/>
      <c r="S88" s="508"/>
      <c r="T88" s="507"/>
      <c r="U88" s="508"/>
      <c r="V88" s="510"/>
      <c r="W88" s="510"/>
      <c r="X88" s="508"/>
      <c r="Y88" s="823"/>
    </row>
    <row r="89" spans="1:25" x14ac:dyDescent="0.25">
      <c r="A89" s="507"/>
      <c r="B89" s="600"/>
      <c r="C89" s="508"/>
      <c r="D89" s="508"/>
      <c r="E89" s="509"/>
      <c r="F89" s="508"/>
      <c r="G89" s="1027"/>
      <c r="H89" s="1027"/>
      <c r="I89" s="508"/>
      <c r="J89" s="509"/>
      <c r="P89" s="507"/>
      <c r="Q89" s="600"/>
      <c r="R89" s="508"/>
      <c r="S89" s="508"/>
      <c r="T89" s="514"/>
      <c r="U89" s="515"/>
      <c r="V89" s="510"/>
      <c r="W89" s="510"/>
      <c r="X89" s="515"/>
      <c r="Y89" s="823"/>
    </row>
    <row r="90" spans="1:25" x14ac:dyDescent="0.25">
      <c r="A90" s="507"/>
      <c r="B90" s="600"/>
      <c r="C90" s="508"/>
      <c r="D90" s="508"/>
      <c r="E90" s="509"/>
      <c r="F90" s="508"/>
      <c r="G90" s="1027"/>
      <c r="H90" s="1027"/>
      <c r="I90" s="508"/>
      <c r="J90" s="509"/>
      <c r="P90" s="507"/>
      <c r="Q90" s="600"/>
      <c r="R90" s="508"/>
      <c r="S90" s="508"/>
      <c r="T90" s="514"/>
      <c r="U90" s="515"/>
      <c r="V90" s="510"/>
      <c r="W90" s="510"/>
      <c r="X90" s="508"/>
      <c r="Y90" s="823"/>
    </row>
    <row r="91" spans="1:25" x14ac:dyDescent="0.25">
      <c r="A91" s="507"/>
      <c r="B91" s="600"/>
      <c r="C91" s="508"/>
      <c r="D91" s="508"/>
      <c r="E91" s="509"/>
      <c r="F91" s="508"/>
      <c r="G91" s="1027"/>
      <c r="H91" s="1027"/>
      <c r="I91" s="508"/>
      <c r="J91" s="509"/>
      <c r="P91" s="507"/>
      <c r="Q91" s="600"/>
      <c r="R91" s="508"/>
      <c r="S91" s="508"/>
      <c r="T91" s="514"/>
      <c r="U91" s="515"/>
      <c r="V91" s="510"/>
      <c r="W91" s="510"/>
      <c r="X91" s="515"/>
      <c r="Y91" s="823"/>
    </row>
    <row r="92" spans="1:25" x14ac:dyDescent="0.25">
      <c r="A92" s="507"/>
      <c r="B92" s="600"/>
      <c r="C92" s="508"/>
      <c r="D92" s="508"/>
      <c r="E92" s="509"/>
      <c r="F92" s="508"/>
      <c r="G92" s="1027"/>
      <c r="H92" s="1027"/>
      <c r="I92" s="508"/>
      <c r="J92" s="509"/>
      <c r="P92" s="507"/>
      <c r="Q92" s="600"/>
      <c r="R92" s="508"/>
      <c r="S92" s="508"/>
      <c r="T92" s="514"/>
      <c r="U92" s="515"/>
      <c r="V92" s="510"/>
      <c r="W92" s="510"/>
      <c r="X92" s="515"/>
      <c r="Y92" s="823"/>
    </row>
    <row r="93" spans="1:25" x14ac:dyDescent="0.25">
      <c r="A93" s="507"/>
      <c r="B93" s="600"/>
      <c r="C93" s="508"/>
      <c r="D93" s="508"/>
      <c r="E93" s="509"/>
      <c r="F93" s="508"/>
      <c r="G93" s="1027"/>
      <c r="H93" s="1027"/>
      <c r="I93" s="508"/>
      <c r="J93" s="509"/>
      <c r="P93" s="507"/>
      <c r="Q93" s="600"/>
      <c r="R93" s="508"/>
      <c r="S93" s="508"/>
      <c r="T93" s="514"/>
      <c r="U93" s="515"/>
      <c r="V93" s="510"/>
      <c r="W93" s="510"/>
      <c r="X93" s="515"/>
      <c r="Y93" s="823"/>
    </row>
    <row r="94" spans="1:25" x14ac:dyDescent="0.25">
      <c r="A94" s="507"/>
      <c r="B94" s="600"/>
      <c r="C94" s="508"/>
      <c r="D94" s="508"/>
      <c r="E94" s="509"/>
      <c r="F94" s="508"/>
      <c r="G94" s="1027"/>
      <c r="H94" s="1027"/>
      <c r="I94" s="508"/>
      <c r="J94" s="509"/>
      <c r="P94" s="507"/>
      <c r="Q94" s="600"/>
      <c r="R94" s="508"/>
      <c r="S94" s="508"/>
      <c r="T94" s="514"/>
      <c r="U94" s="515"/>
      <c r="V94" s="510"/>
      <c r="W94" s="510"/>
      <c r="X94" s="508"/>
      <c r="Y94" s="823"/>
    </row>
    <row r="95" spans="1:25" x14ac:dyDescent="0.25">
      <c r="A95" s="507"/>
      <c r="B95" s="600"/>
      <c r="C95" s="508"/>
      <c r="D95" s="508"/>
      <c r="E95" s="509"/>
      <c r="F95" s="508"/>
      <c r="G95" s="1027"/>
      <c r="H95" s="1027"/>
      <c r="I95" s="508"/>
      <c r="J95" s="509"/>
      <c r="P95" s="507"/>
      <c r="Q95" s="600"/>
      <c r="R95" s="508"/>
      <c r="S95" s="508"/>
      <c r="T95" s="514"/>
      <c r="U95" s="515"/>
      <c r="V95" s="510"/>
      <c r="W95" s="510"/>
      <c r="X95" s="508"/>
      <c r="Y95" s="823"/>
    </row>
    <row r="96" spans="1:25" x14ac:dyDescent="0.25">
      <c r="A96" s="507"/>
      <c r="B96" s="600"/>
      <c r="C96" s="508"/>
      <c r="D96" s="508"/>
      <c r="E96" s="509"/>
      <c r="F96" s="508"/>
      <c r="G96" s="1027"/>
      <c r="H96" s="1027"/>
      <c r="I96" s="508"/>
      <c r="J96" s="509"/>
      <c r="P96" s="507"/>
      <c r="Q96" s="600"/>
      <c r="R96" s="508"/>
      <c r="S96" s="508"/>
      <c r="T96" s="514"/>
      <c r="U96" s="515"/>
      <c r="V96" s="510"/>
      <c r="W96" s="510"/>
      <c r="X96" s="508"/>
      <c r="Y96" s="823"/>
    </row>
    <row r="97" spans="1:25" x14ac:dyDescent="0.25">
      <c r="A97" s="507"/>
      <c r="B97" s="600"/>
      <c r="C97" s="508"/>
      <c r="D97" s="508"/>
      <c r="E97" s="509"/>
      <c r="F97" s="508"/>
      <c r="G97" s="1027"/>
      <c r="H97" s="1027"/>
      <c r="I97" s="508"/>
      <c r="J97" s="509"/>
      <c r="P97" s="507"/>
      <c r="Q97" s="600"/>
      <c r="R97" s="508"/>
      <c r="S97" s="508"/>
      <c r="T97" s="514"/>
      <c r="U97" s="515"/>
      <c r="V97" s="510"/>
      <c r="W97" s="510"/>
      <c r="X97" s="508"/>
      <c r="Y97" s="823"/>
    </row>
    <row r="98" spans="1:25" x14ac:dyDescent="0.25">
      <c r="A98" s="507"/>
      <c r="B98" s="600"/>
      <c r="C98" s="508"/>
      <c r="D98" s="508"/>
      <c r="E98" s="509"/>
      <c r="F98" s="508"/>
      <c r="G98" s="1027"/>
      <c r="H98" s="1027"/>
      <c r="I98" s="508"/>
      <c r="J98" s="509"/>
      <c r="P98" s="507"/>
      <c r="Q98" s="600"/>
      <c r="R98" s="508"/>
      <c r="S98" s="508"/>
      <c r="T98" s="514"/>
      <c r="U98" s="515"/>
      <c r="V98" s="510"/>
      <c r="W98" s="510"/>
      <c r="X98" s="508"/>
      <c r="Y98" s="823"/>
    </row>
    <row r="99" spans="1:25" x14ac:dyDescent="0.25">
      <c r="A99" s="507"/>
      <c r="B99" s="600"/>
      <c r="C99" s="508"/>
      <c r="D99" s="508"/>
      <c r="E99" s="509"/>
      <c r="F99" s="508"/>
      <c r="G99" s="1027"/>
      <c r="H99" s="1027"/>
      <c r="I99" s="508"/>
      <c r="J99" s="509"/>
      <c r="P99" s="507"/>
      <c r="Q99" s="600"/>
      <c r="R99" s="508"/>
      <c r="S99" s="508"/>
      <c r="T99" s="514"/>
      <c r="U99" s="515"/>
      <c r="V99" s="510"/>
      <c r="W99" s="510"/>
      <c r="X99" s="508"/>
      <c r="Y99" s="823"/>
    </row>
    <row r="100" spans="1:25" x14ac:dyDescent="0.25">
      <c r="A100" s="507"/>
      <c r="B100" s="600"/>
      <c r="C100" s="508"/>
      <c r="D100" s="508"/>
      <c r="E100" s="509"/>
      <c r="F100" s="508"/>
      <c r="G100" s="1027"/>
      <c r="H100" s="1027"/>
      <c r="I100" s="508"/>
      <c r="J100" s="509"/>
      <c r="P100" s="507"/>
      <c r="Q100" s="600"/>
      <c r="R100" s="508"/>
      <c r="S100" s="508"/>
      <c r="T100" s="514"/>
      <c r="U100" s="515"/>
      <c r="V100" s="510"/>
      <c r="W100" s="510"/>
      <c r="X100" s="508"/>
      <c r="Y100" s="823"/>
    </row>
    <row r="101" spans="1:25" x14ac:dyDescent="0.25">
      <c r="A101" s="507"/>
      <c r="B101" s="600"/>
      <c r="C101" s="508"/>
      <c r="D101" s="508"/>
      <c r="E101" s="509"/>
      <c r="F101" s="508"/>
      <c r="G101" s="1027"/>
      <c r="H101" s="1027"/>
      <c r="I101" s="508"/>
      <c r="J101" s="509"/>
      <c r="P101" s="507"/>
      <c r="Q101" s="600"/>
      <c r="R101" s="508"/>
      <c r="S101" s="508"/>
      <c r="T101" s="514"/>
      <c r="U101" s="515"/>
      <c r="V101" s="510"/>
      <c r="W101" s="510"/>
      <c r="X101" s="508"/>
      <c r="Y101" s="823"/>
    </row>
    <row r="102" spans="1:25" x14ac:dyDescent="0.25">
      <c r="A102" s="507"/>
      <c r="B102" s="600"/>
      <c r="C102" s="508"/>
      <c r="D102" s="508"/>
      <c r="E102" s="509"/>
      <c r="F102" s="508"/>
      <c r="G102" s="1027"/>
      <c r="H102" s="1027"/>
      <c r="I102" s="508"/>
      <c r="J102" s="509"/>
      <c r="P102" s="507"/>
      <c r="Q102" s="600"/>
      <c r="R102" s="508"/>
      <c r="S102" s="508"/>
      <c r="T102" s="514"/>
      <c r="U102" s="515"/>
      <c r="V102" s="510"/>
      <c r="W102" s="510"/>
      <c r="X102" s="508"/>
      <c r="Y102" s="823"/>
    </row>
    <row r="103" spans="1:25" x14ac:dyDescent="0.25">
      <c r="A103" s="507"/>
      <c r="B103" s="600"/>
      <c r="C103" s="508"/>
      <c r="D103" s="508"/>
      <c r="E103" s="509"/>
      <c r="F103" s="508"/>
      <c r="G103" s="1027"/>
      <c r="H103" s="1027"/>
      <c r="I103" s="508"/>
      <c r="J103" s="509"/>
      <c r="P103" s="507"/>
      <c r="Q103" s="600"/>
      <c r="R103" s="508"/>
      <c r="S103" s="508"/>
      <c r="T103" s="514"/>
      <c r="U103" s="515"/>
      <c r="V103" s="510"/>
      <c r="W103" s="510"/>
      <c r="X103" s="508"/>
      <c r="Y103" s="823"/>
    </row>
    <row r="104" spans="1:25" x14ac:dyDescent="0.25">
      <c r="A104" s="507"/>
      <c r="B104" s="600"/>
      <c r="C104" s="508"/>
      <c r="D104" s="508"/>
      <c r="E104" s="509"/>
      <c r="F104" s="508"/>
      <c r="G104" s="1027"/>
      <c r="H104" s="1027"/>
      <c r="I104" s="508"/>
      <c r="J104" s="509"/>
      <c r="P104" s="507"/>
      <c r="Q104" s="600"/>
      <c r="R104" s="508"/>
      <c r="S104" s="508"/>
      <c r="T104" s="514"/>
      <c r="U104" s="515"/>
      <c r="V104" s="510"/>
      <c r="W104" s="510"/>
      <c r="X104" s="508"/>
      <c r="Y104" s="823"/>
    </row>
    <row r="105" spans="1:25" x14ac:dyDescent="0.25">
      <c r="A105" s="507"/>
      <c r="B105" s="600"/>
      <c r="C105" s="508"/>
      <c r="D105" s="508"/>
      <c r="E105" s="509"/>
      <c r="F105" s="508"/>
      <c r="G105" s="1027"/>
      <c r="H105" s="1027"/>
      <c r="I105" s="508"/>
      <c r="J105" s="509"/>
      <c r="P105" s="507"/>
      <c r="Q105" s="600"/>
      <c r="R105" s="508"/>
      <c r="S105" s="508"/>
      <c r="T105" s="514"/>
      <c r="U105" s="515"/>
      <c r="V105" s="510"/>
      <c r="W105" s="510"/>
      <c r="X105" s="508"/>
      <c r="Y105" s="823"/>
    </row>
    <row r="106" spans="1:25" x14ac:dyDescent="0.25">
      <c r="A106" s="507"/>
      <c r="B106" s="600"/>
      <c r="C106" s="508"/>
      <c r="D106" s="508"/>
      <c r="E106" s="509"/>
      <c r="F106" s="508"/>
      <c r="G106" s="1027"/>
      <c r="H106" s="1027"/>
      <c r="I106" s="508"/>
      <c r="J106" s="509"/>
      <c r="P106" s="507"/>
      <c r="Q106" s="600"/>
      <c r="R106" s="508"/>
      <c r="S106" s="508"/>
      <c r="T106" s="514"/>
      <c r="U106" s="515"/>
      <c r="V106" s="510"/>
      <c r="W106" s="510"/>
      <c r="X106" s="508"/>
      <c r="Y106" s="823"/>
    </row>
    <row r="107" spans="1:25" x14ac:dyDescent="0.25">
      <c r="A107" s="507"/>
      <c r="B107" s="600"/>
      <c r="C107" s="508"/>
      <c r="D107" s="508"/>
      <c r="E107" s="509"/>
      <c r="F107" s="508"/>
      <c r="G107" s="1027"/>
      <c r="H107" s="1027"/>
      <c r="I107" s="508"/>
      <c r="J107" s="509"/>
      <c r="P107" s="507"/>
      <c r="Q107" s="600"/>
      <c r="R107" s="508"/>
      <c r="S107" s="508"/>
      <c r="T107" s="514"/>
      <c r="U107" s="515"/>
      <c r="V107" s="510"/>
      <c r="W107" s="510"/>
      <c r="X107" s="508"/>
      <c r="Y107" s="823"/>
    </row>
    <row r="108" spans="1:25" x14ac:dyDescent="0.25">
      <c r="A108" s="507"/>
      <c r="B108" s="600"/>
      <c r="C108" s="508"/>
      <c r="D108" s="508"/>
      <c r="E108" s="509"/>
      <c r="F108" s="508"/>
      <c r="G108" s="1027"/>
      <c r="H108" s="1027"/>
      <c r="I108" s="508"/>
      <c r="J108" s="509"/>
      <c r="P108" s="507"/>
      <c r="Q108" s="600"/>
      <c r="R108" s="508"/>
      <c r="S108" s="508"/>
      <c r="T108" s="514"/>
      <c r="U108" s="515"/>
      <c r="V108" s="510"/>
      <c r="W108" s="510"/>
      <c r="X108" s="508"/>
      <c r="Y108" s="823"/>
    </row>
    <row r="109" spans="1:25" x14ac:dyDescent="0.25">
      <c r="A109" s="507"/>
      <c r="B109" s="600"/>
      <c r="C109" s="508"/>
      <c r="D109" s="508"/>
      <c r="E109" s="509"/>
      <c r="F109" s="508"/>
      <c r="G109" s="1027"/>
      <c r="H109" s="1027"/>
      <c r="I109" s="508"/>
      <c r="J109" s="509"/>
      <c r="P109" s="507"/>
      <c r="Q109" s="600"/>
      <c r="R109" s="508"/>
      <c r="S109" s="508"/>
      <c r="T109" s="514"/>
      <c r="U109" s="515"/>
      <c r="V109" s="510"/>
      <c r="W109" s="510"/>
      <c r="X109" s="508"/>
      <c r="Y109" s="823"/>
    </row>
    <row r="110" spans="1:25" x14ac:dyDescent="0.25">
      <c r="A110" s="507"/>
      <c r="B110" s="600"/>
      <c r="C110" s="508"/>
      <c r="D110" s="508"/>
      <c r="E110" s="509"/>
      <c r="F110" s="508"/>
      <c r="G110" s="1027"/>
      <c r="H110" s="1027"/>
      <c r="I110" s="508"/>
      <c r="J110" s="509"/>
      <c r="P110" s="507"/>
      <c r="Q110" s="600"/>
      <c r="R110" s="508"/>
      <c r="S110" s="508"/>
      <c r="T110" s="514"/>
      <c r="U110" s="515"/>
      <c r="V110" s="510"/>
      <c r="W110" s="510"/>
      <c r="X110" s="508"/>
      <c r="Y110" s="823"/>
    </row>
    <row r="111" spans="1:25" x14ac:dyDescent="0.25">
      <c r="A111" s="507"/>
      <c r="B111" s="600"/>
      <c r="C111" s="508"/>
      <c r="D111" s="508"/>
      <c r="E111" s="509"/>
      <c r="F111" s="508"/>
      <c r="G111" s="1027"/>
      <c r="H111" s="1027"/>
      <c r="I111" s="508"/>
      <c r="J111" s="509"/>
      <c r="P111" s="507"/>
      <c r="Q111" s="600"/>
      <c r="R111" s="508"/>
      <c r="S111" s="508"/>
      <c r="T111" s="514"/>
      <c r="U111" s="515"/>
      <c r="V111" s="510"/>
      <c r="W111" s="510"/>
      <c r="X111" s="508"/>
      <c r="Y111" s="823"/>
    </row>
    <row r="112" spans="1:25" x14ac:dyDescent="0.25">
      <c r="A112" s="507"/>
      <c r="B112" s="600"/>
      <c r="C112" s="508"/>
      <c r="D112" s="508"/>
      <c r="E112" s="509"/>
      <c r="F112" s="508"/>
      <c r="G112" s="1027"/>
      <c r="H112" s="1027"/>
      <c r="I112" s="508"/>
      <c r="J112" s="509"/>
      <c r="P112" s="507"/>
      <c r="Q112" s="600"/>
      <c r="R112" s="508"/>
      <c r="S112" s="508"/>
      <c r="T112" s="514"/>
      <c r="U112" s="515"/>
      <c r="V112" s="510"/>
      <c r="W112" s="510"/>
      <c r="X112" s="508"/>
      <c r="Y112" s="823"/>
    </row>
    <row r="113" spans="1:25" x14ac:dyDescent="0.25">
      <c r="A113" s="507"/>
      <c r="B113" s="600"/>
      <c r="C113" s="508"/>
      <c r="D113" s="508"/>
      <c r="E113" s="509"/>
      <c r="F113" s="508"/>
      <c r="G113" s="1027"/>
      <c r="H113" s="1027"/>
      <c r="I113" s="508"/>
      <c r="J113" s="509"/>
      <c r="P113" s="507"/>
      <c r="Q113" s="600"/>
      <c r="R113" s="508"/>
      <c r="S113" s="508"/>
      <c r="T113" s="514"/>
      <c r="U113" s="515"/>
      <c r="V113" s="510"/>
      <c r="W113" s="510"/>
      <c r="X113" s="508"/>
      <c r="Y113" s="823"/>
    </row>
    <row r="114" spans="1:25" x14ac:dyDescent="0.25">
      <c r="A114" s="507"/>
      <c r="B114" s="600"/>
      <c r="C114" s="508"/>
      <c r="D114" s="508"/>
      <c r="E114" s="509"/>
      <c r="F114" s="508"/>
      <c r="G114" s="1027"/>
      <c r="H114" s="1027"/>
      <c r="I114" s="508"/>
      <c r="J114" s="509"/>
      <c r="P114" s="507"/>
      <c r="Q114" s="600"/>
      <c r="R114" s="508"/>
      <c r="S114" s="508"/>
      <c r="T114" s="514"/>
      <c r="U114" s="515"/>
      <c r="V114" s="510"/>
      <c r="W114" s="510"/>
      <c r="X114" s="508"/>
      <c r="Y114" s="823"/>
    </row>
    <row r="115" spans="1:25" x14ac:dyDescent="0.25">
      <c r="A115" s="507"/>
      <c r="B115" s="600"/>
      <c r="C115" s="508"/>
      <c r="D115" s="508"/>
      <c r="E115" s="509"/>
      <c r="F115" s="508"/>
      <c r="G115" s="1027"/>
      <c r="H115" s="1027"/>
      <c r="I115" s="508"/>
      <c r="J115" s="509"/>
      <c r="P115" s="507"/>
      <c r="Q115" s="600"/>
      <c r="R115" s="508"/>
      <c r="S115" s="508"/>
      <c r="T115" s="514"/>
      <c r="U115" s="515"/>
      <c r="V115" s="510"/>
      <c r="W115" s="510"/>
      <c r="X115" s="508"/>
      <c r="Y115" s="823"/>
    </row>
    <row r="116" spans="1:25" x14ac:dyDescent="0.25">
      <c r="A116" s="507"/>
      <c r="B116" s="600"/>
      <c r="C116" s="508"/>
      <c r="D116" s="508"/>
      <c r="E116" s="509"/>
      <c r="F116" s="508"/>
      <c r="G116" s="1027"/>
      <c r="H116" s="1027"/>
      <c r="I116" s="508"/>
      <c r="J116" s="509"/>
      <c r="P116" s="507"/>
      <c r="Q116" s="600"/>
      <c r="R116" s="508"/>
      <c r="S116" s="508"/>
      <c r="T116" s="514"/>
      <c r="U116" s="515"/>
      <c r="V116" s="510"/>
      <c r="W116" s="510"/>
      <c r="X116" s="508"/>
      <c r="Y116" s="823"/>
    </row>
    <row r="117" spans="1:25" x14ac:dyDescent="0.25">
      <c r="A117" s="507"/>
      <c r="B117" s="600"/>
      <c r="C117" s="508"/>
      <c r="D117" s="508"/>
      <c r="E117" s="509"/>
      <c r="F117" s="508"/>
      <c r="G117" s="1027"/>
      <c r="H117" s="1027"/>
      <c r="I117" s="508"/>
      <c r="J117" s="509"/>
      <c r="P117" s="507"/>
      <c r="Q117" s="600"/>
      <c r="R117" s="508"/>
      <c r="S117" s="508"/>
      <c r="T117" s="514"/>
      <c r="U117" s="515"/>
      <c r="V117" s="510"/>
      <c r="W117" s="510"/>
      <c r="X117" s="508"/>
      <c r="Y117" s="823"/>
    </row>
    <row r="118" spans="1:25" x14ac:dyDescent="0.25">
      <c r="A118" s="507"/>
      <c r="B118" s="600"/>
      <c r="C118" s="508"/>
      <c r="D118" s="508"/>
      <c r="E118" s="509"/>
      <c r="F118" s="508"/>
      <c r="G118" s="1027"/>
      <c r="H118" s="1027"/>
      <c r="I118" s="508"/>
      <c r="J118" s="509"/>
      <c r="P118" s="507"/>
      <c r="Q118" s="600"/>
      <c r="R118" s="508"/>
      <c r="S118" s="508"/>
      <c r="T118" s="514"/>
      <c r="U118" s="515"/>
      <c r="V118" s="510"/>
      <c r="W118" s="510"/>
      <c r="X118" s="508"/>
      <c r="Y118" s="823"/>
    </row>
    <row r="119" spans="1:25" x14ac:dyDescent="0.25">
      <c r="A119" s="507"/>
      <c r="B119" s="600"/>
      <c r="C119" s="508"/>
      <c r="D119" s="508"/>
      <c r="E119" s="509"/>
      <c r="F119" s="508"/>
      <c r="G119" s="1027"/>
      <c r="H119" s="1027"/>
      <c r="I119" s="508"/>
      <c r="J119" s="509"/>
      <c r="P119" s="507"/>
      <c r="Q119" s="600"/>
      <c r="R119" s="508"/>
      <c r="S119" s="508"/>
      <c r="T119" s="509"/>
      <c r="U119" s="508"/>
      <c r="V119" s="510"/>
      <c r="W119" s="510"/>
      <c r="X119" s="508"/>
      <c r="Y119" s="823"/>
    </row>
    <row r="120" spans="1:25" x14ac:dyDescent="0.25">
      <c r="A120" s="507"/>
      <c r="B120" s="600"/>
      <c r="C120" s="508"/>
      <c r="D120" s="508"/>
      <c r="E120" s="509"/>
      <c r="F120" s="508"/>
      <c r="G120" s="1027"/>
      <c r="H120" s="1027"/>
      <c r="I120" s="508"/>
      <c r="J120" s="509"/>
      <c r="P120" s="507"/>
      <c r="Q120" s="600"/>
      <c r="R120" s="508"/>
      <c r="S120" s="508"/>
      <c r="T120" s="509"/>
      <c r="U120" s="508"/>
      <c r="V120" s="510"/>
      <c r="W120" s="510"/>
      <c r="X120" s="508"/>
      <c r="Y120" s="823"/>
    </row>
    <row r="121" spans="1:25" x14ac:dyDescent="0.25">
      <c r="A121" s="507"/>
      <c r="B121" s="600"/>
      <c r="C121" s="508"/>
      <c r="D121" s="508"/>
      <c r="E121" s="509"/>
      <c r="F121" s="508"/>
      <c r="G121" s="1027"/>
      <c r="H121" s="1027"/>
      <c r="I121" s="508"/>
      <c r="J121" s="509"/>
      <c r="P121" s="507"/>
      <c r="Q121" s="600"/>
      <c r="R121" s="508"/>
      <c r="S121" s="508"/>
      <c r="T121" s="509"/>
      <c r="U121" s="508"/>
      <c r="V121" s="510"/>
      <c r="W121" s="510"/>
      <c r="X121" s="508"/>
      <c r="Y121" s="823"/>
    </row>
    <row r="122" spans="1:25" x14ac:dyDescent="0.25">
      <c r="A122" s="507"/>
      <c r="B122" s="600"/>
      <c r="C122" s="508"/>
      <c r="D122" s="508"/>
      <c r="E122" s="509"/>
      <c r="F122" s="508"/>
      <c r="G122" s="1027"/>
      <c r="H122" s="1027"/>
      <c r="I122" s="508"/>
      <c r="J122" s="509"/>
      <c r="P122" s="507"/>
      <c r="Q122" s="600"/>
      <c r="R122" s="508"/>
      <c r="S122" s="508"/>
      <c r="T122" s="509"/>
      <c r="U122" s="508"/>
      <c r="V122" s="510"/>
      <c r="W122" s="510"/>
      <c r="X122" s="508"/>
      <c r="Y122" s="823"/>
    </row>
    <row r="123" spans="1:25" x14ac:dyDescent="0.25">
      <c r="A123" s="507"/>
      <c r="B123" s="600"/>
      <c r="C123" s="508"/>
      <c r="D123" s="508"/>
      <c r="E123" s="509"/>
      <c r="F123" s="508"/>
      <c r="G123" s="1027"/>
      <c r="H123" s="1027"/>
      <c r="I123" s="508"/>
      <c r="J123" s="509"/>
      <c r="P123" s="507"/>
      <c r="Q123" s="600"/>
      <c r="R123" s="508"/>
      <c r="S123" s="508"/>
      <c r="T123" s="509"/>
      <c r="U123" s="508"/>
      <c r="V123" s="510"/>
      <c r="W123" s="510"/>
      <c r="X123" s="508"/>
      <c r="Y123" s="823"/>
    </row>
    <row r="124" spans="1:25" x14ac:dyDescent="0.25">
      <c r="A124" s="507"/>
      <c r="B124" s="600"/>
      <c r="C124" s="508"/>
      <c r="D124" s="508"/>
      <c r="E124" s="509"/>
      <c r="F124" s="508"/>
      <c r="G124" s="1027"/>
      <c r="H124" s="1027"/>
      <c r="I124" s="508"/>
      <c r="J124" s="509"/>
      <c r="P124" s="507"/>
      <c r="Q124" s="600"/>
      <c r="R124" s="508"/>
      <c r="S124" s="508"/>
      <c r="T124" s="509"/>
      <c r="U124" s="508"/>
      <c r="V124" s="510"/>
      <c r="W124" s="510"/>
      <c r="X124" s="508"/>
      <c r="Y124" s="823"/>
    </row>
    <row r="125" spans="1:25" x14ac:dyDescent="0.25">
      <c r="A125" s="507"/>
      <c r="B125" s="600"/>
      <c r="C125" s="508"/>
      <c r="D125" s="508"/>
      <c r="E125" s="509"/>
      <c r="F125" s="508"/>
      <c r="G125" s="1027"/>
      <c r="H125" s="1027"/>
      <c r="I125" s="508"/>
      <c r="J125" s="509"/>
      <c r="P125" s="507"/>
      <c r="Q125" s="600"/>
      <c r="R125" s="508"/>
      <c r="S125" s="508"/>
      <c r="T125" s="509"/>
      <c r="U125" s="508"/>
      <c r="V125" s="510"/>
      <c r="W125" s="510"/>
      <c r="X125" s="508"/>
      <c r="Y125" s="823"/>
    </row>
    <row r="126" spans="1:25" x14ac:dyDescent="0.25">
      <c r="A126" s="507"/>
      <c r="B126" s="600"/>
      <c r="C126" s="508"/>
      <c r="D126" s="508"/>
      <c r="E126" s="509"/>
      <c r="F126" s="508"/>
      <c r="G126" s="1027"/>
      <c r="H126" s="1027"/>
      <c r="I126" s="508"/>
      <c r="J126" s="509"/>
      <c r="P126" s="507"/>
      <c r="Q126" s="600"/>
      <c r="R126" s="508"/>
      <c r="S126" s="508"/>
      <c r="T126" s="509"/>
      <c r="U126" s="508"/>
      <c r="V126" s="510"/>
      <c r="W126" s="510"/>
      <c r="X126" s="508"/>
      <c r="Y126" s="823"/>
    </row>
    <row r="127" spans="1:25" x14ac:dyDescent="0.25">
      <c r="A127" s="507"/>
      <c r="B127" s="600"/>
      <c r="C127" s="508"/>
      <c r="D127" s="508"/>
      <c r="E127" s="509"/>
      <c r="F127" s="508"/>
      <c r="G127" s="1027"/>
      <c r="H127" s="1027"/>
      <c r="I127" s="508"/>
      <c r="J127" s="509"/>
      <c r="P127" s="507"/>
      <c r="Q127" s="600"/>
      <c r="R127" s="508"/>
      <c r="S127" s="508"/>
      <c r="T127" s="509"/>
      <c r="U127" s="508"/>
      <c r="V127" s="510"/>
      <c r="W127" s="510"/>
      <c r="X127" s="508"/>
      <c r="Y127" s="823"/>
    </row>
    <row r="128" spans="1:25" x14ac:dyDescent="0.25">
      <c r="A128" s="507"/>
      <c r="B128" s="600"/>
      <c r="C128" s="508"/>
      <c r="D128" s="508"/>
      <c r="E128" s="509"/>
      <c r="F128" s="508"/>
      <c r="G128" s="1027"/>
      <c r="H128" s="1027"/>
      <c r="I128" s="508"/>
      <c r="J128" s="509"/>
      <c r="P128" s="507"/>
      <c r="Q128" s="600"/>
      <c r="R128" s="508"/>
      <c r="S128" s="508"/>
      <c r="T128" s="509"/>
      <c r="U128" s="508"/>
      <c r="V128" s="510"/>
      <c r="W128" s="510"/>
      <c r="X128" s="508"/>
      <c r="Y128" s="823"/>
    </row>
    <row r="129" spans="1:25" x14ac:dyDescent="0.25">
      <c r="A129" s="507"/>
      <c r="B129" s="600"/>
      <c r="C129" s="508"/>
      <c r="D129" s="508"/>
      <c r="E129" s="509"/>
      <c r="F129" s="508"/>
      <c r="G129" s="1027"/>
      <c r="H129" s="1027"/>
      <c r="I129" s="508"/>
      <c r="J129" s="509"/>
      <c r="P129" s="507"/>
      <c r="Q129" s="600"/>
      <c r="R129" s="508"/>
      <c r="S129" s="508"/>
      <c r="T129" s="509"/>
      <c r="U129" s="508"/>
      <c r="V129" s="510"/>
      <c r="W129" s="510"/>
      <c r="X129" s="508"/>
      <c r="Y129" s="823"/>
    </row>
    <row r="130" spans="1:25" x14ac:dyDescent="0.25">
      <c r="A130" s="507"/>
      <c r="B130" s="600"/>
      <c r="C130" s="508"/>
      <c r="D130" s="508"/>
      <c r="E130" s="509"/>
      <c r="F130" s="508"/>
      <c r="G130" s="1027"/>
      <c r="H130" s="1027"/>
      <c r="I130" s="508"/>
      <c r="J130" s="509"/>
      <c r="P130" s="507"/>
      <c r="Q130" s="600"/>
      <c r="R130" s="508"/>
      <c r="S130" s="508"/>
      <c r="T130" s="509"/>
      <c r="U130" s="508"/>
      <c r="V130" s="510"/>
      <c r="W130" s="510"/>
      <c r="X130" s="508"/>
      <c r="Y130" s="823"/>
    </row>
    <row r="131" spans="1:25" x14ac:dyDescent="0.25">
      <c r="A131" s="507"/>
      <c r="B131" s="600"/>
      <c r="C131" s="508"/>
      <c r="D131" s="508"/>
      <c r="E131" s="509"/>
      <c r="F131" s="508"/>
      <c r="G131" s="1027"/>
      <c r="H131" s="1027"/>
      <c r="I131" s="508"/>
      <c r="J131" s="509"/>
      <c r="P131" s="507"/>
      <c r="Q131" s="600"/>
      <c r="R131" s="508"/>
      <c r="S131" s="508"/>
      <c r="T131" s="509"/>
      <c r="U131" s="508"/>
      <c r="V131" s="510"/>
      <c r="W131" s="510"/>
      <c r="X131" s="508"/>
      <c r="Y131" s="823"/>
    </row>
    <row r="132" spans="1:25" x14ac:dyDescent="0.25">
      <c r="A132" s="507"/>
      <c r="B132" s="600"/>
      <c r="C132" s="508"/>
      <c r="D132" s="508"/>
      <c r="E132" s="509"/>
      <c r="F132" s="508"/>
      <c r="G132" s="1027"/>
      <c r="H132" s="1027"/>
      <c r="I132" s="508"/>
      <c r="J132" s="509"/>
      <c r="P132" s="507"/>
      <c r="Q132" s="600"/>
      <c r="R132" s="508"/>
      <c r="S132" s="508"/>
      <c r="T132" s="509"/>
      <c r="U132" s="508"/>
      <c r="V132" s="510"/>
      <c r="W132" s="510"/>
      <c r="X132" s="508"/>
      <c r="Y132" s="823"/>
    </row>
    <row r="133" spans="1:25" x14ac:dyDescent="0.25">
      <c r="A133" s="507"/>
      <c r="B133" s="600"/>
      <c r="C133" s="508"/>
      <c r="D133" s="508"/>
      <c r="E133" s="509"/>
      <c r="F133" s="508"/>
      <c r="G133" s="1027"/>
      <c r="H133" s="1027"/>
      <c r="I133" s="508"/>
      <c r="J133" s="509"/>
      <c r="P133" s="507"/>
      <c r="Q133" s="600"/>
      <c r="R133" s="508"/>
      <c r="S133" s="508"/>
      <c r="T133" s="509"/>
      <c r="U133" s="508"/>
      <c r="V133" s="510"/>
      <c r="W133" s="510"/>
      <c r="X133" s="508"/>
      <c r="Y133" s="823"/>
    </row>
    <row r="134" spans="1:25" x14ac:dyDescent="0.25">
      <c r="A134" s="507"/>
      <c r="B134" s="600"/>
      <c r="C134" s="508"/>
      <c r="D134" s="508"/>
      <c r="E134" s="509"/>
      <c r="F134" s="508"/>
      <c r="G134" s="1027"/>
      <c r="H134" s="1027"/>
      <c r="I134" s="508"/>
      <c r="J134" s="509"/>
      <c r="P134" s="507"/>
      <c r="Q134" s="600"/>
      <c r="R134" s="508"/>
      <c r="S134" s="508"/>
      <c r="T134" s="509"/>
      <c r="U134" s="508"/>
      <c r="V134" s="510"/>
      <c r="W134" s="510"/>
      <c r="X134" s="508"/>
      <c r="Y134" s="823"/>
    </row>
    <row r="135" spans="1:25" x14ac:dyDescent="0.25">
      <c r="A135" s="507"/>
      <c r="B135" s="600"/>
      <c r="C135" s="508"/>
      <c r="D135" s="508"/>
      <c r="E135" s="509"/>
      <c r="F135" s="508"/>
      <c r="G135" s="1027"/>
      <c r="H135" s="1027"/>
      <c r="I135" s="508"/>
      <c r="J135" s="509"/>
      <c r="P135" s="507"/>
      <c r="Q135" s="600"/>
      <c r="R135" s="508"/>
      <c r="S135" s="508"/>
      <c r="T135" s="509"/>
      <c r="U135" s="508"/>
      <c r="V135" s="510"/>
      <c r="W135" s="510"/>
      <c r="X135" s="508"/>
      <c r="Y135" s="823"/>
    </row>
    <row r="136" spans="1:25" x14ac:dyDescent="0.25">
      <c r="A136" s="507"/>
      <c r="B136" s="600"/>
      <c r="C136" s="508"/>
      <c r="D136" s="508"/>
      <c r="E136" s="509"/>
      <c r="F136" s="508"/>
      <c r="G136" s="1027"/>
      <c r="H136" s="1027"/>
      <c r="I136" s="508"/>
      <c r="J136" s="509"/>
      <c r="P136" s="507"/>
      <c r="Q136" s="600"/>
      <c r="R136" s="508"/>
      <c r="S136" s="508"/>
      <c r="T136" s="509"/>
      <c r="U136" s="508"/>
      <c r="V136" s="510"/>
      <c r="W136" s="510"/>
      <c r="X136" s="508"/>
      <c r="Y136" s="823"/>
    </row>
    <row r="137" spans="1:25" x14ac:dyDescent="0.25">
      <c r="A137" s="507"/>
      <c r="B137" s="600"/>
      <c r="C137" s="508"/>
      <c r="D137" s="508"/>
      <c r="E137" s="509"/>
      <c r="F137" s="508"/>
      <c r="G137" s="1027"/>
      <c r="H137" s="1027"/>
      <c r="I137" s="508"/>
      <c r="J137" s="509"/>
      <c r="P137" s="507"/>
      <c r="Q137" s="600"/>
      <c r="R137" s="508"/>
      <c r="S137" s="508"/>
      <c r="T137" s="509"/>
      <c r="U137" s="508"/>
      <c r="V137" s="510"/>
      <c r="W137" s="510"/>
      <c r="X137" s="508"/>
      <c r="Y137" s="823"/>
    </row>
    <row r="138" spans="1:25" x14ac:dyDescent="0.25">
      <c r="A138" s="507"/>
      <c r="B138" s="600"/>
      <c r="C138" s="508"/>
      <c r="D138" s="508"/>
      <c r="E138" s="509"/>
      <c r="F138" s="508"/>
      <c r="G138" s="1027"/>
      <c r="H138" s="1027"/>
      <c r="I138" s="508"/>
      <c r="J138" s="509"/>
      <c r="P138" s="507"/>
      <c r="Q138" s="600"/>
      <c r="R138" s="508"/>
      <c r="S138" s="508"/>
      <c r="T138" s="509"/>
      <c r="U138" s="508"/>
      <c r="V138" s="510"/>
      <c r="W138" s="510"/>
      <c r="X138" s="508"/>
      <c r="Y138" s="823"/>
    </row>
    <row r="139" spans="1:25" x14ac:dyDescent="0.25">
      <c r="A139" s="507"/>
      <c r="B139" s="600"/>
      <c r="C139" s="508"/>
      <c r="D139" s="508"/>
      <c r="E139" s="509"/>
      <c r="F139" s="508"/>
      <c r="G139" s="1027"/>
      <c r="H139" s="1027"/>
      <c r="I139" s="508"/>
      <c r="J139" s="509"/>
      <c r="P139" s="507"/>
      <c r="Q139" s="600"/>
      <c r="R139" s="508"/>
      <c r="S139" s="508"/>
      <c r="T139" s="509"/>
      <c r="U139" s="508"/>
      <c r="V139" s="510"/>
      <c r="W139" s="510"/>
      <c r="X139" s="508"/>
      <c r="Y139" s="823"/>
    </row>
    <row r="140" spans="1:25" x14ac:dyDescent="0.25">
      <c r="A140" s="507"/>
      <c r="B140" s="600"/>
      <c r="C140" s="508"/>
      <c r="D140" s="508"/>
      <c r="E140" s="509"/>
      <c r="F140" s="508"/>
      <c r="G140" s="1027"/>
      <c r="H140" s="1027"/>
      <c r="I140" s="508"/>
      <c r="J140" s="509"/>
      <c r="P140" s="507"/>
      <c r="Q140" s="600"/>
      <c r="R140" s="508"/>
      <c r="S140" s="508"/>
      <c r="T140" s="509"/>
      <c r="U140" s="508"/>
      <c r="V140" s="510"/>
      <c r="W140" s="510"/>
      <c r="X140" s="508"/>
      <c r="Y140" s="823"/>
    </row>
    <row r="141" spans="1:25" x14ac:dyDescent="0.25">
      <c r="A141" s="507"/>
      <c r="B141" s="600"/>
      <c r="C141" s="508"/>
      <c r="D141" s="508"/>
      <c r="E141" s="509"/>
      <c r="F141" s="508"/>
      <c r="G141" s="1027"/>
      <c r="H141" s="1027"/>
      <c r="I141" s="508"/>
      <c r="J141" s="509"/>
      <c r="P141" s="507"/>
      <c r="Q141" s="600"/>
      <c r="R141" s="508"/>
      <c r="S141" s="508"/>
      <c r="T141" s="509"/>
      <c r="U141" s="508"/>
      <c r="V141" s="510"/>
      <c r="W141" s="510"/>
      <c r="X141" s="508"/>
      <c r="Y141" s="823"/>
    </row>
    <row r="142" spans="1:25" x14ac:dyDescent="0.25">
      <c r="A142" s="507"/>
      <c r="B142" s="600"/>
      <c r="C142" s="508"/>
      <c r="D142" s="508"/>
      <c r="E142" s="509"/>
      <c r="F142" s="508"/>
      <c r="G142" s="1027"/>
      <c r="H142" s="1027"/>
      <c r="I142" s="508"/>
      <c r="J142" s="509"/>
      <c r="P142" s="507"/>
      <c r="Q142" s="600"/>
      <c r="R142" s="508"/>
      <c r="S142" s="508"/>
      <c r="T142" s="509"/>
      <c r="U142" s="508"/>
      <c r="V142" s="510"/>
      <c r="W142" s="510"/>
      <c r="X142" s="508"/>
      <c r="Y142" s="823"/>
    </row>
    <row r="143" spans="1:25" x14ac:dyDescent="0.25">
      <c r="A143" s="507"/>
      <c r="B143" s="600"/>
      <c r="C143" s="508"/>
      <c r="D143" s="508"/>
      <c r="E143" s="509"/>
      <c r="F143" s="508"/>
      <c r="G143" s="1027"/>
      <c r="H143" s="1027"/>
      <c r="I143" s="508"/>
      <c r="J143" s="509"/>
      <c r="P143" s="507"/>
      <c r="Q143" s="600"/>
      <c r="R143" s="508"/>
      <c r="S143" s="508"/>
      <c r="T143" s="509"/>
      <c r="U143" s="508"/>
      <c r="V143" s="510"/>
      <c r="W143" s="510"/>
      <c r="X143" s="508"/>
      <c r="Y143" s="823"/>
    </row>
    <row r="144" spans="1:25" x14ac:dyDescent="0.25">
      <c r="A144" s="507"/>
      <c r="B144" s="600"/>
      <c r="C144" s="508"/>
      <c r="D144" s="508"/>
      <c r="E144" s="509"/>
      <c r="F144" s="508"/>
      <c r="G144" s="1027"/>
      <c r="H144" s="1027"/>
      <c r="I144" s="508"/>
      <c r="J144" s="509"/>
      <c r="P144" s="507"/>
      <c r="Q144" s="600"/>
      <c r="R144" s="508"/>
      <c r="S144" s="508"/>
      <c r="T144" s="509"/>
      <c r="U144" s="508"/>
      <c r="V144" s="510"/>
      <c r="W144" s="510"/>
      <c r="X144" s="508"/>
      <c r="Y144" s="823"/>
    </row>
    <row r="145" spans="1:25" x14ac:dyDescent="0.25">
      <c r="A145" s="507"/>
      <c r="B145" s="600"/>
      <c r="C145" s="508"/>
      <c r="D145" s="508"/>
      <c r="E145" s="509"/>
      <c r="F145" s="508"/>
      <c r="G145" s="1027"/>
      <c r="H145" s="1027"/>
      <c r="I145" s="508"/>
      <c r="J145" s="509"/>
      <c r="P145" s="507"/>
      <c r="Q145" s="600"/>
      <c r="R145" s="508"/>
      <c r="S145" s="508"/>
      <c r="T145" s="509"/>
      <c r="U145" s="508"/>
      <c r="V145" s="510"/>
      <c r="W145" s="510"/>
      <c r="X145" s="508"/>
      <c r="Y145" s="823"/>
    </row>
    <row r="146" spans="1:25" x14ac:dyDescent="0.25">
      <c r="A146" s="507"/>
      <c r="B146" s="600"/>
      <c r="C146" s="508"/>
      <c r="D146" s="508"/>
      <c r="E146" s="509"/>
      <c r="F146" s="508"/>
      <c r="G146" s="1027"/>
      <c r="H146" s="1027"/>
      <c r="I146" s="508"/>
      <c r="J146" s="509"/>
      <c r="P146" s="507"/>
      <c r="Q146" s="600"/>
      <c r="R146" s="508"/>
      <c r="S146" s="508"/>
      <c r="T146" s="509"/>
      <c r="U146" s="508"/>
      <c r="V146" s="510"/>
      <c r="W146" s="510"/>
      <c r="X146" s="508"/>
      <c r="Y146" s="823"/>
    </row>
    <row r="147" spans="1:25" x14ac:dyDescent="0.25">
      <c r="A147" s="507"/>
      <c r="B147" s="600"/>
      <c r="C147" s="508"/>
      <c r="D147" s="508"/>
      <c r="E147" s="509"/>
      <c r="F147" s="508"/>
      <c r="G147" s="1027"/>
      <c r="H147" s="1027"/>
      <c r="I147" s="508"/>
      <c r="J147" s="509"/>
      <c r="P147" s="507"/>
      <c r="Q147" s="600"/>
      <c r="R147" s="508"/>
      <c r="S147" s="508"/>
      <c r="T147" s="509"/>
      <c r="U147" s="508"/>
      <c r="V147" s="510"/>
      <c r="W147" s="510"/>
      <c r="X147" s="508"/>
      <c r="Y147" s="823"/>
    </row>
    <row r="148" spans="1:25" x14ac:dyDescent="0.25">
      <c r="A148" s="507"/>
      <c r="B148" s="600"/>
      <c r="C148" s="508"/>
      <c r="D148" s="508"/>
      <c r="E148" s="509"/>
      <c r="F148" s="508"/>
      <c r="G148" s="1027"/>
      <c r="H148" s="1027"/>
      <c r="I148" s="508"/>
      <c r="J148" s="509"/>
      <c r="P148" s="507"/>
      <c r="Q148" s="600"/>
      <c r="R148" s="508"/>
      <c r="S148" s="508"/>
      <c r="T148" s="509"/>
      <c r="U148" s="508"/>
      <c r="V148" s="510"/>
      <c r="W148" s="510"/>
      <c r="X148" s="508"/>
      <c r="Y148" s="823"/>
    </row>
    <row r="149" spans="1:25" x14ac:dyDescent="0.25">
      <c r="A149" s="507"/>
      <c r="B149" s="600"/>
      <c r="C149" s="508"/>
      <c r="D149" s="508"/>
      <c r="E149" s="509"/>
      <c r="F149" s="508"/>
      <c r="G149" s="1027"/>
      <c r="H149" s="1027"/>
      <c r="I149" s="508"/>
      <c r="J149" s="509"/>
      <c r="P149" s="507"/>
      <c r="Q149" s="600"/>
      <c r="R149" s="508"/>
      <c r="S149" s="508"/>
      <c r="T149" s="509"/>
      <c r="U149" s="508"/>
      <c r="V149" s="510"/>
      <c r="W149" s="510"/>
      <c r="X149" s="508"/>
      <c r="Y149" s="823"/>
    </row>
    <row r="150" spans="1:25" x14ac:dyDescent="0.25">
      <c r="A150" s="507"/>
      <c r="B150" s="600"/>
      <c r="C150" s="508"/>
      <c r="D150" s="508"/>
      <c r="E150" s="509"/>
      <c r="F150" s="508"/>
      <c r="G150" s="1027"/>
      <c r="H150" s="1027"/>
      <c r="I150" s="508"/>
      <c r="J150" s="509"/>
      <c r="P150" s="507"/>
      <c r="Q150" s="600"/>
      <c r="R150" s="508"/>
      <c r="S150" s="508"/>
      <c r="T150" s="509"/>
      <c r="U150" s="508"/>
      <c r="V150" s="510"/>
      <c r="W150" s="510"/>
      <c r="X150" s="508"/>
      <c r="Y150" s="823"/>
    </row>
    <row r="151" spans="1:25" x14ac:dyDescent="0.25">
      <c r="A151" s="507"/>
      <c r="B151" s="600"/>
      <c r="C151" s="508"/>
      <c r="D151" s="508"/>
      <c r="E151" s="509"/>
      <c r="F151" s="508"/>
      <c r="G151" s="1027"/>
      <c r="H151" s="1027"/>
      <c r="I151" s="508"/>
      <c r="J151" s="509"/>
      <c r="P151" s="507"/>
      <c r="Q151" s="600"/>
      <c r="R151" s="508"/>
      <c r="S151" s="508"/>
      <c r="T151" s="509"/>
      <c r="U151" s="508"/>
      <c r="V151" s="510"/>
      <c r="W151" s="510"/>
      <c r="X151" s="508"/>
      <c r="Y151" s="823"/>
    </row>
    <row r="152" spans="1:25" x14ac:dyDescent="0.25">
      <c r="A152" s="507"/>
      <c r="B152" s="600"/>
      <c r="C152" s="508"/>
      <c r="D152" s="508"/>
      <c r="E152" s="509"/>
      <c r="F152" s="508"/>
      <c r="G152" s="1027"/>
      <c r="H152" s="1027"/>
      <c r="I152" s="508"/>
      <c r="J152" s="509"/>
      <c r="P152" s="507"/>
      <c r="Q152" s="600"/>
      <c r="R152" s="508"/>
      <c r="S152" s="508"/>
      <c r="T152" s="509"/>
      <c r="U152" s="508"/>
      <c r="V152" s="510"/>
      <c r="W152" s="510"/>
      <c r="X152" s="508"/>
      <c r="Y152" s="823"/>
    </row>
    <row r="153" spans="1:25" x14ac:dyDescent="0.25">
      <c r="A153" s="507"/>
      <c r="B153" s="600"/>
      <c r="C153" s="508"/>
      <c r="D153" s="508"/>
      <c r="E153" s="509"/>
      <c r="F153" s="508"/>
      <c r="G153" s="1027"/>
      <c r="H153" s="1027"/>
      <c r="I153" s="508"/>
      <c r="J153" s="509"/>
      <c r="P153" s="507"/>
      <c r="Q153" s="600"/>
      <c r="R153" s="508"/>
      <c r="S153" s="508"/>
      <c r="T153" s="509"/>
      <c r="U153" s="508"/>
      <c r="V153" s="510"/>
      <c r="W153" s="510"/>
      <c r="X153" s="508"/>
      <c r="Y153" s="823"/>
    </row>
    <row r="154" spans="1:25" x14ac:dyDescent="0.25">
      <c r="A154" s="507"/>
      <c r="B154" s="600"/>
      <c r="C154" s="508"/>
      <c r="D154" s="508"/>
      <c r="E154" s="509"/>
      <c r="F154" s="508"/>
      <c r="G154" s="1027"/>
      <c r="H154" s="1027"/>
      <c r="I154" s="508"/>
      <c r="J154" s="509"/>
      <c r="P154" s="507"/>
      <c r="Q154" s="600"/>
      <c r="R154" s="508"/>
      <c r="S154" s="508"/>
      <c r="T154" s="509"/>
      <c r="U154" s="508"/>
      <c r="V154" s="510"/>
      <c r="W154" s="510"/>
      <c r="X154" s="508"/>
      <c r="Y154" s="823"/>
    </row>
    <row r="155" spans="1:25" x14ac:dyDescent="0.25">
      <c r="A155" s="507"/>
      <c r="B155" s="600"/>
      <c r="C155" s="508"/>
      <c r="D155" s="508"/>
      <c r="E155" s="509"/>
      <c r="F155" s="508"/>
      <c r="G155" s="1027"/>
      <c r="H155" s="1027"/>
      <c r="I155" s="508"/>
      <c r="J155" s="509"/>
      <c r="P155" s="507"/>
      <c r="Q155" s="600"/>
      <c r="R155" s="508"/>
      <c r="S155" s="508"/>
      <c r="T155" s="509"/>
      <c r="U155" s="508"/>
      <c r="V155" s="510"/>
      <c r="W155" s="510"/>
      <c r="X155" s="508"/>
      <c r="Y155" s="823"/>
    </row>
    <row r="156" spans="1:25" x14ac:dyDescent="0.25">
      <c r="A156" s="507"/>
      <c r="B156" s="600"/>
      <c r="C156" s="508"/>
      <c r="D156" s="508"/>
      <c r="E156" s="509"/>
      <c r="F156" s="508"/>
      <c r="G156" s="1027"/>
      <c r="H156" s="1027"/>
      <c r="I156" s="508"/>
      <c r="J156" s="509"/>
      <c r="P156" s="507"/>
      <c r="Q156" s="600"/>
      <c r="R156" s="508"/>
      <c r="S156" s="508"/>
      <c r="T156" s="509"/>
      <c r="U156" s="508"/>
      <c r="V156" s="510"/>
      <c r="W156" s="510"/>
      <c r="X156" s="508"/>
      <c r="Y156" s="823"/>
    </row>
    <row r="157" spans="1:25" x14ac:dyDescent="0.25">
      <c r="A157" s="507"/>
      <c r="B157" s="600"/>
      <c r="C157" s="508"/>
      <c r="D157" s="508"/>
      <c r="E157" s="509"/>
      <c r="F157" s="508"/>
      <c r="G157" s="1027"/>
      <c r="H157" s="1027"/>
      <c r="I157" s="508"/>
      <c r="J157" s="509"/>
      <c r="P157" s="507"/>
      <c r="Q157" s="600"/>
      <c r="R157" s="508"/>
      <c r="S157" s="508"/>
      <c r="T157" s="509"/>
      <c r="U157" s="508"/>
      <c r="V157" s="510"/>
      <c r="W157" s="510"/>
      <c r="X157" s="508"/>
      <c r="Y157" s="823"/>
    </row>
    <row r="158" spans="1:25" x14ac:dyDescent="0.25">
      <c r="A158" s="507"/>
      <c r="B158" s="600"/>
      <c r="C158" s="508"/>
      <c r="D158" s="508"/>
      <c r="E158" s="509"/>
      <c r="F158" s="508"/>
      <c r="G158" s="1027"/>
      <c r="H158" s="1027"/>
      <c r="I158" s="508"/>
      <c r="J158" s="509"/>
      <c r="P158" s="507"/>
      <c r="Q158" s="600"/>
      <c r="R158" s="508"/>
      <c r="S158" s="508"/>
      <c r="T158" s="509"/>
      <c r="U158" s="508"/>
      <c r="V158" s="510"/>
      <c r="W158" s="510"/>
      <c r="X158" s="508"/>
      <c r="Y158" s="823"/>
    </row>
    <row r="159" spans="1:25" x14ac:dyDescent="0.25">
      <c r="A159" s="507"/>
      <c r="B159" s="600"/>
      <c r="C159" s="508"/>
      <c r="D159" s="508"/>
      <c r="E159" s="509"/>
      <c r="F159" s="508"/>
      <c r="G159" s="1027"/>
      <c r="H159" s="1027"/>
      <c r="I159" s="508"/>
      <c r="J159" s="509"/>
      <c r="P159" s="507"/>
      <c r="Q159" s="600"/>
      <c r="R159" s="508"/>
      <c r="S159" s="508"/>
      <c r="T159" s="509"/>
      <c r="U159" s="508"/>
      <c r="V159" s="510"/>
      <c r="W159" s="510"/>
      <c r="X159" s="508"/>
      <c r="Y159" s="823"/>
    </row>
    <row r="160" spans="1:25" x14ac:dyDescent="0.25">
      <c r="A160" s="507"/>
      <c r="B160" s="600"/>
      <c r="C160" s="508"/>
      <c r="D160" s="508"/>
      <c r="E160" s="509"/>
      <c r="F160" s="508"/>
      <c r="G160" s="1027"/>
      <c r="H160" s="1027"/>
      <c r="I160" s="508"/>
      <c r="J160" s="509"/>
      <c r="P160" s="507"/>
      <c r="Q160" s="600"/>
      <c r="R160" s="508"/>
      <c r="S160" s="508"/>
      <c r="T160" s="507"/>
      <c r="U160" s="508"/>
      <c r="V160" s="510"/>
      <c r="W160" s="510"/>
      <c r="X160" s="508"/>
      <c r="Y160" s="823"/>
    </row>
    <row r="161" spans="1:25" x14ac:dyDescent="0.25">
      <c r="A161" s="507"/>
      <c r="B161" s="600"/>
      <c r="C161" s="508"/>
      <c r="D161" s="508"/>
      <c r="E161" s="509"/>
      <c r="F161" s="508"/>
      <c r="G161" s="1027"/>
      <c r="H161" s="1027"/>
      <c r="I161" s="508"/>
      <c r="J161" s="509"/>
      <c r="P161" s="507"/>
      <c r="Q161" s="600"/>
      <c r="R161" s="508"/>
      <c r="S161" s="508"/>
      <c r="T161" s="507"/>
      <c r="U161" s="508"/>
      <c r="V161" s="510"/>
      <c r="W161" s="510"/>
      <c r="X161" s="508"/>
      <c r="Y161" s="823"/>
    </row>
    <row r="162" spans="1:25" x14ac:dyDescent="0.25">
      <c r="A162" s="507"/>
      <c r="B162" s="600"/>
      <c r="C162" s="508"/>
      <c r="D162" s="508"/>
      <c r="E162" s="509"/>
      <c r="F162" s="508"/>
      <c r="G162" s="1027"/>
      <c r="H162" s="1027"/>
      <c r="I162" s="508"/>
      <c r="J162" s="509"/>
      <c r="P162" s="507"/>
      <c r="Q162" s="600"/>
      <c r="R162" s="508"/>
      <c r="S162" s="508"/>
      <c r="T162" s="507"/>
      <c r="U162" s="508"/>
      <c r="V162" s="510"/>
      <c r="W162" s="510"/>
      <c r="X162" s="508"/>
      <c r="Y162" s="823"/>
    </row>
    <row r="163" spans="1:25" x14ac:dyDescent="0.25">
      <c r="A163" s="507"/>
      <c r="B163" s="600"/>
      <c r="C163" s="508"/>
      <c r="D163" s="508"/>
      <c r="E163" s="509"/>
      <c r="F163" s="508"/>
      <c r="G163" s="1027"/>
      <c r="H163" s="1027"/>
      <c r="I163" s="508"/>
      <c r="J163" s="509"/>
      <c r="P163" s="507"/>
      <c r="Q163" s="600"/>
      <c r="R163" s="508"/>
      <c r="S163" s="508"/>
      <c r="T163" s="507"/>
      <c r="U163" s="508"/>
      <c r="V163" s="510"/>
      <c r="W163" s="510"/>
      <c r="X163" s="508"/>
      <c r="Y163" s="823"/>
    </row>
    <row r="164" spans="1:25" x14ac:dyDescent="0.25">
      <c r="A164" s="507"/>
      <c r="B164" s="600"/>
      <c r="C164" s="508"/>
      <c r="D164" s="508"/>
      <c r="E164" s="509"/>
      <c r="F164" s="508"/>
      <c r="G164" s="1027"/>
      <c r="H164" s="1027"/>
      <c r="I164" s="508"/>
      <c r="J164" s="509"/>
      <c r="P164" s="507"/>
      <c r="Q164" s="600"/>
      <c r="R164" s="508"/>
      <c r="S164" s="508"/>
      <c r="T164" s="507"/>
      <c r="U164" s="508"/>
      <c r="V164" s="510"/>
      <c r="W164" s="510"/>
      <c r="X164" s="508"/>
      <c r="Y164" s="823"/>
    </row>
    <row r="165" spans="1:25" x14ac:dyDescent="0.25">
      <c r="A165" s="507"/>
      <c r="B165" s="600"/>
      <c r="C165" s="508"/>
      <c r="D165" s="508"/>
      <c r="E165" s="509"/>
      <c r="F165" s="508"/>
      <c r="G165" s="1027"/>
      <c r="H165" s="1027"/>
      <c r="I165" s="508"/>
      <c r="J165" s="509"/>
      <c r="P165" s="507"/>
      <c r="Q165" s="600"/>
      <c r="R165" s="508"/>
      <c r="S165" s="508"/>
      <c r="T165" s="509"/>
      <c r="U165" s="508"/>
      <c r="V165" s="510"/>
      <c r="W165" s="510"/>
      <c r="X165" s="508"/>
      <c r="Y165" s="823"/>
    </row>
    <row r="166" spans="1:25" x14ac:dyDescent="0.25">
      <c r="A166" s="507"/>
      <c r="B166" s="600"/>
      <c r="C166" s="508"/>
      <c r="D166" s="508"/>
      <c r="E166" s="509"/>
      <c r="F166" s="508"/>
      <c r="G166" s="1027"/>
      <c r="H166" s="1027"/>
      <c r="I166" s="508"/>
      <c r="J166" s="509"/>
      <c r="P166" s="507"/>
      <c r="Q166" s="600"/>
      <c r="R166" s="508"/>
      <c r="S166" s="508"/>
      <c r="T166" s="509"/>
      <c r="U166" s="508"/>
      <c r="V166" s="510"/>
      <c r="W166" s="510"/>
      <c r="X166" s="508"/>
      <c r="Y166" s="823"/>
    </row>
    <row r="167" spans="1:25" x14ac:dyDescent="0.25">
      <c r="A167" s="507"/>
      <c r="B167" s="600"/>
      <c r="C167" s="508"/>
      <c r="D167" s="508"/>
      <c r="E167" s="509"/>
      <c r="F167" s="508"/>
      <c r="G167" s="1027"/>
      <c r="H167" s="1027"/>
      <c r="I167" s="508"/>
      <c r="J167" s="509"/>
      <c r="P167" s="507"/>
      <c r="Q167" s="600"/>
      <c r="R167" s="508"/>
      <c r="S167" s="508"/>
      <c r="T167" s="509"/>
      <c r="U167" s="508"/>
      <c r="V167" s="510"/>
      <c r="W167" s="510"/>
      <c r="X167" s="508"/>
      <c r="Y167" s="823"/>
    </row>
    <row r="168" spans="1:25" x14ac:dyDescent="0.25">
      <c r="A168" s="507"/>
      <c r="B168" s="600"/>
      <c r="C168" s="508"/>
      <c r="D168" s="508"/>
      <c r="E168" s="509"/>
      <c r="F168" s="508"/>
      <c r="G168" s="1027"/>
      <c r="H168" s="1027"/>
      <c r="I168" s="508"/>
      <c r="J168" s="509"/>
      <c r="P168" s="507"/>
      <c r="Q168" s="600"/>
      <c r="R168" s="508"/>
      <c r="S168" s="508"/>
      <c r="T168" s="509"/>
      <c r="U168" s="508"/>
      <c r="V168" s="510"/>
      <c r="W168" s="510"/>
      <c r="X168" s="508"/>
      <c r="Y168" s="823"/>
    </row>
    <row r="169" spans="1:25" x14ac:dyDescent="0.25">
      <c r="A169" s="507"/>
      <c r="B169" s="600"/>
      <c r="C169" s="508"/>
      <c r="D169" s="508"/>
      <c r="E169" s="509"/>
      <c r="F169" s="508"/>
      <c r="G169" s="1027"/>
      <c r="H169" s="1027"/>
      <c r="I169" s="508"/>
      <c r="J169" s="509"/>
      <c r="P169" s="507"/>
      <c r="Q169" s="600"/>
      <c r="R169" s="508"/>
      <c r="S169" s="508"/>
      <c r="T169" s="509"/>
      <c r="U169" s="508"/>
      <c r="V169" s="510"/>
      <c r="W169" s="510"/>
      <c r="X169" s="508"/>
      <c r="Y169" s="823"/>
    </row>
    <row r="170" spans="1:25" x14ac:dyDescent="0.25">
      <c r="A170" s="507"/>
      <c r="B170" s="600"/>
      <c r="C170" s="508"/>
      <c r="D170" s="508"/>
      <c r="E170" s="509"/>
      <c r="F170" s="508"/>
      <c r="G170" s="1027"/>
      <c r="H170" s="1027"/>
      <c r="I170" s="508"/>
      <c r="J170" s="509"/>
      <c r="P170" s="507"/>
      <c r="Q170" s="600"/>
      <c r="R170" s="508"/>
      <c r="S170" s="508"/>
      <c r="T170" s="509"/>
      <c r="U170" s="508"/>
      <c r="V170" s="510"/>
      <c r="W170" s="510"/>
      <c r="X170" s="508"/>
      <c r="Y170" s="823"/>
    </row>
    <row r="171" spans="1:25" x14ac:dyDescent="0.25">
      <c r="A171" s="507"/>
      <c r="B171" s="600"/>
      <c r="C171" s="508"/>
      <c r="D171" s="508"/>
      <c r="E171" s="509"/>
      <c r="F171" s="508"/>
      <c r="G171" s="1027"/>
      <c r="H171" s="1027"/>
      <c r="I171" s="508"/>
      <c r="J171" s="509"/>
      <c r="P171" s="507"/>
      <c r="Q171" s="600"/>
      <c r="R171" s="508"/>
      <c r="S171" s="508"/>
      <c r="T171" s="509"/>
      <c r="U171" s="508"/>
      <c r="V171" s="510"/>
      <c r="W171" s="510"/>
      <c r="X171" s="508"/>
      <c r="Y171" s="823"/>
    </row>
    <row r="172" spans="1:25" x14ac:dyDescent="0.25">
      <c r="A172" s="507"/>
      <c r="B172" s="600"/>
      <c r="C172" s="508"/>
      <c r="D172" s="508"/>
      <c r="E172" s="509"/>
      <c r="F172" s="508"/>
      <c r="G172" s="1027"/>
      <c r="H172" s="1027"/>
      <c r="I172" s="508"/>
      <c r="J172" s="509"/>
      <c r="P172" s="507"/>
      <c r="Q172" s="600"/>
      <c r="R172" s="508"/>
      <c r="S172" s="508"/>
      <c r="T172" s="509"/>
      <c r="U172" s="508"/>
      <c r="V172" s="510"/>
      <c r="W172" s="510"/>
      <c r="X172" s="508"/>
      <c r="Y172" s="823"/>
    </row>
    <row r="173" spans="1:25" x14ac:dyDescent="0.25">
      <c r="A173" s="507"/>
      <c r="B173" s="600"/>
      <c r="C173" s="508"/>
      <c r="D173" s="508"/>
      <c r="E173" s="509"/>
      <c r="F173" s="508"/>
      <c r="G173" s="1027"/>
      <c r="H173" s="1027"/>
      <c r="I173" s="508"/>
      <c r="J173" s="509"/>
      <c r="P173" s="507"/>
      <c r="Q173" s="600"/>
      <c r="R173" s="508"/>
      <c r="S173" s="508"/>
      <c r="T173" s="509"/>
      <c r="U173" s="508"/>
      <c r="V173" s="510"/>
      <c r="W173" s="510"/>
      <c r="X173" s="508"/>
      <c r="Y173" s="823"/>
    </row>
    <row r="174" spans="1:25" x14ac:dyDescent="0.25">
      <c r="A174" s="507"/>
      <c r="B174" s="600"/>
      <c r="C174" s="508"/>
      <c r="D174" s="508"/>
      <c r="E174" s="509"/>
      <c r="F174" s="508"/>
      <c r="G174" s="1027"/>
      <c r="H174" s="1027"/>
      <c r="I174" s="508"/>
      <c r="J174" s="509"/>
      <c r="P174" s="507"/>
      <c r="Q174" s="600"/>
      <c r="R174" s="508"/>
      <c r="S174" s="508"/>
      <c r="T174" s="509"/>
      <c r="U174" s="508"/>
      <c r="V174" s="510"/>
      <c r="W174" s="510"/>
      <c r="X174" s="508"/>
      <c r="Y174" s="823"/>
    </row>
    <row r="175" spans="1:25" x14ac:dyDescent="0.25">
      <c r="A175" s="507"/>
      <c r="B175" s="600"/>
      <c r="C175" s="508"/>
      <c r="D175" s="508"/>
      <c r="E175" s="509"/>
      <c r="F175" s="508"/>
      <c r="G175" s="1027"/>
      <c r="H175" s="1027"/>
      <c r="I175" s="508"/>
      <c r="J175" s="509"/>
      <c r="P175" s="507"/>
      <c r="Q175" s="600"/>
      <c r="R175" s="508"/>
      <c r="S175" s="508"/>
      <c r="T175" s="509"/>
      <c r="U175" s="508"/>
      <c r="V175" s="510"/>
      <c r="W175" s="510"/>
      <c r="X175" s="508"/>
      <c r="Y175" s="823"/>
    </row>
    <row r="176" spans="1:25" x14ac:dyDescent="0.25">
      <c r="A176" s="507"/>
      <c r="B176" s="600"/>
      <c r="C176" s="508"/>
      <c r="D176" s="508"/>
      <c r="E176" s="509"/>
      <c r="F176" s="508"/>
      <c r="G176" s="1027"/>
      <c r="H176" s="1027"/>
      <c r="I176" s="508"/>
      <c r="J176" s="509"/>
      <c r="P176" s="507"/>
      <c r="Q176" s="600"/>
      <c r="R176" s="508"/>
      <c r="S176" s="508"/>
      <c r="T176" s="509"/>
      <c r="U176" s="508"/>
      <c r="V176" s="510"/>
      <c r="W176" s="510"/>
      <c r="X176" s="508"/>
      <c r="Y176" s="823"/>
    </row>
    <row r="177" spans="1:25" x14ac:dyDescent="0.25">
      <c r="A177" s="507"/>
      <c r="B177" s="600"/>
      <c r="C177" s="508"/>
      <c r="D177" s="508"/>
      <c r="E177" s="509"/>
      <c r="F177" s="508"/>
      <c r="G177" s="1027"/>
      <c r="H177" s="1027"/>
      <c r="I177" s="508"/>
      <c r="J177" s="509"/>
      <c r="P177" s="507"/>
      <c r="Q177" s="600"/>
      <c r="R177" s="508"/>
      <c r="S177" s="508"/>
      <c r="T177" s="509"/>
      <c r="U177" s="508"/>
      <c r="V177" s="510"/>
      <c r="W177" s="510"/>
      <c r="X177" s="508"/>
      <c r="Y177" s="823"/>
    </row>
    <row r="178" spans="1:25" x14ac:dyDescent="0.25">
      <c r="A178" s="507"/>
      <c r="B178" s="600"/>
      <c r="C178" s="508"/>
      <c r="D178" s="508"/>
      <c r="E178" s="509"/>
      <c r="F178" s="508"/>
      <c r="G178" s="1027"/>
      <c r="H178" s="1027"/>
      <c r="I178" s="508"/>
      <c r="J178" s="509"/>
      <c r="P178" s="507"/>
      <c r="Q178" s="600"/>
      <c r="R178" s="508"/>
      <c r="S178" s="508"/>
      <c r="T178" s="509"/>
      <c r="U178" s="508"/>
      <c r="V178" s="510"/>
      <c r="W178" s="510"/>
      <c r="X178" s="508"/>
      <c r="Y178" s="823"/>
    </row>
    <row r="179" spans="1:25" x14ac:dyDescent="0.25">
      <c r="A179" s="507"/>
      <c r="B179" s="600"/>
      <c r="C179" s="508"/>
      <c r="D179" s="508"/>
      <c r="E179" s="509"/>
      <c r="F179" s="508"/>
      <c r="G179" s="1027"/>
      <c r="H179" s="1027"/>
      <c r="I179" s="508"/>
      <c r="J179" s="509"/>
      <c r="P179" s="507"/>
      <c r="Q179" s="600"/>
      <c r="R179" s="508"/>
      <c r="S179" s="508"/>
      <c r="T179" s="509"/>
      <c r="U179" s="508"/>
      <c r="V179" s="510"/>
      <c r="W179" s="510"/>
      <c r="X179" s="508"/>
      <c r="Y179" s="823"/>
    </row>
    <row r="180" spans="1:25" x14ac:dyDescent="0.25">
      <c r="A180" s="507"/>
      <c r="B180" s="600"/>
      <c r="C180" s="508"/>
      <c r="D180" s="508"/>
      <c r="E180" s="509"/>
      <c r="F180" s="508"/>
      <c r="G180" s="1027"/>
      <c r="H180" s="1027"/>
      <c r="I180" s="508"/>
      <c r="J180" s="509"/>
      <c r="P180" s="507"/>
      <c r="Q180" s="600"/>
      <c r="R180" s="508"/>
      <c r="S180" s="508"/>
      <c r="T180" s="509"/>
      <c r="U180" s="508"/>
      <c r="V180" s="510"/>
      <c r="W180" s="510"/>
      <c r="X180" s="508"/>
      <c r="Y180" s="823"/>
    </row>
    <row r="181" spans="1:25" x14ac:dyDescent="0.25">
      <c r="A181" s="507"/>
      <c r="B181" s="600"/>
      <c r="C181" s="508"/>
      <c r="D181" s="508"/>
      <c r="E181" s="509"/>
      <c r="F181" s="508"/>
      <c r="G181" s="1028"/>
      <c r="H181" s="1028"/>
      <c r="I181" s="508"/>
      <c r="J181" s="509"/>
      <c r="P181" s="507"/>
      <c r="Q181" s="600"/>
      <c r="R181" s="508"/>
      <c r="S181" s="508"/>
      <c r="T181" s="509"/>
      <c r="U181" s="508"/>
      <c r="V181" s="510"/>
      <c r="W181" s="510"/>
      <c r="X181" s="508"/>
      <c r="Y181" s="823"/>
    </row>
    <row r="182" spans="1:25" x14ac:dyDescent="0.25">
      <c r="A182" s="507"/>
      <c r="B182" s="600"/>
      <c r="C182" s="508"/>
      <c r="D182" s="508"/>
      <c r="E182" s="509"/>
      <c r="F182" s="508"/>
      <c r="G182" s="1028"/>
      <c r="H182" s="1028"/>
      <c r="I182" s="508"/>
      <c r="J182" s="509"/>
      <c r="P182" s="507"/>
      <c r="Q182" s="600"/>
      <c r="R182" s="508"/>
      <c r="S182" s="508"/>
      <c r="T182" s="509"/>
      <c r="U182" s="508"/>
      <c r="V182" s="510"/>
      <c r="W182" s="510"/>
      <c r="X182" s="508"/>
      <c r="Y182" s="823"/>
    </row>
    <row r="183" spans="1:25" x14ac:dyDescent="0.25">
      <c r="A183" s="507"/>
      <c r="B183" s="600"/>
      <c r="C183" s="508"/>
      <c r="D183" s="508"/>
      <c r="E183" s="509"/>
      <c r="F183" s="508"/>
      <c r="G183" s="1028"/>
      <c r="H183" s="1028"/>
      <c r="I183" s="508"/>
      <c r="J183" s="509"/>
      <c r="P183" s="507"/>
      <c r="Q183" s="600"/>
      <c r="R183" s="508"/>
      <c r="S183" s="508"/>
      <c r="T183" s="507"/>
      <c r="U183" s="508"/>
      <c r="V183" s="510"/>
      <c r="W183" s="510"/>
      <c r="X183" s="508"/>
      <c r="Y183" s="823"/>
    </row>
    <row r="184" spans="1:25" x14ac:dyDescent="0.25">
      <c r="A184" s="507"/>
      <c r="B184" s="600"/>
      <c r="C184" s="508"/>
      <c r="D184" s="508"/>
      <c r="E184" s="509"/>
      <c r="F184" s="508"/>
      <c r="G184" s="1028"/>
      <c r="H184" s="1028"/>
      <c r="I184" s="508"/>
      <c r="J184" s="509"/>
      <c r="P184" s="507"/>
      <c r="Q184" s="600"/>
      <c r="R184" s="508"/>
      <c r="S184" s="508"/>
      <c r="T184" s="507"/>
      <c r="U184" s="508"/>
      <c r="V184" s="513"/>
      <c r="W184" s="513"/>
      <c r="X184" s="508"/>
      <c r="Y184" s="823"/>
    </row>
    <row r="185" spans="1:25" x14ac:dyDescent="0.25">
      <c r="A185" s="507"/>
      <c r="B185" s="600"/>
      <c r="C185" s="508"/>
      <c r="D185" s="508"/>
      <c r="E185" s="509"/>
      <c r="F185" s="508"/>
      <c r="G185" s="1028"/>
      <c r="H185" s="1028"/>
      <c r="I185" s="508"/>
      <c r="J185" s="509"/>
      <c r="P185" s="507"/>
      <c r="Q185" s="600"/>
      <c r="R185" s="508"/>
      <c r="S185" s="508"/>
      <c r="T185" s="507"/>
      <c r="U185" s="508"/>
      <c r="V185" s="510"/>
      <c r="W185" s="510"/>
      <c r="X185" s="508"/>
      <c r="Y185" s="823"/>
    </row>
    <row r="186" spans="1:25" x14ac:dyDescent="0.25">
      <c r="A186" s="507"/>
      <c r="B186" s="600"/>
      <c r="C186" s="508"/>
      <c r="D186" s="508"/>
      <c r="E186" s="509"/>
      <c r="F186" s="508"/>
      <c r="G186" s="1028"/>
      <c r="H186" s="1028"/>
      <c r="I186" s="508"/>
      <c r="J186" s="509"/>
      <c r="P186" s="507"/>
      <c r="Q186" s="600"/>
      <c r="R186" s="508"/>
      <c r="S186" s="508"/>
      <c r="T186" s="507"/>
      <c r="U186" s="508"/>
      <c r="V186" s="510"/>
      <c r="W186" s="510"/>
      <c r="X186" s="508"/>
      <c r="Y186" s="823"/>
    </row>
    <row r="187" spans="1:25" x14ac:dyDescent="0.25">
      <c r="A187" s="507"/>
      <c r="B187" s="600"/>
      <c r="C187" s="508"/>
      <c r="D187" s="508"/>
      <c r="E187" s="509"/>
      <c r="F187" s="508"/>
      <c r="G187" s="1028"/>
      <c r="H187" s="1028"/>
      <c r="I187" s="508"/>
      <c r="J187" s="509"/>
      <c r="P187" s="507"/>
      <c r="Q187" s="600"/>
      <c r="R187" s="508"/>
      <c r="S187" s="508"/>
      <c r="T187" s="507"/>
      <c r="U187" s="508"/>
      <c r="V187" s="510"/>
      <c r="W187" s="510"/>
      <c r="X187" s="508"/>
      <c r="Y187" s="823"/>
    </row>
    <row r="188" spans="1:25" x14ac:dyDescent="0.25">
      <c r="A188" s="507"/>
      <c r="B188" s="600"/>
      <c r="C188" s="508"/>
      <c r="D188" s="508"/>
      <c r="E188" s="509"/>
      <c r="F188" s="508"/>
      <c r="G188" s="1027"/>
      <c r="H188" s="1027"/>
      <c r="I188" s="508"/>
      <c r="J188" s="509"/>
      <c r="P188" s="507"/>
      <c r="Q188" s="600"/>
      <c r="R188" s="508"/>
      <c r="S188" s="508"/>
      <c r="T188" s="507"/>
      <c r="U188" s="508"/>
      <c r="V188" s="510"/>
      <c r="W188" s="510"/>
      <c r="X188" s="508"/>
      <c r="Y188" s="823"/>
    </row>
    <row r="189" spans="1:25" x14ac:dyDescent="0.25">
      <c r="A189" s="507"/>
      <c r="B189" s="600"/>
      <c r="C189" s="508"/>
      <c r="D189" s="508"/>
      <c r="E189" s="509"/>
      <c r="F189" s="508"/>
      <c r="G189" s="1027"/>
      <c r="H189" s="1027"/>
      <c r="I189" s="508"/>
      <c r="J189" s="509"/>
      <c r="P189" s="507"/>
      <c r="Q189" s="600"/>
      <c r="R189" s="508"/>
      <c r="S189" s="508"/>
      <c r="T189" s="507"/>
      <c r="U189" s="508"/>
      <c r="V189" s="510"/>
      <c r="W189" s="510"/>
      <c r="X189" s="508"/>
      <c r="Y189" s="823"/>
    </row>
    <row r="190" spans="1:25" x14ac:dyDescent="0.25">
      <c r="A190" s="507"/>
      <c r="B190" s="600"/>
      <c r="C190" s="508"/>
      <c r="D190" s="508"/>
      <c r="E190" s="509"/>
      <c r="F190" s="508"/>
      <c r="G190" s="1027"/>
      <c r="H190" s="1027"/>
      <c r="I190" s="508"/>
      <c r="J190" s="509"/>
      <c r="P190" s="507"/>
      <c r="Q190" s="600"/>
      <c r="R190" s="508"/>
      <c r="S190" s="508"/>
      <c r="T190" s="507"/>
      <c r="U190" s="508"/>
      <c r="V190" s="510"/>
      <c r="W190" s="510"/>
      <c r="X190" s="508"/>
      <c r="Y190" s="823"/>
    </row>
    <row r="191" spans="1:25" x14ac:dyDescent="0.25">
      <c r="A191" s="507"/>
      <c r="B191" s="600"/>
      <c r="C191" s="508"/>
      <c r="D191" s="508"/>
      <c r="E191" s="509"/>
      <c r="F191" s="508"/>
      <c r="G191" s="1027"/>
      <c r="H191" s="1027"/>
      <c r="I191" s="508"/>
      <c r="J191" s="509"/>
      <c r="P191" s="507"/>
      <c r="Q191" s="600"/>
      <c r="R191" s="508"/>
      <c r="S191" s="508"/>
      <c r="T191" s="507"/>
      <c r="U191" s="508"/>
      <c r="V191" s="510"/>
      <c r="W191" s="510"/>
      <c r="X191" s="508"/>
      <c r="Y191" s="823"/>
    </row>
    <row r="192" spans="1:25" x14ac:dyDescent="0.25">
      <c r="A192" s="507"/>
      <c r="B192" s="600"/>
      <c r="C192" s="508"/>
      <c r="D192" s="508"/>
      <c r="E192" s="509"/>
      <c r="F192" s="508"/>
      <c r="G192" s="1027"/>
      <c r="H192" s="1027"/>
      <c r="I192" s="508"/>
      <c r="J192" s="509"/>
      <c r="P192" s="507"/>
      <c r="Q192" s="600"/>
      <c r="R192" s="508"/>
      <c r="S192" s="508"/>
      <c r="T192" s="507"/>
      <c r="U192" s="508"/>
      <c r="V192" s="510"/>
      <c r="W192" s="510"/>
      <c r="X192" s="508"/>
      <c r="Y192" s="823"/>
    </row>
    <row r="193" spans="1:25" x14ac:dyDescent="0.25">
      <c r="A193" s="507"/>
      <c r="B193" s="600"/>
      <c r="C193" s="508"/>
      <c r="D193" s="508"/>
      <c r="E193" s="509"/>
      <c r="F193" s="508"/>
      <c r="G193" s="1027"/>
      <c r="H193" s="1027"/>
      <c r="I193" s="508"/>
      <c r="J193" s="509"/>
      <c r="P193" s="507"/>
      <c r="Q193" s="600"/>
      <c r="R193" s="508"/>
      <c r="S193" s="508"/>
      <c r="T193" s="507"/>
      <c r="U193" s="508"/>
      <c r="V193" s="510"/>
      <c r="W193" s="510"/>
      <c r="X193" s="508"/>
      <c r="Y193" s="823"/>
    </row>
    <row r="194" spans="1:25" x14ac:dyDescent="0.25">
      <c r="A194" s="507"/>
      <c r="B194" s="600"/>
      <c r="C194" s="508"/>
      <c r="D194" s="508"/>
      <c r="E194" s="509"/>
      <c r="F194" s="508"/>
      <c r="G194" s="1027"/>
      <c r="H194" s="1027"/>
      <c r="I194" s="508"/>
      <c r="J194" s="509"/>
      <c r="P194" s="507"/>
      <c r="Q194" s="600"/>
      <c r="R194" s="508"/>
      <c r="S194" s="508"/>
      <c r="T194" s="507"/>
      <c r="U194" s="508"/>
      <c r="V194" s="510"/>
      <c r="W194" s="510"/>
      <c r="X194" s="508"/>
      <c r="Y194" s="823"/>
    </row>
    <row r="195" spans="1:25" x14ac:dyDescent="0.25">
      <c r="A195" s="507"/>
      <c r="B195" s="600"/>
      <c r="C195" s="508"/>
      <c r="D195" s="508"/>
      <c r="E195" s="509"/>
      <c r="F195" s="508"/>
      <c r="G195" s="1027"/>
      <c r="H195" s="1027"/>
      <c r="I195" s="508"/>
      <c r="J195" s="509"/>
      <c r="P195" s="507"/>
      <c r="Q195" s="600"/>
      <c r="R195" s="508"/>
      <c r="S195" s="508"/>
      <c r="T195" s="507"/>
      <c r="U195" s="508"/>
      <c r="V195" s="510"/>
      <c r="W195" s="510"/>
      <c r="X195" s="508"/>
      <c r="Y195" s="823"/>
    </row>
    <row r="196" spans="1:25" x14ac:dyDescent="0.25">
      <c r="A196" s="507"/>
      <c r="B196" s="600"/>
      <c r="C196" s="508"/>
      <c r="D196" s="508"/>
      <c r="E196" s="509"/>
      <c r="F196" s="508"/>
      <c r="G196" s="1027"/>
      <c r="H196" s="1027"/>
      <c r="I196" s="508"/>
      <c r="J196" s="509"/>
      <c r="P196" s="507"/>
      <c r="Q196" s="600"/>
      <c r="R196" s="508"/>
      <c r="S196" s="508"/>
      <c r="T196" s="507"/>
      <c r="U196" s="508"/>
      <c r="V196" s="510"/>
      <c r="W196" s="510"/>
      <c r="X196" s="508"/>
      <c r="Y196" s="823"/>
    </row>
    <row r="197" spans="1:25" x14ac:dyDescent="0.25">
      <c r="A197" s="507"/>
      <c r="B197" s="600"/>
      <c r="C197" s="508"/>
      <c r="D197" s="508"/>
      <c r="E197" s="509"/>
      <c r="F197" s="508"/>
      <c r="G197" s="1027"/>
      <c r="H197" s="1027"/>
      <c r="I197" s="508"/>
      <c r="J197" s="509"/>
      <c r="P197" s="507"/>
      <c r="Q197" s="600"/>
      <c r="R197" s="508"/>
      <c r="S197" s="508"/>
      <c r="T197" s="507"/>
      <c r="U197" s="508"/>
      <c r="V197" s="510"/>
      <c r="W197" s="510"/>
      <c r="X197" s="508"/>
      <c r="Y197" s="823"/>
    </row>
    <row r="198" spans="1:25" x14ac:dyDescent="0.25">
      <c r="A198" s="507"/>
      <c r="B198" s="600"/>
      <c r="C198" s="508"/>
      <c r="D198" s="508"/>
      <c r="E198" s="509"/>
      <c r="F198" s="508"/>
      <c r="G198" s="1027"/>
      <c r="H198" s="1027"/>
      <c r="I198" s="508"/>
      <c r="J198" s="509"/>
      <c r="P198" s="507"/>
      <c r="Q198" s="600"/>
      <c r="R198" s="508"/>
      <c r="S198" s="508"/>
      <c r="T198" s="507"/>
      <c r="U198" s="508"/>
      <c r="V198" s="510"/>
      <c r="W198" s="510"/>
      <c r="X198" s="508"/>
      <c r="Y198" s="823"/>
    </row>
    <row r="199" spans="1:25" x14ac:dyDescent="0.25">
      <c r="A199" s="507"/>
      <c r="B199" s="600"/>
      <c r="C199" s="508"/>
      <c r="D199" s="508"/>
      <c r="E199" s="509"/>
      <c r="F199" s="508"/>
      <c r="G199" s="1027"/>
      <c r="H199" s="1027"/>
      <c r="I199" s="508"/>
      <c r="J199" s="509"/>
      <c r="P199" s="507"/>
      <c r="Q199" s="600"/>
      <c r="R199" s="508"/>
      <c r="S199" s="508"/>
      <c r="T199" s="514"/>
      <c r="U199" s="515"/>
      <c r="V199" s="510"/>
      <c r="W199" s="510"/>
      <c r="X199" s="508"/>
      <c r="Y199" s="823"/>
    </row>
    <row r="200" spans="1:25" x14ac:dyDescent="0.25">
      <c r="A200" s="507"/>
      <c r="B200" s="600"/>
      <c r="C200" s="508"/>
      <c r="D200" s="508"/>
      <c r="E200" s="509"/>
      <c r="F200" s="508"/>
      <c r="G200" s="1027"/>
      <c r="H200" s="1027"/>
      <c r="I200" s="508"/>
      <c r="J200" s="509"/>
      <c r="P200" s="507"/>
      <c r="Q200" s="600"/>
      <c r="R200" s="508"/>
      <c r="S200" s="508"/>
      <c r="T200" s="507"/>
      <c r="U200" s="508"/>
      <c r="V200" s="510"/>
      <c r="W200" s="510"/>
      <c r="X200" s="508"/>
      <c r="Y200" s="823"/>
    </row>
    <row r="201" spans="1:25" x14ac:dyDescent="0.25">
      <c r="A201" s="507"/>
      <c r="B201" s="600"/>
      <c r="C201" s="508"/>
      <c r="D201" s="508"/>
      <c r="E201" s="509"/>
      <c r="F201" s="508"/>
      <c r="G201" s="1027"/>
      <c r="H201" s="1027"/>
      <c r="I201" s="508"/>
      <c r="J201" s="509"/>
      <c r="P201" s="507"/>
      <c r="Q201" s="600"/>
      <c r="R201" s="508"/>
      <c r="S201" s="508"/>
      <c r="T201" s="507"/>
      <c r="U201" s="508"/>
      <c r="V201" s="510"/>
      <c r="W201" s="510"/>
      <c r="X201" s="508"/>
      <c r="Y201" s="823"/>
    </row>
    <row r="202" spans="1:25" x14ac:dyDescent="0.25">
      <c r="A202" s="507"/>
      <c r="B202" s="600"/>
      <c r="C202" s="508"/>
      <c r="D202" s="508"/>
      <c r="E202" s="509"/>
      <c r="F202" s="508"/>
      <c r="G202" s="1027"/>
      <c r="H202" s="1027"/>
      <c r="I202" s="508"/>
      <c r="J202" s="509"/>
      <c r="P202" s="507"/>
      <c r="Q202" s="600"/>
      <c r="R202" s="508"/>
      <c r="S202" s="508"/>
      <c r="T202" s="514"/>
      <c r="U202" s="515"/>
      <c r="V202" s="510"/>
      <c r="W202" s="510"/>
      <c r="X202" s="515"/>
      <c r="Y202" s="823"/>
    </row>
    <row r="203" spans="1:25" x14ac:dyDescent="0.25">
      <c r="A203" s="507"/>
      <c r="B203" s="600"/>
      <c r="C203" s="508"/>
      <c r="D203" s="508"/>
      <c r="E203" s="509"/>
      <c r="F203" s="508"/>
      <c r="G203" s="1027"/>
      <c r="H203" s="1027"/>
      <c r="I203" s="508"/>
      <c r="J203" s="509"/>
      <c r="P203" s="507"/>
      <c r="Q203" s="600"/>
      <c r="R203" s="508"/>
      <c r="S203" s="508"/>
      <c r="T203" s="514"/>
      <c r="U203" s="515"/>
      <c r="V203" s="510"/>
      <c r="W203" s="510"/>
      <c r="X203" s="515"/>
      <c r="Y203" s="823"/>
    </row>
    <row r="204" spans="1:25" x14ac:dyDescent="0.25">
      <c r="A204" s="507"/>
      <c r="B204" s="600"/>
      <c r="C204" s="508"/>
      <c r="D204" s="508"/>
      <c r="E204" s="509"/>
      <c r="F204" s="508"/>
      <c r="G204" s="1027"/>
      <c r="H204" s="1027"/>
      <c r="I204" s="508"/>
      <c r="J204" s="509"/>
      <c r="P204" s="507"/>
      <c r="Q204" s="600"/>
      <c r="R204" s="508"/>
      <c r="S204" s="508"/>
      <c r="T204" s="514"/>
      <c r="U204" s="515"/>
      <c r="V204" s="510"/>
      <c r="W204" s="510"/>
      <c r="X204" s="515"/>
      <c r="Y204" s="823"/>
    </row>
    <row r="205" spans="1:25" x14ac:dyDescent="0.25">
      <c r="A205" s="507"/>
      <c r="B205" s="600"/>
      <c r="C205" s="508"/>
      <c r="D205" s="508"/>
      <c r="E205" s="509"/>
      <c r="F205" s="508"/>
      <c r="G205" s="1027"/>
      <c r="H205" s="1027"/>
      <c r="I205" s="508"/>
      <c r="J205" s="509"/>
      <c r="P205" s="507"/>
      <c r="Q205" s="600"/>
      <c r="R205" s="508"/>
      <c r="S205" s="508"/>
      <c r="T205" s="514"/>
      <c r="U205" s="515"/>
      <c r="V205" s="510"/>
      <c r="W205" s="510"/>
      <c r="X205" s="515"/>
      <c r="Y205" s="823"/>
    </row>
    <row r="206" spans="1:25" x14ac:dyDescent="0.25">
      <c r="A206" s="507"/>
      <c r="B206" s="600"/>
      <c r="C206" s="508"/>
      <c r="D206" s="508"/>
      <c r="E206" s="509"/>
      <c r="F206" s="508"/>
      <c r="G206" s="1027"/>
      <c r="H206" s="1027"/>
      <c r="I206" s="508"/>
      <c r="J206" s="509"/>
      <c r="P206" s="507"/>
      <c r="Q206" s="600"/>
      <c r="R206" s="508"/>
      <c r="S206" s="508"/>
      <c r="T206" s="514"/>
      <c r="U206" s="515"/>
      <c r="V206" s="510"/>
      <c r="W206" s="510"/>
      <c r="X206" s="508"/>
      <c r="Y206" s="823"/>
    </row>
    <row r="207" spans="1:25" x14ac:dyDescent="0.25">
      <c r="A207" s="507"/>
      <c r="B207" s="600"/>
      <c r="C207" s="508"/>
      <c r="D207" s="508"/>
      <c r="E207" s="509"/>
      <c r="F207" s="508"/>
      <c r="G207" s="1027"/>
      <c r="H207" s="1027"/>
      <c r="I207" s="508"/>
      <c r="J207" s="509"/>
      <c r="P207" s="507"/>
      <c r="Q207" s="600"/>
      <c r="R207" s="508"/>
      <c r="S207" s="508"/>
      <c r="T207" s="514"/>
      <c r="U207" s="515"/>
      <c r="V207" s="510"/>
      <c r="W207" s="510"/>
      <c r="X207" s="508"/>
      <c r="Y207" s="823"/>
    </row>
    <row r="208" spans="1:25" x14ac:dyDescent="0.25">
      <c r="A208" s="507"/>
      <c r="B208" s="600"/>
      <c r="C208" s="508"/>
      <c r="D208" s="508"/>
      <c r="E208" s="509"/>
      <c r="F208" s="508"/>
      <c r="G208" s="1027"/>
      <c r="H208" s="1027"/>
      <c r="I208" s="508"/>
      <c r="J208" s="509"/>
      <c r="P208" s="507"/>
      <c r="Q208" s="600"/>
      <c r="R208" s="508"/>
      <c r="S208" s="508"/>
      <c r="T208" s="514"/>
      <c r="U208" s="515"/>
      <c r="V208" s="510"/>
      <c r="W208" s="510"/>
      <c r="X208" s="508"/>
      <c r="Y208" s="823"/>
    </row>
    <row r="209" spans="1:25" x14ac:dyDescent="0.25">
      <c r="A209" s="507"/>
      <c r="B209" s="600"/>
      <c r="C209" s="508"/>
      <c r="D209" s="508"/>
      <c r="E209" s="509"/>
      <c r="F209" s="508"/>
      <c r="G209" s="1027"/>
      <c r="H209" s="1027"/>
      <c r="I209" s="508"/>
      <c r="J209" s="509"/>
      <c r="P209" s="507"/>
      <c r="Q209" s="600"/>
      <c r="R209" s="508"/>
      <c r="S209" s="508"/>
      <c r="T209" s="514"/>
      <c r="U209" s="515"/>
      <c r="V209" s="510"/>
      <c r="W209" s="510"/>
      <c r="X209" s="508"/>
      <c r="Y209" s="823"/>
    </row>
    <row r="210" spans="1:25" x14ac:dyDescent="0.25">
      <c r="A210" s="507"/>
      <c r="B210" s="600"/>
      <c r="C210" s="508"/>
      <c r="D210" s="508"/>
      <c r="E210" s="509"/>
      <c r="F210" s="508"/>
      <c r="G210" s="1027"/>
      <c r="H210" s="1027"/>
      <c r="I210" s="508"/>
      <c r="J210" s="509"/>
      <c r="P210" s="507"/>
      <c r="Q210" s="600"/>
      <c r="R210" s="508"/>
      <c r="S210" s="508"/>
      <c r="T210" s="509"/>
      <c r="U210" s="508"/>
      <c r="V210" s="510"/>
      <c r="W210" s="510"/>
      <c r="X210" s="508"/>
      <c r="Y210" s="823"/>
    </row>
    <row r="211" spans="1:25" x14ac:dyDescent="0.25">
      <c r="A211" s="507"/>
      <c r="B211" s="600"/>
      <c r="C211" s="508"/>
      <c r="D211" s="508"/>
      <c r="E211" s="509"/>
      <c r="F211" s="508"/>
      <c r="G211" s="1027"/>
      <c r="H211" s="1027"/>
      <c r="I211" s="508"/>
      <c r="J211" s="509"/>
      <c r="P211" s="507"/>
      <c r="Q211" s="600"/>
      <c r="R211" s="508"/>
      <c r="S211" s="508"/>
      <c r="T211" s="514"/>
      <c r="U211" s="515"/>
      <c r="V211" s="510"/>
      <c r="W211" s="510"/>
      <c r="X211" s="508"/>
      <c r="Y211" s="823"/>
    </row>
    <row r="212" spans="1:25" x14ac:dyDescent="0.25">
      <c r="A212" s="507"/>
      <c r="B212" s="600"/>
      <c r="C212" s="508"/>
      <c r="D212" s="508"/>
      <c r="E212" s="509"/>
      <c r="F212" s="508"/>
      <c r="G212" s="1027"/>
      <c r="H212" s="1027"/>
      <c r="I212" s="508"/>
      <c r="J212" s="509"/>
      <c r="P212" s="507"/>
      <c r="Q212" s="600"/>
      <c r="R212" s="508"/>
      <c r="S212" s="508"/>
      <c r="T212" s="514"/>
      <c r="U212" s="515"/>
      <c r="V212" s="510"/>
      <c r="W212" s="510"/>
      <c r="X212" s="508"/>
      <c r="Y212" s="823"/>
    </row>
    <row r="213" spans="1:25" x14ac:dyDescent="0.25">
      <c r="A213" s="507"/>
      <c r="B213" s="600"/>
      <c r="C213" s="508"/>
      <c r="D213" s="508"/>
      <c r="E213" s="509"/>
      <c r="F213" s="508"/>
      <c r="G213" s="1027"/>
      <c r="H213" s="1027"/>
      <c r="I213" s="508"/>
      <c r="J213" s="509"/>
      <c r="P213" s="507"/>
      <c r="Q213" s="600"/>
      <c r="R213" s="508"/>
      <c r="S213" s="508"/>
      <c r="T213" s="514"/>
      <c r="U213" s="515"/>
      <c r="V213" s="510"/>
      <c r="W213" s="510"/>
      <c r="X213" s="508"/>
      <c r="Y213" s="823"/>
    </row>
    <row r="214" spans="1:25" x14ac:dyDescent="0.25">
      <c r="A214" s="507"/>
      <c r="B214" s="600"/>
      <c r="C214" s="508"/>
      <c r="D214" s="508"/>
      <c r="E214" s="509"/>
      <c r="F214" s="508"/>
      <c r="G214" s="1027"/>
      <c r="H214" s="1027"/>
      <c r="I214" s="508"/>
      <c r="J214" s="509"/>
      <c r="P214" s="507"/>
      <c r="Q214" s="600"/>
      <c r="R214" s="508"/>
      <c r="S214" s="508"/>
      <c r="T214" s="514"/>
      <c r="U214" s="515"/>
      <c r="V214" s="510"/>
      <c r="W214" s="510"/>
      <c r="X214" s="508"/>
      <c r="Y214" s="823"/>
    </row>
    <row r="215" spans="1:25" x14ac:dyDescent="0.25">
      <c r="A215" s="507"/>
      <c r="B215" s="600"/>
      <c r="C215" s="508"/>
      <c r="D215" s="508"/>
      <c r="E215" s="509"/>
      <c r="F215" s="508"/>
      <c r="G215" s="1027"/>
      <c r="H215" s="1027"/>
      <c r="I215" s="508"/>
      <c r="J215" s="509"/>
      <c r="P215" s="507"/>
      <c r="Q215" s="600"/>
      <c r="R215" s="508"/>
      <c r="S215" s="508"/>
      <c r="T215" s="514"/>
      <c r="U215" s="515"/>
      <c r="V215" s="510"/>
      <c r="W215" s="510"/>
      <c r="X215" s="508"/>
      <c r="Y215" s="823"/>
    </row>
    <row r="216" spans="1:25" x14ac:dyDescent="0.25">
      <c r="A216" s="507"/>
      <c r="B216" s="600"/>
      <c r="C216" s="508"/>
      <c r="D216" s="508"/>
      <c r="E216" s="509"/>
      <c r="F216" s="508"/>
      <c r="G216" s="1027"/>
      <c r="H216" s="1027"/>
      <c r="I216" s="508"/>
      <c r="J216" s="509"/>
      <c r="P216" s="507"/>
      <c r="Q216" s="600"/>
      <c r="R216" s="508"/>
      <c r="S216" s="508"/>
      <c r="T216" s="514"/>
      <c r="U216" s="515"/>
      <c r="V216" s="510"/>
      <c r="W216" s="510"/>
      <c r="X216" s="508"/>
      <c r="Y216" s="823"/>
    </row>
    <row r="217" spans="1:25" x14ac:dyDescent="0.25">
      <c r="A217" s="507"/>
      <c r="B217" s="600"/>
      <c r="C217" s="508"/>
      <c r="D217" s="508"/>
      <c r="E217" s="509"/>
      <c r="F217" s="508"/>
      <c r="G217" s="1027"/>
      <c r="H217" s="1027"/>
      <c r="I217" s="508"/>
      <c r="J217" s="509"/>
      <c r="P217" s="507"/>
      <c r="Q217" s="600"/>
      <c r="R217" s="508"/>
      <c r="S217" s="508"/>
      <c r="T217" s="514"/>
      <c r="U217" s="515"/>
      <c r="V217" s="510"/>
      <c r="W217" s="510"/>
      <c r="X217" s="508"/>
      <c r="Y217" s="823"/>
    </row>
    <row r="218" spans="1:25" x14ac:dyDescent="0.25">
      <c r="A218" s="507"/>
      <c r="B218" s="600"/>
      <c r="C218" s="508"/>
      <c r="D218" s="508"/>
      <c r="E218" s="509"/>
      <c r="F218" s="508"/>
      <c r="G218" s="1027"/>
      <c r="H218" s="1027"/>
      <c r="I218" s="508"/>
      <c r="J218" s="509"/>
      <c r="P218" s="507"/>
      <c r="Q218" s="600"/>
      <c r="R218" s="508"/>
      <c r="S218" s="508"/>
      <c r="T218" s="514"/>
      <c r="U218" s="515"/>
      <c r="V218" s="510"/>
      <c r="W218" s="510"/>
      <c r="X218" s="508"/>
      <c r="Y218" s="823"/>
    </row>
    <row r="219" spans="1:25" x14ac:dyDescent="0.25">
      <c r="A219" s="507"/>
      <c r="B219" s="600"/>
      <c r="C219" s="508"/>
      <c r="D219" s="508"/>
      <c r="E219" s="509"/>
      <c r="F219" s="508"/>
      <c r="G219" s="1027"/>
      <c r="H219" s="1027"/>
      <c r="I219" s="508"/>
      <c r="J219" s="509"/>
      <c r="P219" s="507"/>
      <c r="Q219" s="600"/>
      <c r="R219" s="508"/>
      <c r="S219" s="508"/>
      <c r="T219" s="514"/>
      <c r="U219" s="515"/>
      <c r="V219" s="510"/>
      <c r="W219" s="510"/>
      <c r="X219" s="508"/>
      <c r="Y219" s="823"/>
    </row>
    <row r="220" spans="1:25" x14ac:dyDescent="0.25">
      <c r="A220" s="507"/>
      <c r="B220" s="600"/>
      <c r="C220" s="508"/>
      <c r="D220" s="508"/>
      <c r="E220" s="509"/>
      <c r="F220" s="508"/>
      <c r="G220" s="1027"/>
      <c r="H220" s="1027"/>
      <c r="I220" s="508"/>
      <c r="J220" s="509"/>
      <c r="P220" s="507"/>
      <c r="Q220" s="600"/>
      <c r="R220" s="508"/>
      <c r="S220" s="508"/>
      <c r="T220" s="514"/>
      <c r="U220" s="515"/>
      <c r="V220" s="510"/>
      <c r="W220" s="510"/>
      <c r="X220" s="508"/>
      <c r="Y220" s="823"/>
    </row>
    <row r="221" spans="1:25" x14ac:dyDescent="0.25">
      <c r="A221" s="507"/>
      <c r="B221" s="600"/>
      <c r="C221" s="508"/>
      <c r="D221" s="508"/>
      <c r="E221" s="509"/>
      <c r="F221" s="508"/>
      <c r="G221" s="1027"/>
      <c r="H221" s="1027"/>
      <c r="I221" s="508"/>
      <c r="J221" s="509"/>
      <c r="P221" s="507"/>
      <c r="Q221" s="600"/>
      <c r="R221" s="508"/>
      <c r="S221" s="508"/>
      <c r="T221" s="514"/>
      <c r="U221" s="515"/>
      <c r="V221" s="510"/>
      <c r="W221" s="510"/>
      <c r="X221" s="508"/>
      <c r="Y221" s="823"/>
    </row>
    <row r="222" spans="1:25" x14ac:dyDescent="0.25">
      <c r="A222" s="507"/>
      <c r="B222" s="600"/>
      <c r="C222" s="508"/>
      <c r="D222" s="508"/>
      <c r="E222" s="509"/>
      <c r="F222" s="508"/>
      <c r="G222" s="1027"/>
      <c r="H222" s="1027"/>
      <c r="I222" s="508"/>
      <c r="J222" s="509"/>
      <c r="P222" s="507"/>
      <c r="Q222" s="600"/>
      <c r="R222" s="508"/>
      <c r="S222" s="508"/>
      <c r="T222" s="514"/>
      <c r="U222" s="515"/>
      <c r="V222" s="510"/>
      <c r="W222" s="510"/>
      <c r="X222" s="508"/>
      <c r="Y222" s="823"/>
    </row>
    <row r="223" spans="1:25" x14ac:dyDescent="0.25">
      <c r="A223" s="507"/>
      <c r="B223" s="600"/>
      <c r="C223" s="508"/>
      <c r="D223" s="508"/>
      <c r="E223" s="509"/>
      <c r="F223" s="508"/>
      <c r="G223" s="1027"/>
      <c r="H223" s="1027"/>
      <c r="I223" s="508"/>
      <c r="J223" s="509"/>
      <c r="P223" s="507"/>
      <c r="Q223" s="600"/>
      <c r="R223" s="508"/>
      <c r="S223" s="508"/>
      <c r="T223" s="514"/>
      <c r="U223" s="515"/>
      <c r="V223" s="510"/>
      <c r="W223" s="510"/>
      <c r="X223" s="508"/>
      <c r="Y223" s="823"/>
    </row>
    <row r="224" spans="1:25" x14ac:dyDescent="0.25">
      <c r="A224" s="507"/>
      <c r="B224" s="600"/>
      <c r="C224" s="508"/>
      <c r="D224" s="508"/>
      <c r="E224" s="509"/>
      <c r="F224" s="508"/>
      <c r="G224" s="1027"/>
      <c r="H224" s="1027"/>
      <c r="I224" s="508"/>
      <c r="J224" s="509"/>
      <c r="P224" s="507"/>
      <c r="Q224" s="600"/>
      <c r="R224" s="508"/>
      <c r="S224" s="508"/>
      <c r="T224" s="514"/>
      <c r="U224" s="515"/>
      <c r="V224" s="510"/>
      <c r="W224" s="510"/>
      <c r="X224" s="508"/>
      <c r="Y224" s="823"/>
    </row>
    <row r="225" spans="1:25" x14ac:dyDescent="0.25">
      <c r="A225" s="507"/>
      <c r="B225" s="600"/>
      <c r="C225" s="508"/>
      <c r="D225" s="508"/>
      <c r="E225" s="509"/>
      <c r="F225" s="508"/>
      <c r="G225" s="1027"/>
      <c r="H225" s="1027"/>
      <c r="I225" s="508"/>
      <c r="J225" s="509"/>
      <c r="P225" s="507"/>
      <c r="Q225" s="600"/>
      <c r="R225" s="508"/>
      <c r="S225" s="508"/>
      <c r="T225" s="514"/>
      <c r="U225" s="515"/>
      <c r="V225" s="510"/>
      <c r="W225" s="510"/>
      <c r="X225" s="508"/>
      <c r="Y225" s="823"/>
    </row>
    <row r="226" spans="1:25" x14ac:dyDescent="0.25">
      <c r="A226" s="507"/>
      <c r="B226" s="600"/>
      <c r="C226" s="508"/>
      <c r="D226" s="508"/>
      <c r="E226" s="509"/>
      <c r="F226" s="508"/>
      <c r="G226" s="1027"/>
      <c r="H226" s="1027"/>
      <c r="I226" s="508"/>
      <c r="J226" s="509"/>
      <c r="P226" s="507"/>
      <c r="Q226" s="600"/>
      <c r="R226" s="508"/>
      <c r="S226" s="508"/>
      <c r="T226" s="514"/>
      <c r="U226" s="515"/>
      <c r="V226" s="510"/>
      <c r="W226" s="510"/>
      <c r="X226" s="508"/>
      <c r="Y226" s="823"/>
    </row>
    <row r="227" spans="1:25" x14ac:dyDescent="0.25">
      <c r="A227" s="507"/>
      <c r="B227" s="600"/>
      <c r="C227" s="508"/>
      <c r="D227" s="508"/>
      <c r="E227" s="509"/>
      <c r="F227" s="508"/>
      <c r="G227" s="1027"/>
      <c r="H227" s="1027"/>
      <c r="I227" s="508"/>
      <c r="J227" s="509"/>
      <c r="P227" s="507"/>
      <c r="Q227" s="600"/>
      <c r="R227" s="508"/>
      <c r="S227" s="508"/>
      <c r="T227" s="514"/>
      <c r="U227" s="515"/>
      <c r="V227" s="510"/>
      <c r="W227" s="510"/>
      <c r="X227" s="599"/>
      <c r="Y227" s="823"/>
    </row>
    <row r="228" spans="1:25" x14ac:dyDescent="0.25">
      <c r="A228" s="507"/>
      <c r="B228" s="600"/>
      <c r="C228" s="508"/>
      <c r="D228" s="508"/>
      <c r="E228" s="509"/>
      <c r="F228" s="508"/>
      <c r="G228" s="1027"/>
      <c r="H228" s="1027"/>
      <c r="I228" s="508"/>
      <c r="J228" s="509"/>
      <c r="P228" s="507"/>
      <c r="Q228" s="600"/>
      <c r="R228" s="508"/>
      <c r="S228" s="508"/>
      <c r="T228" s="514"/>
      <c r="U228" s="515"/>
      <c r="V228" s="510"/>
      <c r="W228" s="510"/>
      <c r="X228" s="599"/>
      <c r="Y228" s="823"/>
    </row>
    <row r="229" spans="1:25" x14ac:dyDescent="0.25">
      <c r="A229" s="507"/>
      <c r="B229" s="600"/>
      <c r="C229" s="508"/>
      <c r="D229" s="508"/>
      <c r="E229" s="509"/>
      <c r="F229" s="508"/>
      <c r="G229" s="1027"/>
      <c r="H229" s="1027"/>
      <c r="I229" s="508"/>
      <c r="J229" s="509"/>
      <c r="P229" s="507"/>
      <c r="Q229" s="600"/>
      <c r="R229" s="508"/>
      <c r="S229" s="508"/>
      <c r="T229" s="514"/>
      <c r="U229" s="515"/>
      <c r="V229" s="510"/>
      <c r="W229" s="510"/>
      <c r="X229" s="599"/>
      <c r="Y229" s="823"/>
    </row>
    <row r="230" spans="1:25" x14ac:dyDescent="0.25">
      <c r="A230" s="507"/>
      <c r="B230" s="600"/>
      <c r="C230" s="508"/>
      <c r="D230" s="508"/>
      <c r="E230" s="509"/>
      <c r="F230" s="508"/>
      <c r="G230" s="1027"/>
      <c r="H230" s="1027"/>
      <c r="I230" s="508"/>
      <c r="J230" s="509"/>
      <c r="P230" s="507"/>
      <c r="Q230" s="600"/>
      <c r="R230" s="508"/>
      <c r="S230" s="508"/>
      <c r="T230" s="509"/>
      <c r="U230" s="508"/>
      <c r="V230" s="510"/>
      <c r="W230" s="510"/>
      <c r="X230" s="599"/>
      <c r="Y230" s="823"/>
    </row>
    <row r="231" spans="1:25" x14ac:dyDescent="0.25">
      <c r="A231" s="507"/>
      <c r="B231" s="600"/>
      <c r="C231" s="508"/>
      <c r="D231" s="508"/>
      <c r="E231" s="509"/>
      <c r="F231" s="508"/>
      <c r="G231" s="1027"/>
      <c r="H231" s="1027"/>
      <c r="I231" s="508"/>
      <c r="J231" s="509"/>
      <c r="P231" s="507"/>
      <c r="Q231" s="600"/>
      <c r="R231" s="508"/>
      <c r="S231" s="508"/>
      <c r="T231" s="509"/>
      <c r="U231" s="508"/>
      <c r="V231" s="510"/>
      <c r="W231" s="510"/>
      <c r="X231" s="508"/>
      <c r="Y231" s="823"/>
    </row>
    <row r="232" spans="1:25" x14ac:dyDescent="0.25">
      <c r="A232" s="507"/>
      <c r="B232" s="600"/>
      <c r="C232" s="508"/>
      <c r="D232" s="508"/>
      <c r="E232" s="509"/>
      <c r="F232" s="508"/>
      <c r="G232" s="1027"/>
      <c r="H232" s="1027"/>
      <c r="I232" s="508"/>
      <c r="J232" s="509"/>
      <c r="P232" s="507"/>
      <c r="Q232" s="600"/>
      <c r="R232" s="508"/>
      <c r="S232" s="508"/>
      <c r="T232" s="509"/>
      <c r="U232" s="508"/>
      <c r="V232" s="510"/>
      <c r="W232" s="510"/>
      <c r="X232" s="508"/>
      <c r="Y232" s="823"/>
    </row>
    <row r="233" spans="1:25" x14ac:dyDescent="0.25">
      <c r="A233" s="507"/>
      <c r="B233" s="600"/>
      <c r="C233" s="508"/>
      <c r="D233" s="508"/>
      <c r="E233" s="509"/>
      <c r="F233" s="508"/>
      <c r="G233" s="1027"/>
      <c r="H233" s="1027"/>
      <c r="I233" s="508"/>
      <c r="J233" s="509"/>
      <c r="P233" s="507"/>
      <c r="Q233" s="600"/>
      <c r="R233" s="508"/>
      <c r="S233" s="508"/>
      <c r="T233" s="509"/>
      <c r="U233" s="508"/>
      <c r="V233" s="510"/>
      <c r="W233" s="510"/>
      <c r="X233" s="508"/>
      <c r="Y233" s="823"/>
    </row>
    <row r="234" spans="1:25" x14ac:dyDescent="0.25">
      <c r="A234" s="507"/>
      <c r="B234" s="600"/>
      <c r="C234" s="508"/>
      <c r="D234" s="508"/>
      <c r="E234" s="509"/>
      <c r="F234" s="508"/>
      <c r="G234" s="1027"/>
      <c r="H234" s="1027"/>
      <c r="I234" s="508"/>
      <c r="J234" s="509"/>
      <c r="P234" s="507"/>
      <c r="Q234" s="600"/>
      <c r="R234" s="508"/>
      <c r="S234" s="508"/>
      <c r="T234" s="509"/>
      <c r="U234" s="508"/>
      <c r="V234" s="510"/>
      <c r="W234" s="510"/>
      <c r="X234" s="508"/>
      <c r="Y234" s="823"/>
    </row>
    <row r="235" spans="1:25" x14ac:dyDescent="0.25">
      <c r="A235" s="507"/>
      <c r="B235" s="600"/>
      <c r="C235" s="508"/>
      <c r="D235" s="508"/>
      <c r="E235" s="509"/>
      <c r="F235" s="508"/>
      <c r="G235" s="1027"/>
      <c r="H235" s="1027"/>
      <c r="I235" s="508"/>
      <c r="J235" s="509"/>
      <c r="P235" s="507"/>
      <c r="Q235" s="600"/>
      <c r="R235" s="508"/>
      <c r="S235" s="508"/>
      <c r="T235" s="509"/>
      <c r="U235" s="508"/>
      <c r="V235" s="510"/>
      <c r="W235" s="510"/>
      <c r="X235" s="508"/>
      <c r="Y235" s="823"/>
    </row>
    <row r="236" spans="1:25" x14ac:dyDescent="0.25">
      <c r="A236" s="507"/>
      <c r="B236" s="600"/>
      <c r="C236" s="508"/>
      <c r="D236" s="508"/>
      <c r="E236" s="509"/>
      <c r="F236" s="508"/>
      <c r="G236" s="1027"/>
      <c r="H236" s="1027"/>
      <c r="I236" s="508"/>
      <c r="J236" s="509"/>
      <c r="P236" s="507"/>
      <c r="Q236" s="600"/>
      <c r="R236" s="508"/>
      <c r="S236" s="508"/>
      <c r="T236" s="509"/>
      <c r="U236" s="508"/>
      <c r="V236" s="510"/>
      <c r="W236" s="510"/>
      <c r="X236" s="508"/>
      <c r="Y236" s="823"/>
    </row>
    <row r="237" spans="1:25" x14ac:dyDescent="0.25">
      <c r="A237" s="507"/>
      <c r="B237" s="600"/>
      <c r="C237" s="508"/>
      <c r="D237" s="508"/>
      <c r="E237" s="509"/>
      <c r="F237" s="508"/>
      <c r="G237" s="1027"/>
      <c r="H237" s="1027"/>
      <c r="I237" s="508"/>
      <c r="J237" s="509"/>
      <c r="P237" s="507"/>
      <c r="Q237" s="600"/>
      <c r="R237" s="508"/>
      <c r="S237" s="508"/>
      <c r="T237" s="509"/>
      <c r="U237" s="508"/>
      <c r="V237" s="510"/>
      <c r="W237" s="510"/>
      <c r="X237" s="508"/>
      <c r="Y237" s="823"/>
    </row>
    <row r="238" spans="1:25" x14ac:dyDescent="0.25">
      <c r="A238" s="507"/>
      <c r="B238" s="600"/>
      <c r="C238" s="508"/>
      <c r="D238" s="508"/>
      <c r="E238" s="509"/>
      <c r="F238" s="508"/>
      <c r="G238" s="1027"/>
      <c r="H238" s="1027"/>
      <c r="I238" s="508"/>
      <c r="J238" s="509"/>
      <c r="P238" s="507"/>
      <c r="Q238" s="600"/>
      <c r="R238" s="508"/>
      <c r="S238" s="508"/>
      <c r="T238" s="509"/>
      <c r="U238" s="508"/>
      <c r="V238" s="510"/>
      <c r="W238" s="510"/>
      <c r="X238" s="508"/>
      <c r="Y238" s="823"/>
    </row>
    <row r="239" spans="1:25" x14ac:dyDescent="0.25">
      <c r="A239" s="507"/>
      <c r="B239" s="600"/>
      <c r="C239" s="508"/>
      <c r="D239" s="508"/>
      <c r="E239" s="509"/>
      <c r="F239" s="508"/>
      <c r="G239" s="1027"/>
      <c r="H239" s="1027"/>
      <c r="I239" s="508"/>
      <c r="J239" s="509"/>
      <c r="P239" s="507"/>
      <c r="Q239" s="600"/>
      <c r="R239" s="508"/>
      <c r="S239" s="508"/>
      <c r="T239" s="509"/>
      <c r="U239" s="508"/>
      <c r="V239" s="510"/>
      <c r="W239" s="510"/>
      <c r="X239" s="508"/>
      <c r="Y239" s="823"/>
    </row>
    <row r="240" spans="1:25" x14ac:dyDescent="0.25">
      <c r="A240" s="507"/>
      <c r="B240" s="600"/>
      <c r="C240" s="508"/>
      <c r="D240" s="508"/>
      <c r="E240" s="509"/>
      <c r="F240" s="508"/>
      <c r="G240" s="1027"/>
      <c r="H240" s="1027"/>
      <c r="I240" s="508"/>
      <c r="J240" s="509"/>
      <c r="P240" s="507"/>
      <c r="Q240" s="600"/>
      <c r="R240" s="508"/>
      <c r="S240" s="508"/>
      <c r="T240" s="509"/>
      <c r="U240" s="508"/>
      <c r="V240" s="510"/>
      <c r="W240" s="510"/>
      <c r="X240" s="508"/>
      <c r="Y240" s="823"/>
    </row>
    <row r="241" spans="1:25" x14ac:dyDescent="0.25">
      <c r="A241" s="507"/>
      <c r="B241" s="600"/>
      <c r="C241" s="508"/>
      <c r="D241" s="508"/>
      <c r="E241" s="509"/>
      <c r="F241" s="508"/>
      <c r="G241" s="1027"/>
      <c r="H241" s="1027"/>
      <c r="I241" s="508"/>
      <c r="J241" s="509"/>
      <c r="P241" s="507"/>
      <c r="Q241" s="600"/>
      <c r="R241" s="508"/>
      <c r="S241" s="508"/>
      <c r="T241" s="509"/>
      <c r="U241" s="508"/>
      <c r="V241" s="510"/>
      <c r="W241" s="510"/>
      <c r="X241" s="508"/>
      <c r="Y241" s="823"/>
    </row>
    <row r="242" spans="1:25" x14ac:dyDescent="0.25">
      <c r="A242" s="507"/>
      <c r="B242" s="600"/>
      <c r="C242" s="508"/>
      <c r="D242" s="508"/>
      <c r="E242" s="509"/>
      <c r="F242" s="508"/>
      <c r="G242" s="1027"/>
      <c r="H242" s="1027"/>
      <c r="I242" s="508"/>
      <c r="J242" s="509"/>
      <c r="P242" s="507"/>
      <c r="Q242" s="600"/>
      <c r="R242" s="508"/>
      <c r="S242" s="508"/>
      <c r="T242" s="509"/>
      <c r="U242" s="508"/>
      <c r="V242" s="510"/>
      <c r="W242" s="510"/>
      <c r="X242" s="508"/>
      <c r="Y242" s="823"/>
    </row>
    <row r="243" spans="1:25" x14ac:dyDescent="0.25">
      <c r="A243" s="507"/>
      <c r="B243" s="600"/>
      <c r="C243" s="508"/>
      <c r="D243" s="508"/>
      <c r="E243" s="509"/>
      <c r="F243" s="508"/>
      <c r="G243" s="1027"/>
      <c r="H243" s="1027"/>
      <c r="I243" s="508"/>
      <c r="J243" s="509"/>
      <c r="P243" s="507"/>
      <c r="Q243" s="600"/>
      <c r="R243" s="508"/>
      <c r="S243" s="508"/>
      <c r="T243" s="509"/>
      <c r="U243" s="508"/>
      <c r="V243" s="510"/>
      <c r="W243" s="510"/>
      <c r="X243" s="508"/>
      <c r="Y243" s="823"/>
    </row>
    <row r="244" spans="1:25" x14ac:dyDescent="0.25">
      <c r="A244" s="507"/>
      <c r="B244" s="600"/>
      <c r="C244" s="508"/>
      <c r="D244" s="508"/>
      <c r="E244" s="509"/>
      <c r="F244" s="508"/>
      <c r="G244" s="1027"/>
      <c r="H244" s="1027"/>
      <c r="I244" s="508"/>
      <c r="J244" s="509"/>
      <c r="P244" s="507"/>
      <c r="Q244" s="600"/>
      <c r="R244" s="508"/>
      <c r="S244" s="508"/>
      <c r="T244" s="509"/>
      <c r="U244" s="508"/>
      <c r="V244" s="510"/>
      <c r="W244" s="510"/>
      <c r="X244" s="508"/>
      <c r="Y244" s="823"/>
    </row>
    <row r="245" spans="1:25" x14ac:dyDescent="0.25">
      <c r="A245" s="507"/>
      <c r="B245" s="600"/>
      <c r="C245" s="508"/>
      <c r="D245" s="508"/>
      <c r="E245" s="509"/>
      <c r="F245" s="508"/>
      <c r="G245" s="1027"/>
      <c r="H245" s="1027"/>
      <c r="I245" s="508"/>
      <c r="J245" s="509"/>
      <c r="P245" s="507"/>
      <c r="Q245" s="600"/>
      <c r="R245" s="508"/>
      <c r="S245" s="508"/>
      <c r="T245" s="509"/>
      <c r="U245" s="508"/>
      <c r="V245" s="510"/>
      <c r="W245" s="510"/>
      <c r="X245" s="508"/>
      <c r="Y245" s="823"/>
    </row>
    <row r="246" spans="1:25" x14ac:dyDescent="0.25">
      <c r="A246" s="507"/>
      <c r="B246" s="600"/>
      <c r="C246" s="508"/>
      <c r="D246" s="508"/>
      <c r="E246" s="509"/>
      <c r="F246" s="508"/>
      <c r="G246" s="1027"/>
      <c r="H246" s="1027"/>
      <c r="I246" s="508"/>
      <c r="J246" s="509"/>
      <c r="P246" s="507"/>
      <c r="Q246" s="600"/>
      <c r="R246" s="508"/>
      <c r="S246" s="508"/>
      <c r="T246" s="509"/>
      <c r="U246" s="508"/>
      <c r="V246" s="510"/>
      <c r="W246" s="510"/>
      <c r="X246" s="508"/>
      <c r="Y246" s="823"/>
    </row>
    <row r="247" spans="1:25" x14ac:dyDescent="0.25">
      <c r="A247" s="507"/>
      <c r="B247" s="600"/>
      <c r="C247" s="508"/>
      <c r="D247" s="508"/>
      <c r="E247" s="509"/>
      <c r="F247" s="508"/>
      <c r="G247" s="1027"/>
      <c r="H247" s="1027"/>
      <c r="I247" s="508"/>
      <c r="J247" s="509"/>
      <c r="P247" s="507"/>
      <c r="Q247" s="600"/>
      <c r="R247" s="508"/>
      <c r="S247" s="508"/>
      <c r="T247" s="509"/>
      <c r="U247" s="508"/>
      <c r="V247" s="510"/>
      <c r="W247" s="510"/>
      <c r="X247" s="508"/>
      <c r="Y247" s="823"/>
    </row>
    <row r="248" spans="1:25" x14ac:dyDescent="0.25">
      <c r="A248" s="507"/>
      <c r="B248" s="600"/>
      <c r="C248" s="508"/>
      <c r="D248" s="508"/>
      <c r="E248" s="509"/>
      <c r="F248" s="508"/>
      <c r="G248" s="1027"/>
      <c r="H248" s="1027"/>
      <c r="I248" s="508"/>
      <c r="J248" s="509"/>
      <c r="P248" s="507"/>
      <c r="Q248" s="600"/>
      <c r="R248" s="508"/>
      <c r="S248" s="508"/>
      <c r="T248" s="509"/>
      <c r="U248" s="508"/>
      <c r="V248" s="510"/>
      <c r="W248" s="510"/>
      <c r="X248" s="508"/>
      <c r="Y248" s="823"/>
    </row>
    <row r="249" spans="1:25" x14ac:dyDescent="0.25">
      <c r="A249" s="507"/>
      <c r="B249" s="600"/>
      <c r="C249" s="508"/>
      <c r="D249" s="508"/>
      <c r="E249" s="509"/>
      <c r="F249" s="508"/>
      <c r="G249" s="1027"/>
      <c r="H249" s="1027"/>
      <c r="I249" s="508"/>
      <c r="J249" s="509"/>
      <c r="P249" s="507"/>
      <c r="Q249" s="600"/>
      <c r="R249" s="508"/>
      <c r="S249" s="508"/>
      <c r="T249" s="509"/>
      <c r="U249" s="508"/>
      <c r="V249" s="510"/>
      <c r="W249" s="510"/>
      <c r="X249" s="508"/>
      <c r="Y249" s="823"/>
    </row>
    <row r="250" spans="1:25" x14ac:dyDescent="0.25">
      <c r="A250" s="507"/>
      <c r="B250" s="600"/>
      <c r="C250" s="508"/>
      <c r="D250" s="508"/>
      <c r="E250" s="509"/>
      <c r="F250" s="508"/>
      <c r="G250" s="1027"/>
      <c r="H250" s="1027"/>
      <c r="I250" s="508"/>
      <c r="J250" s="509"/>
      <c r="P250" s="507"/>
      <c r="Q250" s="600"/>
      <c r="R250" s="508"/>
      <c r="S250" s="508"/>
      <c r="T250" s="509"/>
      <c r="U250" s="508"/>
      <c r="V250" s="510"/>
      <c r="W250" s="510"/>
      <c r="X250" s="508"/>
      <c r="Y250" s="823"/>
    </row>
    <row r="251" spans="1:25" x14ac:dyDescent="0.25">
      <c r="A251" s="507"/>
      <c r="B251" s="600"/>
      <c r="C251" s="508"/>
      <c r="D251" s="508"/>
      <c r="E251" s="509"/>
      <c r="F251" s="508"/>
      <c r="G251" s="1027"/>
      <c r="H251" s="1027"/>
      <c r="I251" s="508"/>
      <c r="J251" s="509"/>
      <c r="P251" s="507"/>
      <c r="Q251" s="600"/>
      <c r="R251" s="508"/>
      <c r="S251" s="508"/>
      <c r="T251" s="509"/>
      <c r="U251" s="508"/>
      <c r="V251" s="510"/>
      <c r="W251" s="510"/>
      <c r="X251" s="508"/>
      <c r="Y251" s="823"/>
    </row>
    <row r="252" spans="1:25" x14ac:dyDescent="0.25">
      <c r="A252" s="507"/>
      <c r="B252" s="600"/>
      <c r="C252" s="508"/>
      <c r="D252" s="508"/>
      <c r="E252" s="509"/>
      <c r="F252" s="508"/>
      <c r="G252" s="1027"/>
      <c r="H252" s="1027"/>
      <c r="I252" s="508"/>
      <c r="J252" s="509"/>
      <c r="P252" s="507"/>
      <c r="Q252" s="600"/>
      <c r="R252" s="508"/>
      <c r="S252" s="508"/>
      <c r="T252" s="509"/>
      <c r="U252" s="508"/>
      <c r="V252" s="510"/>
      <c r="W252" s="510"/>
      <c r="X252" s="508"/>
      <c r="Y252" s="823"/>
    </row>
    <row r="253" spans="1:25" x14ac:dyDescent="0.25">
      <c r="A253" s="507"/>
      <c r="B253" s="600"/>
      <c r="C253" s="508"/>
      <c r="D253" s="508"/>
      <c r="E253" s="509"/>
      <c r="F253" s="508"/>
      <c r="G253" s="1027"/>
      <c r="H253" s="1027"/>
      <c r="I253" s="508"/>
      <c r="J253" s="509"/>
      <c r="P253" s="507"/>
      <c r="Q253" s="600"/>
      <c r="R253" s="508"/>
      <c r="S253" s="508"/>
      <c r="T253" s="509"/>
      <c r="U253" s="508"/>
      <c r="V253" s="510"/>
      <c r="W253" s="510"/>
      <c r="X253" s="508"/>
      <c r="Y253" s="823"/>
    </row>
    <row r="254" spans="1:25" x14ac:dyDescent="0.25">
      <c r="A254" s="507"/>
      <c r="B254" s="600"/>
      <c r="C254" s="508"/>
      <c r="D254" s="508"/>
      <c r="E254" s="509"/>
      <c r="F254" s="508"/>
      <c r="G254" s="1027"/>
      <c r="H254" s="1027"/>
      <c r="I254" s="508"/>
      <c r="J254" s="509"/>
      <c r="P254" s="507"/>
      <c r="Q254" s="600"/>
      <c r="R254" s="508"/>
      <c r="S254" s="508"/>
      <c r="T254" s="509"/>
      <c r="U254" s="508"/>
      <c r="V254" s="510"/>
      <c r="W254" s="510"/>
      <c r="X254" s="508"/>
      <c r="Y254" s="823"/>
    </row>
    <row r="255" spans="1:25" x14ac:dyDescent="0.25">
      <c r="A255" s="507"/>
      <c r="B255" s="600"/>
      <c r="C255" s="508"/>
      <c r="D255" s="508"/>
      <c r="E255" s="509"/>
      <c r="F255" s="508"/>
      <c r="G255" s="1027"/>
      <c r="H255" s="1027"/>
      <c r="I255" s="508"/>
      <c r="J255" s="509"/>
      <c r="P255" s="507"/>
      <c r="Q255" s="600"/>
      <c r="R255" s="508"/>
      <c r="S255" s="508"/>
      <c r="T255" s="509"/>
      <c r="U255" s="508"/>
      <c r="V255" s="510"/>
      <c r="W255" s="510"/>
      <c r="X255" s="508"/>
      <c r="Y255" s="823"/>
    </row>
    <row r="256" spans="1:25" x14ac:dyDescent="0.25">
      <c r="A256" s="507"/>
      <c r="B256" s="600"/>
      <c r="C256" s="508"/>
      <c r="D256" s="508"/>
      <c r="E256" s="509"/>
      <c r="F256" s="508"/>
      <c r="G256" s="1027"/>
      <c r="H256" s="1027"/>
      <c r="I256" s="508"/>
      <c r="J256" s="509"/>
      <c r="P256" s="507"/>
      <c r="Q256" s="600"/>
      <c r="R256" s="508"/>
      <c r="S256" s="508"/>
      <c r="T256" s="509"/>
      <c r="U256" s="508"/>
      <c r="V256" s="510"/>
      <c r="W256" s="510"/>
      <c r="X256" s="508"/>
      <c r="Y256" s="823"/>
    </row>
    <row r="257" spans="1:25" x14ac:dyDescent="0.25">
      <c r="A257" s="507"/>
      <c r="B257" s="600"/>
      <c r="C257" s="508"/>
      <c r="D257" s="508"/>
      <c r="E257" s="509"/>
      <c r="F257" s="508"/>
      <c r="G257" s="1027"/>
      <c r="H257" s="1027"/>
      <c r="I257" s="508"/>
      <c r="J257" s="509"/>
      <c r="P257" s="507"/>
      <c r="Q257" s="600"/>
      <c r="R257" s="508"/>
      <c r="S257" s="508"/>
      <c r="T257" s="509"/>
      <c r="U257" s="508"/>
      <c r="V257" s="510"/>
      <c r="W257" s="510"/>
      <c r="X257" s="508"/>
      <c r="Y257" s="823"/>
    </row>
    <row r="258" spans="1:25" x14ac:dyDescent="0.25">
      <c r="A258" s="507"/>
      <c r="B258" s="600"/>
      <c r="C258" s="508"/>
      <c r="D258" s="508"/>
      <c r="E258" s="509"/>
      <c r="F258" s="508"/>
      <c r="G258" s="1027"/>
      <c r="H258" s="1027"/>
      <c r="I258" s="508"/>
      <c r="J258" s="509"/>
      <c r="P258" s="507"/>
      <c r="Q258" s="600"/>
      <c r="R258" s="508"/>
      <c r="S258" s="508"/>
      <c r="T258" s="509"/>
      <c r="U258" s="508"/>
      <c r="V258" s="510"/>
      <c r="W258" s="510"/>
      <c r="X258" s="508"/>
      <c r="Y258" s="823"/>
    </row>
    <row r="259" spans="1:25" x14ac:dyDescent="0.25">
      <c r="A259" s="507"/>
      <c r="B259" s="600"/>
      <c r="C259" s="508"/>
      <c r="D259" s="508"/>
      <c r="E259" s="509"/>
      <c r="F259" s="508"/>
      <c r="G259" s="1027"/>
      <c r="H259" s="1027"/>
      <c r="I259" s="508"/>
      <c r="J259" s="509"/>
      <c r="P259" s="507"/>
      <c r="Q259" s="600"/>
      <c r="R259" s="508"/>
      <c r="S259" s="508"/>
      <c r="T259" s="509"/>
      <c r="U259" s="508"/>
      <c r="V259" s="510"/>
      <c r="W259" s="510"/>
      <c r="X259" s="508"/>
      <c r="Y259" s="823"/>
    </row>
    <row r="260" spans="1:25" x14ac:dyDescent="0.25">
      <c r="A260" s="507"/>
      <c r="B260" s="600"/>
      <c r="C260" s="508"/>
      <c r="D260" s="508"/>
      <c r="E260" s="509"/>
      <c r="F260" s="508"/>
      <c r="G260" s="1027"/>
      <c r="H260" s="1027"/>
      <c r="I260" s="508"/>
      <c r="J260" s="509"/>
      <c r="P260" s="507"/>
      <c r="Q260" s="600"/>
      <c r="R260" s="508"/>
      <c r="S260" s="508"/>
      <c r="T260" s="509"/>
      <c r="U260" s="508"/>
      <c r="V260" s="510"/>
      <c r="W260" s="510"/>
      <c r="X260" s="508"/>
      <c r="Y260" s="823"/>
    </row>
    <row r="261" spans="1:25" x14ac:dyDescent="0.25">
      <c r="A261" s="507"/>
      <c r="B261" s="600"/>
      <c r="C261" s="508"/>
      <c r="D261" s="508"/>
      <c r="E261" s="509"/>
      <c r="F261" s="508"/>
      <c r="G261" s="1027"/>
      <c r="H261" s="1027"/>
      <c r="I261" s="508"/>
      <c r="J261" s="509"/>
      <c r="P261" s="507"/>
      <c r="Q261" s="600"/>
      <c r="R261" s="508"/>
      <c r="S261" s="508"/>
      <c r="T261" s="509"/>
      <c r="U261" s="508"/>
      <c r="V261" s="510"/>
      <c r="W261" s="510"/>
      <c r="X261" s="508"/>
      <c r="Y261" s="823"/>
    </row>
    <row r="262" spans="1:25" x14ac:dyDescent="0.25">
      <c r="A262" s="507"/>
      <c r="B262" s="600"/>
      <c r="C262" s="508"/>
      <c r="D262" s="508"/>
      <c r="E262" s="509"/>
      <c r="F262" s="508"/>
      <c r="G262" s="1027"/>
      <c r="H262" s="1027"/>
      <c r="I262" s="508"/>
      <c r="J262" s="509"/>
      <c r="P262" s="507"/>
      <c r="Q262" s="600"/>
      <c r="R262" s="508"/>
      <c r="S262" s="508"/>
      <c r="T262" s="509"/>
      <c r="U262" s="508"/>
      <c r="V262" s="510"/>
      <c r="W262" s="510"/>
      <c r="X262" s="508"/>
      <c r="Y262" s="823"/>
    </row>
    <row r="263" spans="1:25" x14ac:dyDescent="0.25">
      <c r="A263" s="507"/>
      <c r="B263" s="600"/>
      <c r="C263" s="508"/>
      <c r="D263" s="508"/>
      <c r="E263" s="509"/>
      <c r="F263" s="508"/>
      <c r="G263" s="1027"/>
      <c r="H263" s="1027"/>
      <c r="I263" s="508"/>
      <c r="J263" s="509"/>
      <c r="P263" s="507"/>
      <c r="Q263" s="600"/>
      <c r="R263" s="508"/>
      <c r="S263" s="508"/>
      <c r="T263" s="509"/>
      <c r="U263" s="508"/>
      <c r="V263" s="510"/>
      <c r="W263" s="510"/>
      <c r="X263" s="508"/>
      <c r="Y263" s="823"/>
    </row>
    <row r="264" spans="1:25" x14ac:dyDescent="0.25">
      <c r="A264" s="507"/>
      <c r="B264" s="600"/>
      <c r="C264" s="508"/>
      <c r="D264" s="508"/>
      <c r="E264" s="509"/>
      <c r="F264" s="508"/>
      <c r="G264" s="1027"/>
      <c r="H264" s="1027"/>
      <c r="I264" s="508"/>
      <c r="J264" s="509"/>
      <c r="P264" s="507"/>
      <c r="Q264" s="600"/>
      <c r="R264" s="508"/>
      <c r="S264" s="508"/>
      <c r="T264" s="509"/>
      <c r="U264" s="508"/>
      <c r="V264" s="510"/>
      <c r="W264" s="510"/>
      <c r="X264" s="508"/>
      <c r="Y264" s="823"/>
    </row>
    <row r="265" spans="1:25" x14ac:dyDescent="0.25">
      <c r="A265" s="507"/>
      <c r="B265" s="600"/>
      <c r="C265" s="508"/>
      <c r="D265" s="508"/>
      <c r="E265" s="509"/>
      <c r="F265" s="508"/>
      <c r="G265" s="1027"/>
      <c r="H265" s="1027"/>
      <c r="I265" s="508"/>
      <c r="J265" s="509"/>
      <c r="P265" s="507"/>
      <c r="Q265" s="600"/>
      <c r="R265" s="508"/>
      <c r="S265" s="508"/>
      <c r="T265" s="509"/>
      <c r="U265" s="508"/>
      <c r="V265" s="510"/>
      <c r="W265" s="510"/>
      <c r="X265" s="508"/>
      <c r="Y265" s="823"/>
    </row>
    <row r="266" spans="1:25" x14ac:dyDescent="0.25">
      <c r="A266" s="507"/>
      <c r="B266" s="600"/>
      <c r="C266" s="508"/>
      <c r="D266" s="508"/>
      <c r="E266" s="509"/>
      <c r="F266" s="508"/>
      <c r="G266" s="1027"/>
      <c r="H266" s="1027"/>
      <c r="I266" s="508"/>
      <c r="J266" s="509"/>
      <c r="P266" s="507"/>
      <c r="Q266" s="600"/>
      <c r="R266" s="508"/>
      <c r="S266" s="508"/>
      <c r="T266" s="509"/>
      <c r="U266" s="508"/>
      <c r="V266" s="510"/>
      <c r="W266" s="510"/>
      <c r="X266" s="508"/>
      <c r="Y266" s="823"/>
    </row>
    <row r="267" spans="1:25" x14ac:dyDescent="0.25">
      <c r="A267" s="507"/>
      <c r="B267" s="600"/>
      <c r="C267" s="508"/>
      <c r="D267" s="508"/>
      <c r="E267" s="509"/>
      <c r="F267" s="508"/>
      <c r="G267" s="1027"/>
      <c r="H267" s="1027"/>
      <c r="I267" s="508"/>
      <c r="J267" s="509"/>
      <c r="P267" s="507"/>
      <c r="Q267" s="600"/>
      <c r="R267" s="508"/>
      <c r="S267" s="508"/>
      <c r="T267" s="509"/>
      <c r="U267" s="508"/>
      <c r="V267" s="510"/>
      <c r="W267" s="510"/>
      <c r="X267" s="508"/>
      <c r="Y267" s="823"/>
    </row>
    <row r="268" spans="1:25" x14ac:dyDescent="0.25">
      <c r="A268" s="507"/>
      <c r="B268" s="600"/>
      <c r="C268" s="508"/>
      <c r="D268" s="508"/>
      <c r="E268" s="509"/>
      <c r="F268" s="508"/>
      <c r="G268" s="1027"/>
      <c r="H268" s="1027"/>
      <c r="I268" s="508"/>
      <c r="J268" s="509"/>
      <c r="P268" s="507"/>
      <c r="Q268" s="600"/>
      <c r="R268" s="508"/>
      <c r="S268" s="508"/>
      <c r="T268" s="509"/>
      <c r="U268" s="508"/>
      <c r="V268" s="510"/>
      <c r="W268" s="510"/>
      <c r="X268" s="508"/>
      <c r="Y268" s="823"/>
    </row>
    <row r="269" spans="1:25" x14ac:dyDescent="0.25">
      <c r="A269" s="507"/>
      <c r="B269" s="600"/>
      <c r="C269" s="508"/>
      <c r="D269" s="508"/>
      <c r="E269" s="509"/>
      <c r="F269" s="508"/>
      <c r="G269" s="1027"/>
      <c r="H269" s="1027"/>
      <c r="I269" s="508"/>
      <c r="J269" s="509"/>
      <c r="P269" s="507"/>
      <c r="Q269" s="600"/>
      <c r="R269" s="508"/>
      <c r="S269" s="508"/>
      <c r="T269" s="509"/>
      <c r="U269" s="508"/>
      <c r="V269" s="510"/>
      <c r="W269" s="510"/>
      <c r="X269" s="508"/>
      <c r="Y269" s="823"/>
    </row>
    <row r="270" spans="1:25" x14ac:dyDescent="0.25">
      <c r="A270" s="507"/>
      <c r="B270" s="600"/>
      <c r="C270" s="508"/>
      <c r="D270" s="508"/>
      <c r="E270" s="509"/>
      <c r="F270" s="508"/>
      <c r="G270" s="1027"/>
      <c r="H270" s="1027"/>
      <c r="I270" s="508"/>
      <c r="J270" s="509"/>
      <c r="P270" s="507"/>
      <c r="Q270" s="600"/>
      <c r="R270" s="508"/>
      <c r="S270" s="508"/>
      <c r="T270" s="509"/>
      <c r="U270" s="508"/>
      <c r="V270" s="510"/>
      <c r="W270" s="510"/>
      <c r="X270" s="508"/>
      <c r="Y270" s="823"/>
    </row>
    <row r="271" spans="1:25" x14ac:dyDescent="0.25">
      <c r="A271" s="507"/>
      <c r="B271" s="600"/>
      <c r="C271" s="508"/>
      <c r="D271" s="508"/>
      <c r="E271" s="509"/>
      <c r="F271" s="508"/>
      <c r="G271" s="1027"/>
      <c r="H271" s="1027"/>
      <c r="I271" s="508"/>
      <c r="J271" s="509"/>
      <c r="P271" s="507"/>
      <c r="Q271" s="600"/>
      <c r="R271" s="508"/>
      <c r="S271" s="508"/>
      <c r="T271" s="509"/>
      <c r="U271" s="508"/>
      <c r="V271" s="510"/>
      <c r="W271" s="510"/>
      <c r="X271" s="508"/>
      <c r="Y271" s="823"/>
    </row>
    <row r="272" spans="1:25" x14ac:dyDescent="0.25">
      <c r="A272" s="507"/>
      <c r="B272" s="600"/>
      <c r="C272" s="508"/>
      <c r="D272" s="508"/>
      <c r="E272" s="509"/>
      <c r="F272" s="508"/>
      <c r="G272" s="1027"/>
      <c r="H272" s="1027"/>
      <c r="I272" s="508"/>
      <c r="J272" s="509"/>
      <c r="P272" s="507"/>
      <c r="Q272" s="600"/>
      <c r="R272" s="508"/>
      <c r="S272" s="508"/>
      <c r="T272" s="509"/>
      <c r="U272" s="508"/>
      <c r="V272" s="510"/>
      <c r="W272" s="510"/>
      <c r="X272" s="508"/>
      <c r="Y272" s="823"/>
    </row>
    <row r="273" spans="1:25" x14ac:dyDescent="0.25">
      <c r="A273" s="507"/>
      <c r="B273" s="600"/>
      <c r="C273" s="508"/>
      <c r="D273" s="508"/>
      <c r="E273" s="509"/>
      <c r="F273" s="508"/>
      <c r="G273" s="1027"/>
      <c r="H273" s="1027"/>
      <c r="I273" s="508"/>
      <c r="J273" s="509"/>
      <c r="P273" s="507"/>
      <c r="Q273" s="600"/>
      <c r="R273" s="508"/>
      <c r="S273" s="508"/>
      <c r="T273" s="509"/>
      <c r="U273" s="508"/>
      <c r="V273" s="510"/>
      <c r="W273" s="510"/>
      <c r="X273" s="508"/>
      <c r="Y273" s="823"/>
    </row>
    <row r="274" spans="1:25" x14ac:dyDescent="0.25">
      <c r="A274" s="507"/>
      <c r="B274" s="600"/>
      <c r="C274" s="508"/>
      <c r="D274" s="508"/>
      <c r="E274" s="509"/>
      <c r="F274" s="508"/>
      <c r="G274" s="1027"/>
      <c r="H274" s="1027"/>
      <c r="I274" s="508"/>
      <c r="J274" s="509"/>
      <c r="P274" s="507"/>
      <c r="Q274" s="600"/>
      <c r="R274" s="508"/>
      <c r="S274" s="508"/>
      <c r="T274" s="509"/>
      <c r="U274" s="508"/>
      <c r="V274" s="510"/>
      <c r="W274" s="510"/>
      <c r="X274" s="508"/>
      <c r="Y274" s="823"/>
    </row>
    <row r="275" spans="1:25" x14ac:dyDescent="0.25">
      <c r="A275" s="507"/>
      <c r="B275" s="600"/>
      <c r="C275" s="508"/>
      <c r="D275" s="508"/>
      <c r="E275" s="509"/>
      <c r="F275" s="508"/>
      <c r="G275" s="1027"/>
      <c r="H275" s="1027"/>
      <c r="I275" s="508"/>
      <c r="J275" s="509"/>
      <c r="P275" s="507"/>
      <c r="Q275" s="600"/>
      <c r="R275" s="508"/>
      <c r="S275" s="508"/>
      <c r="T275" s="509"/>
      <c r="U275" s="508"/>
      <c r="V275" s="510"/>
      <c r="W275" s="510"/>
      <c r="X275" s="508"/>
      <c r="Y275" s="823"/>
    </row>
    <row r="276" spans="1:25" x14ac:dyDescent="0.25">
      <c r="A276" s="507"/>
      <c r="B276" s="600"/>
      <c r="C276" s="508"/>
      <c r="D276" s="508"/>
      <c r="E276" s="509"/>
      <c r="F276" s="508"/>
      <c r="G276" s="1027"/>
      <c r="H276" s="1027"/>
      <c r="I276" s="508"/>
      <c r="J276" s="509"/>
      <c r="P276" s="507"/>
      <c r="Q276" s="600"/>
      <c r="R276" s="508"/>
      <c r="S276" s="508"/>
      <c r="T276" s="509"/>
      <c r="U276" s="508"/>
      <c r="V276" s="510"/>
      <c r="W276" s="510"/>
      <c r="X276" s="508"/>
      <c r="Y276" s="823"/>
    </row>
    <row r="277" spans="1:25" x14ac:dyDescent="0.25">
      <c r="A277" s="507"/>
      <c r="B277" s="600"/>
      <c r="C277" s="508"/>
      <c r="D277" s="508"/>
      <c r="E277" s="509"/>
      <c r="F277" s="508"/>
      <c r="G277" s="1027"/>
      <c r="H277" s="1027"/>
      <c r="I277" s="508"/>
      <c r="J277" s="509"/>
      <c r="P277" s="507"/>
      <c r="Q277" s="600"/>
      <c r="R277" s="508"/>
      <c r="S277" s="508"/>
      <c r="T277" s="509"/>
      <c r="U277" s="508"/>
      <c r="V277" s="510"/>
      <c r="W277" s="510"/>
      <c r="X277" s="508"/>
      <c r="Y277" s="823"/>
    </row>
    <row r="278" spans="1:25" x14ac:dyDescent="0.25">
      <c r="A278" s="507"/>
      <c r="B278" s="600"/>
      <c r="C278" s="508"/>
      <c r="D278" s="508"/>
      <c r="E278" s="509"/>
      <c r="F278" s="508"/>
      <c r="G278" s="1027"/>
      <c r="H278" s="1027"/>
      <c r="I278" s="508"/>
      <c r="J278" s="509"/>
      <c r="P278" s="507"/>
      <c r="Q278" s="600"/>
      <c r="R278" s="508"/>
      <c r="S278" s="508"/>
      <c r="T278" s="509"/>
      <c r="U278" s="508"/>
      <c r="V278" s="510"/>
      <c r="W278" s="510"/>
      <c r="X278" s="508"/>
      <c r="Y278" s="823"/>
    </row>
    <row r="279" spans="1:25" x14ac:dyDescent="0.25">
      <c r="A279" s="507"/>
      <c r="B279" s="600"/>
      <c r="C279" s="508"/>
      <c r="D279" s="508"/>
      <c r="E279" s="509"/>
      <c r="F279" s="508"/>
      <c r="G279" s="1027"/>
      <c r="H279" s="1027"/>
      <c r="I279" s="508"/>
      <c r="J279" s="509"/>
      <c r="P279" s="507"/>
      <c r="Q279" s="600"/>
      <c r="R279" s="508"/>
      <c r="S279" s="508"/>
      <c r="T279" s="509"/>
      <c r="U279" s="508"/>
      <c r="V279" s="510"/>
      <c r="W279" s="510"/>
      <c r="X279" s="508"/>
      <c r="Y279" s="823"/>
    </row>
    <row r="280" spans="1:25" x14ac:dyDescent="0.25">
      <c r="A280" s="507"/>
      <c r="B280" s="600"/>
      <c r="C280" s="508"/>
      <c r="D280" s="508"/>
      <c r="E280" s="509"/>
      <c r="F280" s="508"/>
      <c r="G280" s="1027"/>
      <c r="H280" s="1027"/>
      <c r="I280" s="508"/>
      <c r="J280" s="509"/>
      <c r="P280" s="507"/>
      <c r="Q280" s="600"/>
      <c r="R280" s="508"/>
      <c r="S280" s="508"/>
      <c r="T280" s="509"/>
      <c r="U280" s="508"/>
      <c r="V280" s="510"/>
      <c r="W280" s="510"/>
      <c r="X280" s="508"/>
      <c r="Y280" s="823"/>
    </row>
    <row r="281" spans="1:25" x14ac:dyDescent="0.25">
      <c r="A281" s="507"/>
      <c r="B281" s="600"/>
      <c r="C281" s="508"/>
      <c r="D281" s="508"/>
      <c r="E281" s="509"/>
      <c r="F281" s="508"/>
      <c r="G281" s="1027"/>
      <c r="H281" s="1027"/>
      <c r="I281" s="508"/>
      <c r="J281" s="509"/>
      <c r="P281" s="507"/>
      <c r="Q281" s="600"/>
      <c r="R281" s="508"/>
      <c r="S281" s="508"/>
      <c r="T281" s="509"/>
      <c r="U281" s="508"/>
      <c r="V281" s="510"/>
      <c r="W281" s="510"/>
      <c r="X281" s="508"/>
      <c r="Y281" s="823"/>
    </row>
    <row r="282" spans="1:25" x14ac:dyDescent="0.25">
      <c r="A282" s="507"/>
      <c r="B282" s="600"/>
      <c r="C282" s="508"/>
      <c r="D282" s="508"/>
      <c r="E282" s="509"/>
      <c r="F282" s="508"/>
      <c r="G282" s="1027"/>
      <c r="H282" s="1027"/>
      <c r="I282" s="508"/>
      <c r="J282" s="509"/>
      <c r="P282" s="507"/>
      <c r="Q282" s="600"/>
      <c r="R282" s="508"/>
      <c r="S282" s="508"/>
      <c r="T282" s="509"/>
      <c r="U282" s="508"/>
      <c r="V282" s="510"/>
      <c r="W282" s="510"/>
      <c r="X282" s="508"/>
      <c r="Y282" s="823"/>
    </row>
    <row r="283" spans="1:25" x14ac:dyDescent="0.25">
      <c r="A283" s="507"/>
      <c r="B283" s="600"/>
      <c r="C283" s="508"/>
      <c r="D283" s="508"/>
      <c r="E283" s="509"/>
      <c r="F283" s="508"/>
      <c r="G283" s="1027"/>
      <c r="H283" s="1027"/>
      <c r="I283" s="508"/>
      <c r="J283" s="509"/>
      <c r="P283" s="507"/>
      <c r="Q283" s="600"/>
      <c r="R283" s="508"/>
      <c r="S283" s="508"/>
      <c r="T283" s="509"/>
      <c r="U283" s="508"/>
      <c r="V283" s="510"/>
      <c r="W283" s="510"/>
      <c r="X283" s="508"/>
      <c r="Y283" s="823"/>
    </row>
    <row r="284" spans="1:25" x14ac:dyDescent="0.25">
      <c r="A284" s="507"/>
      <c r="B284" s="600"/>
      <c r="C284" s="508"/>
      <c r="D284" s="508"/>
      <c r="E284" s="509"/>
      <c r="F284" s="508"/>
      <c r="G284" s="1027"/>
      <c r="H284" s="1027"/>
      <c r="I284" s="508"/>
      <c r="J284" s="509"/>
      <c r="P284" s="507"/>
      <c r="Q284" s="600"/>
      <c r="R284" s="508"/>
      <c r="S284" s="508"/>
      <c r="T284" s="509"/>
      <c r="U284" s="508"/>
      <c r="V284" s="510"/>
      <c r="W284" s="510"/>
      <c r="X284" s="508"/>
      <c r="Y284" s="823"/>
    </row>
    <row r="285" spans="1:25" x14ac:dyDescent="0.25">
      <c r="A285" s="507"/>
      <c r="B285" s="600"/>
      <c r="C285" s="508"/>
      <c r="D285" s="508"/>
      <c r="E285" s="509"/>
      <c r="F285" s="508"/>
      <c r="G285" s="1027"/>
      <c r="H285" s="1027"/>
      <c r="I285" s="508"/>
      <c r="J285" s="509"/>
      <c r="P285" s="507"/>
      <c r="Q285" s="600"/>
      <c r="R285" s="508"/>
      <c r="S285" s="508"/>
      <c r="T285" s="509"/>
      <c r="U285" s="508"/>
      <c r="V285" s="510"/>
      <c r="W285" s="510"/>
      <c r="X285" s="508"/>
      <c r="Y285" s="823"/>
    </row>
    <row r="286" spans="1:25" x14ac:dyDescent="0.25">
      <c r="A286" s="507"/>
      <c r="B286" s="600"/>
      <c r="C286" s="508"/>
      <c r="D286" s="508"/>
      <c r="E286" s="509"/>
      <c r="F286" s="508"/>
      <c r="G286" s="1027"/>
      <c r="H286" s="1027"/>
      <c r="I286" s="508"/>
      <c r="J286" s="509"/>
      <c r="P286" s="507"/>
      <c r="Q286" s="600"/>
      <c r="R286" s="508"/>
      <c r="S286" s="508"/>
      <c r="T286" s="509"/>
      <c r="U286" s="508"/>
      <c r="V286" s="510"/>
      <c r="W286" s="510"/>
      <c r="X286" s="508"/>
      <c r="Y286" s="823"/>
    </row>
    <row r="287" spans="1:25" x14ac:dyDescent="0.25">
      <c r="A287" s="507"/>
      <c r="B287" s="600"/>
      <c r="C287" s="508"/>
      <c r="D287" s="508"/>
      <c r="E287" s="509"/>
      <c r="F287" s="508"/>
      <c r="G287" s="1027"/>
      <c r="H287" s="1027"/>
      <c r="I287" s="508"/>
      <c r="J287" s="509"/>
      <c r="P287" s="507"/>
      <c r="Q287" s="600"/>
      <c r="R287" s="508"/>
      <c r="S287" s="508"/>
      <c r="T287" s="509"/>
      <c r="U287" s="508"/>
      <c r="V287" s="510"/>
      <c r="W287" s="510"/>
      <c r="X287" s="508"/>
      <c r="Y287" s="823"/>
    </row>
    <row r="288" spans="1:25" x14ac:dyDescent="0.25">
      <c r="A288" s="507"/>
      <c r="B288" s="600"/>
      <c r="C288" s="508"/>
      <c r="D288" s="508"/>
      <c r="E288" s="509"/>
      <c r="F288" s="508"/>
      <c r="G288" s="1027"/>
      <c r="H288" s="1027"/>
      <c r="I288" s="508"/>
      <c r="J288" s="509"/>
      <c r="P288" s="507"/>
      <c r="Q288" s="600"/>
      <c r="R288" s="508"/>
      <c r="S288" s="508"/>
      <c r="T288" s="509"/>
      <c r="U288" s="508"/>
      <c r="V288" s="510"/>
      <c r="W288" s="510"/>
      <c r="X288" s="508"/>
      <c r="Y288" s="823"/>
    </row>
    <row r="289" spans="1:25" x14ac:dyDescent="0.25">
      <c r="A289" s="507"/>
      <c r="B289" s="600"/>
      <c r="C289" s="508"/>
      <c r="D289" s="508"/>
      <c r="E289" s="509"/>
      <c r="F289" s="508"/>
      <c r="G289" s="1027"/>
      <c r="H289" s="1027"/>
      <c r="I289" s="508"/>
      <c r="J289" s="509"/>
      <c r="P289" s="507"/>
      <c r="Q289" s="600"/>
      <c r="R289" s="508"/>
      <c r="S289" s="508"/>
      <c r="T289" s="509"/>
      <c r="U289" s="508"/>
      <c r="V289" s="510"/>
      <c r="W289" s="510"/>
      <c r="X289" s="508"/>
      <c r="Y289" s="823"/>
    </row>
    <row r="290" spans="1:25" x14ac:dyDescent="0.25">
      <c r="A290" s="507"/>
      <c r="B290" s="600"/>
      <c r="C290" s="508"/>
      <c r="D290" s="508"/>
      <c r="E290" s="509"/>
      <c r="F290" s="508"/>
      <c r="G290" s="1027"/>
      <c r="H290" s="1027"/>
      <c r="I290" s="508"/>
      <c r="J290" s="509"/>
      <c r="P290" s="507"/>
      <c r="Q290" s="600"/>
      <c r="R290" s="508"/>
      <c r="S290" s="508"/>
      <c r="T290" s="509"/>
      <c r="U290" s="508"/>
      <c r="V290" s="510"/>
      <c r="W290" s="510"/>
      <c r="X290" s="508"/>
      <c r="Y290" s="823"/>
    </row>
    <row r="291" spans="1:25" x14ac:dyDescent="0.25">
      <c r="A291" s="507"/>
      <c r="B291" s="600"/>
      <c r="C291" s="508"/>
      <c r="D291" s="508"/>
      <c r="E291" s="1029"/>
      <c r="F291" s="515"/>
      <c r="G291" s="1027"/>
      <c r="H291" s="1027"/>
      <c r="I291" s="508"/>
      <c r="J291" s="509"/>
      <c r="P291" s="507"/>
      <c r="Q291" s="600"/>
      <c r="R291" s="508"/>
      <c r="S291" s="508"/>
      <c r="T291" s="509"/>
      <c r="U291" s="508"/>
      <c r="V291" s="510"/>
      <c r="W291" s="510"/>
      <c r="X291" s="508"/>
      <c r="Y291" s="823"/>
    </row>
    <row r="292" spans="1:25" x14ac:dyDescent="0.25">
      <c r="A292" s="507"/>
      <c r="B292" s="600"/>
      <c r="C292" s="508"/>
      <c r="D292" s="508"/>
      <c r="E292" s="1029"/>
      <c r="F292" s="515"/>
      <c r="G292" s="1027"/>
      <c r="H292" s="1027"/>
      <c r="I292" s="508"/>
      <c r="J292" s="509"/>
      <c r="P292" s="507"/>
      <c r="Q292" s="600"/>
      <c r="R292" s="508"/>
      <c r="S292" s="508"/>
      <c r="T292" s="509"/>
      <c r="U292" s="508"/>
      <c r="V292" s="510"/>
      <c r="W292" s="510"/>
      <c r="X292" s="508"/>
      <c r="Y292" s="823"/>
    </row>
    <row r="293" spans="1:25" x14ac:dyDescent="0.25">
      <c r="A293" s="507"/>
      <c r="B293" s="600"/>
      <c r="C293" s="508"/>
      <c r="D293" s="508"/>
      <c r="E293" s="1029"/>
      <c r="F293" s="515"/>
      <c r="G293" s="1027"/>
      <c r="H293" s="1027"/>
      <c r="I293" s="508"/>
      <c r="J293" s="509"/>
      <c r="P293" s="507"/>
      <c r="Q293" s="600"/>
      <c r="R293" s="508"/>
      <c r="S293" s="508"/>
      <c r="T293" s="509"/>
      <c r="U293" s="508"/>
      <c r="V293" s="510"/>
      <c r="W293" s="510"/>
      <c r="X293" s="508"/>
      <c r="Y293" s="823"/>
    </row>
    <row r="294" spans="1:25" x14ac:dyDescent="0.25">
      <c r="A294" s="507"/>
      <c r="B294" s="600"/>
      <c r="C294" s="508"/>
      <c r="D294" s="508"/>
      <c r="E294" s="1029"/>
      <c r="F294" s="515"/>
      <c r="G294" s="1027"/>
      <c r="H294" s="1027"/>
      <c r="I294" s="508"/>
      <c r="J294" s="509"/>
      <c r="P294" s="507"/>
      <c r="Q294" s="600"/>
      <c r="R294" s="508"/>
      <c r="S294" s="508"/>
      <c r="T294" s="509"/>
      <c r="U294" s="508"/>
      <c r="V294" s="510"/>
      <c r="W294" s="510"/>
      <c r="X294" s="508"/>
      <c r="Y294" s="823"/>
    </row>
    <row r="295" spans="1:25" x14ac:dyDescent="0.25">
      <c r="A295" s="507"/>
      <c r="B295" s="600"/>
      <c r="C295" s="508"/>
      <c r="D295" s="508"/>
      <c r="E295" s="1029"/>
      <c r="F295" s="515"/>
      <c r="G295" s="1027"/>
      <c r="H295" s="1027"/>
      <c r="I295" s="508"/>
      <c r="J295" s="509"/>
      <c r="P295" s="507"/>
      <c r="Q295" s="600"/>
      <c r="R295" s="508"/>
      <c r="S295" s="508"/>
      <c r="T295" s="509"/>
      <c r="U295" s="508"/>
      <c r="V295" s="510"/>
      <c r="W295" s="510"/>
      <c r="X295" s="508"/>
      <c r="Y295" s="823"/>
    </row>
    <row r="296" spans="1:25" x14ac:dyDescent="0.25">
      <c r="A296" s="507"/>
      <c r="B296" s="600"/>
      <c r="C296" s="508"/>
      <c r="D296" s="508"/>
      <c r="E296" s="1029"/>
      <c r="F296" s="515"/>
      <c r="G296" s="1027"/>
      <c r="H296" s="1027"/>
      <c r="I296" s="508"/>
      <c r="J296" s="509"/>
      <c r="P296" s="507"/>
      <c r="Q296" s="600"/>
      <c r="R296" s="508"/>
      <c r="S296" s="508"/>
      <c r="T296" s="509"/>
      <c r="U296" s="508"/>
      <c r="V296" s="510"/>
      <c r="W296" s="510"/>
      <c r="X296" s="508"/>
      <c r="Y296" s="823"/>
    </row>
    <row r="297" spans="1:25" x14ac:dyDescent="0.25">
      <c r="A297" s="507"/>
      <c r="B297" s="600"/>
      <c r="C297" s="508"/>
      <c r="D297" s="508"/>
      <c r="E297" s="1029"/>
      <c r="F297" s="508"/>
      <c r="G297" s="1027"/>
      <c r="H297" s="1027"/>
      <c r="I297" s="508"/>
      <c r="J297" s="509"/>
      <c r="P297" s="507"/>
      <c r="Q297" s="600"/>
      <c r="R297" s="508"/>
      <c r="S297" s="508"/>
      <c r="T297" s="509"/>
      <c r="U297" s="508"/>
      <c r="V297" s="510"/>
      <c r="W297" s="510"/>
      <c r="X297" s="508"/>
      <c r="Y297" s="823"/>
    </row>
    <row r="298" spans="1:25" x14ac:dyDescent="0.25">
      <c r="A298" s="507"/>
      <c r="B298" s="600"/>
      <c r="C298" s="508"/>
      <c r="D298" s="508"/>
      <c r="E298" s="1029"/>
      <c r="F298" s="515"/>
      <c r="G298" s="1027"/>
      <c r="H298" s="1027"/>
      <c r="I298" s="508"/>
      <c r="J298" s="509"/>
      <c r="P298" s="507"/>
      <c r="Q298" s="600"/>
      <c r="R298" s="508"/>
      <c r="S298" s="508"/>
      <c r="T298" s="509"/>
      <c r="U298" s="508"/>
      <c r="V298" s="510"/>
      <c r="W298" s="510"/>
      <c r="X298" s="508"/>
      <c r="Y298" s="823"/>
    </row>
    <row r="299" spans="1:25" x14ac:dyDescent="0.25">
      <c r="A299" s="507"/>
      <c r="B299" s="600"/>
      <c r="C299" s="508"/>
      <c r="D299" s="508"/>
      <c r="E299" s="1029"/>
      <c r="F299" s="515"/>
      <c r="G299" s="1027"/>
      <c r="H299" s="1027"/>
      <c r="I299" s="508"/>
      <c r="J299" s="509"/>
      <c r="P299" s="507"/>
      <c r="Q299" s="600"/>
      <c r="R299" s="508"/>
      <c r="S299" s="508"/>
      <c r="T299" s="509"/>
      <c r="U299" s="508"/>
      <c r="V299" s="510"/>
      <c r="W299" s="510"/>
      <c r="X299" s="508"/>
      <c r="Y299" s="823"/>
    </row>
    <row r="300" spans="1:25" x14ac:dyDescent="0.25">
      <c r="A300" s="507"/>
      <c r="B300" s="600"/>
      <c r="C300" s="508"/>
      <c r="D300" s="508"/>
      <c r="E300" s="509"/>
      <c r="F300" s="508"/>
      <c r="G300" s="1027"/>
      <c r="H300" s="1027"/>
      <c r="I300" s="508"/>
      <c r="J300" s="509"/>
      <c r="P300" s="507"/>
      <c r="Q300" s="600"/>
      <c r="R300" s="508"/>
      <c r="S300" s="508"/>
      <c r="T300" s="509"/>
      <c r="U300" s="508"/>
      <c r="V300" s="510"/>
      <c r="W300" s="510"/>
      <c r="X300" s="508"/>
      <c r="Y300" s="823"/>
    </row>
    <row r="301" spans="1:25" x14ac:dyDescent="0.25">
      <c r="A301" s="507"/>
      <c r="B301" s="600"/>
      <c r="C301" s="508"/>
      <c r="D301" s="508"/>
      <c r="E301" s="509"/>
      <c r="F301" s="508"/>
      <c r="G301" s="1027"/>
      <c r="H301" s="1027"/>
      <c r="I301" s="508"/>
      <c r="J301" s="509"/>
      <c r="P301" s="507"/>
      <c r="Q301" s="600"/>
      <c r="R301" s="508"/>
      <c r="S301" s="508"/>
      <c r="T301" s="509"/>
      <c r="U301" s="508"/>
      <c r="V301" s="510"/>
      <c r="W301" s="510"/>
      <c r="X301" s="508"/>
      <c r="Y301" s="823"/>
    </row>
    <row r="302" spans="1:25" x14ac:dyDescent="0.25">
      <c r="A302" s="507"/>
      <c r="B302" s="600"/>
      <c r="C302" s="508"/>
      <c r="D302" s="508"/>
      <c r="E302" s="509"/>
      <c r="F302" s="508"/>
      <c r="G302" s="1027"/>
      <c r="H302" s="1027"/>
      <c r="I302" s="508"/>
      <c r="J302" s="509"/>
      <c r="P302" s="507"/>
      <c r="Q302" s="600"/>
      <c r="R302" s="508"/>
      <c r="S302" s="508"/>
      <c r="T302" s="509"/>
      <c r="U302" s="508"/>
      <c r="V302" s="510"/>
      <c r="W302" s="510"/>
      <c r="X302" s="508"/>
      <c r="Y302" s="823"/>
    </row>
    <row r="303" spans="1:25" x14ac:dyDescent="0.25">
      <c r="A303" s="507"/>
      <c r="B303" s="600"/>
      <c r="C303" s="508"/>
      <c r="D303" s="508"/>
      <c r="E303" s="509"/>
      <c r="F303" s="508"/>
      <c r="G303" s="1027"/>
      <c r="H303" s="1027"/>
      <c r="I303" s="508"/>
      <c r="J303" s="509"/>
      <c r="P303" s="507"/>
      <c r="Q303" s="600"/>
      <c r="R303" s="508"/>
      <c r="S303" s="508"/>
      <c r="T303" s="509"/>
      <c r="U303" s="508"/>
      <c r="V303" s="510"/>
      <c r="W303" s="510"/>
      <c r="X303" s="508"/>
      <c r="Y303" s="823"/>
    </row>
    <row r="304" spans="1:25" x14ac:dyDescent="0.25">
      <c r="A304" s="507"/>
      <c r="B304" s="600"/>
      <c r="C304" s="508"/>
      <c r="D304" s="508"/>
      <c r="E304" s="1029"/>
      <c r="F304" s="515"/>
      <c r="G304" s="1027"/>
      <c r="H304" s="1027"/>
      <c r="I304" s="515"/>
      <c r="J304" s="509"/>
      <c r="P304" s="507"/>
      <c r="Q304" s="600"/>
      <c r="R304" s="508"/>
      <c r="S304" s="508"/>
      <c r="T304" s="509"/>
      <c r="U304" s="508"/>
      <c r="V304" s="510"/>
      <c r="W304" s="510"/>
      <c r="X304" s="508"/>
      <c r="Y304" s="823"/>
    </row>
    <row r="305" spans="1:25" x14ac:dyDescent="0.25">
      <c r="A305" s="507"/>
      <c r="B305" s="600"/>
      <c r="C305" s="508"/>
      <c r="D305" s="508"/>
      <c r="E305" s="1029"/>
      <c r="F305" s="515"/>
      <c r="G305" s="1027"/>
      <c r="H305" s="1027"/>
      <c r="I305" s="515"/>
      <c r="J305" s="509"/>
      <c r="P305" s="507"/>
      <c r="Q305" s="600"/>
      <c r="R305" s="508"/>
      <c r="S305" s="508"/>
      <c r="T305" s="509"/>
      <c r="U305" s="508"/>
      <c r="V305" s="510"/>
      <c r="W305" s="510"/>
      <c r="X305" s="508"/>
      <c r="Y305" s="823"/>
    </row>
    <row r="306" spans="1:25" x14ac:dyDescent="0.25">
      <c r="A306" s="507"/>
      <c r="B306" s="600"/>
      <c r="C306" s="508"/>
      <c r="D306" s="508"/>
      <c r="E306" s="1029"/>
      <c r="F306" s="515"/>
      <c r="G306" s="1027"/>
      <c r="H306" s="1027"/>
      <c r="I306" s="508"/>
      <c r="J306" s="509"/>
      <c r="P306" s="507"/>
      <c r="Q306" s="600"/>
      <c r="R306" s="508"/>
      <c r="S306" s="508"/>
      <c r="T306" s="509"/>
      <c r="U306" s="508"/>
      <c r="V306" s="510"/>
      <c r="W306" s="510"/>
      <c r="X306" s="508"/>
      <c r="Y306" s="823"/>
    </row>
    <row r="307" spans="1:25" x14ac:dyDescent="0.25">
      <c r="A307" s="507"/>
      <c r="B307" s="600"/>
      <c r="C307" s="508"/>
      <c r="D307" s="508"/>
      <c r="E307" s="1029"/>
      <c r="F307" s="515"/>
      <c r="G307" s="1027"/>
      <c r="H307" s="1027"/>
      <c r="I307" s="508"/>
      <c r="J307" s="509"/>
      <c r="P307" s="507"/>
      <c r="Q307" s="600"/>
      <c r="R307" s="508"/>
      <c r="S307" s="508"/>
      <c r="T307" s="509"/>
      <c r="U307" s="508"/>
      <c r="V307" s="510"/>
      <c r="W307" s="510"/>
      <c r="X307" s="508"/>
      <c r="Y307" s="823"/>
    </row>
    <row r="308" spans="1:25" x14ac:dyDescent="0.25">
      <c r="A308" s="507"/>
      <c r="B308" s="600"/>
      <c r="C308" s="508"/>
      <c r="D308" s="508"/>
      <c r="E308" s="1029"/>
      <c r="F308" s="515"/>
      <c r="G308" s="1027"/>
      <c r="H308" s="1027"/>
      <c r="I308" s="508"/>
      <c r="J308" s="509"/>
      <c r="P308" s="507"/>
      <c r="Q308" s="600"/>
      <c r="R308" s="508"/>
      <c r="S308" s="508"/>
      <c r="T308" s="509"/>
      <c r="U308" s="508"/>
      <c r="V308" s="510"/>
      <c r="W308" s="510"/>
      <c r="X308" s="508"/>
      <c r="Y308" s="823"/>
    </row>
    <row r="309" spans="1:25" x14ac:dyDescent="0.25">
      <c r="A309" s="507"/>
      <c r="B309" s="600"/>
      <c r="C309" s="508"/>
      <c r="D309" s="508"/>
      <c r="E309" s="1029"/>
      <c r="F309" s="508"/>
      <c r="G309" s="1027"/>
      <c r="H309" s="1027"/>
      <c r="I309" s="508"/>
      <c r="J309" s="509"/>
      <c r="P309" s="507"/>
      <c r="Q309" s="600"/>
      <c r="R309" s="508"/>
      <c r="S309" s="508"/>
      <c r="T309" s="509"/>
      <c r="U309" s="508"/>
      <c r="V309" s="510"/>
      <c r="W309" s="510"/>
      <c r="X309" s="508"/>
      <c r="Y309" s="823"/>
    </row>
    <row r="310" spans="1:25" x14ac:dyDescent="0.25">
      <c r="A310" s="507"/>
      <c r="B310" s="600"/>
      <c r="C310" s="508"/>
      <c r="D310" s="508"/>
      <c r="E310" s="1029"/>
      <c r="F310" s="515"/>
      <c r="G310" s="1027"/>
      <c r="H310" s="1027"/>
      <c r="I310" s="515"/>
      <c r="J310" s="509"/>
      <c r="P310" s="507"/>
      <c r="Q310" s="600"/>
      <c r="R310" s="508"/>
      <c r="S310" s="508"/>
      <c r="T310" s="509"/>
      <c r="U310" s="508"/>
      <c r="V310" s="510"/>
      <c r="W310" s="510"/>
      <c r="X310" s="508"/>
      <c r="Y310" s="823"/>
    </row>
    <row r="311" spans="1:25" x14ac:dyDescent="0.25">
      <c r="A311" s="507"/>
      <c r="B311" s="600"/>
      <c r="C311" s="508"/>
      <c r="D311" s="508"/>
      <c r="E311" s="1029"/>
      <c r="F311" s="515"/>
      <c r="G311" s="1027"/>
      <c r="H311" s="1027"/>
      <c r="I311" s="515"/>
      <c r="J311" s="509"/>
      <c r="P311" s="507"/>
      <c r="Q311" s="600"/>
      <c r="R311" s="508"/>
      <c r="S311" s="508"/>
      <c r="T311" s="509"/>
      <c r="U311" s="508"/>
      <c r="V311" s="510"/>
      <c r="W311" s="510"/>
      <c r="X311" s="508"/>
      <c r="Y311" s="823"/>
    </row>
    <row r="312" spans="1:25" x14ac:dyDescent="0.25">
      <c r="A312" s="507"/>
      <c r="B312" s="600"/>
      <c r="C312" s="508"/>
      <c r="D312" s="508"/>
      <c r="E312" s="1029"/>
      <c r="F312" s="515"/>
      <c r="G312" s="1027"/>
      <c r="H312" s="1027"/>
      <c r="I312" s="515"/>
      <c r="J312" s="509"/>
      <c r="P312" s="507"/>
      <c r="Q312" s="600"/>
      <c r="R312" s="508"/>
      <c r="S312" s="508"/>
      <c r="T312" s="509"/>
      <c r="U312" s="508"/>
      <c r="V312" s="510"/>
      <c r="W312" s="510"/>
      <c r="X312" s="508"/>
      <c r="Y312" s="823"/>
    </row>
    <row r="313" spans="1:25" x14ac:dyDescent="0.25">
      <c r="A313" s="507"/>
      <c r="B313" s="600"/>
      <c r="C313" s="508"/>
      <c r="D313" s="508"/>
      <c r="E313" s="1029"/>
      <c r="F313" s="515"/>
      <c r="G313" s="1027"/>
      <c r="H313" s="1027"/>
      <c r="I313" s="515"/>
      <c r="J313" s="509"/>
      <c r="P313" s="507"/>
      <c r="Q313" s="600"/>
      <c r="R313" s="508"/>
      <c r="S313" s="508"/>
      <c r="T313" s="509"/>
      <c r="U313" s="508"/>
      <c r="V313" s="510"/>
      <c r="W313" s="510"/>
      <c r="X313" s="508"/>
      <c r="Y313" s="823"/>
    </row>
    <row r="314" spans="1:25" x14ac:dyDescent="0.25">
      <c r="A314" s="507"/>
      <c r="B314" s="600"/>
      <c r="C314" s="508"/>
      <c r="D314" s="508"/>
      <c r="E314" s="1029"/>
      <c r="F314" s="515"/>
      <c r="G314" s="1027"/>
      <c r="H314" s="1027"/>
      <c r="I314" s="515"/>
      <c r="J314" s="509"/>
      <c r="P314" s="507"/>
      <c r="Q314" s="600"/>
      <c r="R314" s="508"/>
      <c r="S314" s="508"/>
      <c r="T314" s="509"/>
      <c r="U314" s="508"/>
      <c r="V314" s="510"/>
      <c r="W314" s="510"/>
      <c r="X314" s="508"/>
      <c r="Y314" s="823"/>
    </row>
    <row r="315" spans="1:25" x14ac:dyDescent="0.25">
      <c r="A315" s="507"/>
      <c r="B315" s="600"/>
      <c r="C315" s="508"/>
      <c r="D315" s="508"/>
      <c r="E315" s="1029"/>
      <c r="F315" s="515"/>
      <c r="G315" s="1027"/>
      <c r="H315" s="1027"/>
      <c r="I315" s="515"/>
      <c r="J315" s="509"/>
      <c r="P315" s="507"/>
      <c r="Q315" s="600"/>
      <c r="R315" s="508"/>
      <c r="S315" s="508"/>
      <c r="T315" s="509"/>
      <c r="U315" s="508"/>
      <c r="V315" s="510"/>
      <c r="W315" s="510"/>
      <c r="X315" s="508"/>
      <c r="Y315" s="823"/>
    </row>
    <row r="316" spans="1:25" x14ac:dyDescent="0.25">
      <c r="A316" s="507"/>
      <c r="B316" s="600"/>
      <c r="C316" s="508"/>
      <c r="D316" s="508"/>
      <c r="E316" s="1029"/>
      <c r="F316" s="515"/>
      <c r="G316" s="1027"/>
      <c r="H316" s="1027"/>
      <c r="I316" s="508"/>
      <c r="J316" s="509"/>
      <c r="P316" s="507"/>
      <c r="Q316" s="600"/>
      <c r="R316" s="508"/>
      <c r="S316" s="508"/>
      <c r="T316" s="509"/>
      <c r="U316" s="508"/>
      <c r="V316" s="510"/>
      <c r="W316" s="510"/>
      <c r="X316" s="508"/>
      <c r="Y316" s="823"/>
    </row>
    <row r="317" spans="1:25" x14ac:dyDescent="0.25">
      <c r="A317" s="507"/>
      <c r="B317" s="600"/>
      <c r="C317" s="508"/>
      <c r="D317" s="508"/>
      <c r="E317" s="1029"/>
      <c r="F317" s="515"/>
      <c r="G317" s="1027"/>
      <c r="H317" s="1027"/>
      <c r="I317" s="508"/>
      <c r="J317" s="509"/>
      <c r="P317" s="507"/>
      <c r="Q317" s="600"/>
      <c r="R317" s="508"/>
      <c r="S317" s="508"/>
      <c r="T317" s="509"/>
      <c r="U317" s="508"/>
      <c r="V317" s="510"/>
      <c r="W317" s="510"/>
      <c r="X317" s="508"/>
      <c r="Y317" s="823"/>
    </row>
    <row r="318" spans="1:25" x14ac:dyDescent="0.25">
      <c r="A318" s="507"/>
      <c r="B318" s="600"/>
      <c r="C318" s="508"/>
      <c r="D318" s="508"/>
      <c r="E318" s="1029"/>
      <c r="F318" s="515"/>
      <c r="G318" s="1027"/>
      <c r="H318" s="1027"/>
      <c r="I318" s="508"/>
      <c r="J318" s="509"/>
      <c r="P318" s="507"/>
      <c r="Q318" s="600"/>
      <c r="R318" s="508"/>
      <c r="S318" s="508"/>
      <c r="T318" s="509"/>
      <c r="U318" s="508"/>
      <c r="V318" s="510"/>
      <c r="W318" s="510"/>
      <c r="X318" s="508"/>
      <c r="Y318" s="823"/>
    </row>
    <row r="319" spans="1:25" x14ac:dyDescent="0.25">
      <c r="A319" s="507"/>
      <c r="B319" s="600"/>
      <c r="C319" s="508"/>
      <c r="D319" s="508"/>
      <c r="E319" s="1029"/>
      <c r="F319" s="515"/>
      <c r="G319" s="1027"/>
      <c r="H319" s="1027"/>
      <c r="I319" s="508"/>
      <c r="J319" s="509"/>
      <c r="P319" s="507"/>
      <c r="Q319" s="600"/>
      <c r="R319" s="508"/>
      <c r="S319" s="508"/>
      <c r="T319" s="509"/>
      <c r="U319" s="508"/>
      <c r="V319" s="510"/>
      <c r="W319" s="510"/>
      <c r="X319" s="508"/>
      <c r="Y319" s="823"/>
    </row>
    <row r="320" spans="1:25" x14ac:dyDescent="0.25">
      <c r="A320" s="507"/>
      <c r="B320" s="600"/>
      <c r="C320" s="508"/>
      <c r="D320" s="508"/>
      <c r="E320" s="1029"/>
      <c r="F320" s="515"/>
      <c r="G320" s="1027"/>
      <c r="H320" s="1027"/>
      <c r="I320" s="508"/>
      <c r="J320" s="509"/>
      <c r="P320" s="507"/>
      <c r="Q320" s="600"/>
      <c r="R320" s="508"/>
      <c r="S320" s="508"/>
      <c r="T320" s="509"/>
      <c r="U320" s="508"/>
      <c r="V320" s="510"/>
      <c r="W320" s="510"/>
      <c r="X320" s="508"/>
      <c r="Y320" s="823"/>
    </row>
    <row r="321" spans="1:25" x14ac:dyDescent="0.25">
      <c r="A321" s="507"/>
      <c r="B321" s="600"/>
      <c r="C321" s="508"/>
      <c r="D321" s="508"/>
      <c r="E321" s="1029"/>
      <c r="F321" s="515"/>
      <c r="G321" s="1027"/>
      <c r="H321" s="1027"/>
      <c r="I321" s="508"/>
      <c r="J321" s="509"/>
      <c r="P321" s="507"/>
      <c r="Q321" s="600"/>
      <c r="R321" s="508"/>
      <c r="S321" s="508"/>
      <c r="T321" s="509"/>
      <c r="U321" s="508"/>
      <c r="V321" s="510"/>
      <c r="W321" s="510"/>
      <c r="X321" s="508"/>
      <c r="Y321" s="823"/>
    </row>
    <row r="322" spans="1:25" x14ac:dyDescent="0.25">
      <c r="A322" s="507"/>
      <c r="B322" s="600"/>
      <c r="C322" s="508"/>
      <c r="D322" s="508"/>
      <c r="E322" s="1029"/>
      <c r="F322" s="515"/>
      <c r="G322" s="1027"/>
      <c r="H322" s="1027"/>
      <c r="I322" s="508"/>
      <c r="J322" s="509"/>
      <c r="P322" s="507"/>
      <c r="Q322" s="600"/>
      <c r="R322" s="508"/>
      <c r="S322" s="508"/>
      <c r="T322" s="509"/>
      <c r="U322" s="508"/>
      <c r="V322" s="510"/>
      <c r="W322" s="510"/>
      <c r="X322" s="508"/>
      <c r="Y322" s="823"/>
    </row>
    <row r="323" spans="1:25" x14ac:dyDescent="0.25">
      <c r="A323" s="507"/>
      <c r="B323" s="600"/>
      <c r="C323" s="508"/>
      <c r="D323" s="508"/>
      <c r="E323" s="1029"/>
      <c r="F323" s="515"/>
      <c r="G323" s="1027"/>
      <c r="H323" s="1027"/>
      <c r="I323" s="508"/>
      <c r="J323" s="509"/>
      <c r="P323" s="507"/>
      <c r="Q323" s="600"/>
      <c r="R323" s="508"/>
      <c r="S323" s="508"/>
      <c r="T323" s="509"/>
      <c r="U323" s="508"/>
      <c r="V323" s="510"/>
      <c r="W323" s="510"/>
      <c r="X323" s="508"/>
      <c r="Y323" s="823"/>
    </row>
    <row r="324" spans="1:25" x14ac:dyDescent="0.25">
      <c r="A324" s="507"/>
      <c r="B324" s="600"/>
      <c r="C324" s="508"/>
      <c r="D324" s="508"/>
      <c r="E324" s="1029"/>
      <c r="F324" s="515"/>
      <c r="G324" s="1027"/>
      <c r="H324" s="1027"/>
      <c r="I324" s="508"/>
      <c r="J324" s="509"/>
      <c r="P324" s="507"/>
      <c r="Q324" s="600"/>
      <c r="R324" s="508"/>
      <c r="S324" s="508"/>
      <c r="T324" s="509"/>
      <c r="U324" s="508"/>
      <c r="V324" s="510"/>
      <c r="W324" s="510"/>
      <c r="X324" s="508"/>
      <c r="Y324" s="823"/>
    </row>
    <row r="325" spans="1:25" x14ac:dyDescent="0.25">
      <c r="A325" s="507"/>
      <c r="B325" s="600"/>
      <c r="C325" s="508"/>
      <c r="D325" s="508"/>
      <c r="E325" s="1029"/>
      <c r="F325" s="515"/>
      <c r="G325" s="1027"/>
      <c r="H325" s="1027"/>
      <c r="I325" s="508"/>
      <c r="J325" s="509"/>
      <c r="P325" s="507"/>
      <c r="Q325" s="600"/>
      <c r="R325" s="508"/>
      <c r="S325" s="508"/>
      <c r="T325" s="509"/>
      <c r="U325" s="508"/>
      <c r="V325" s="510"/>
      <c r="W325" s="510"/>
      <c r="X325" s="508"/>
      <c r="Y325" s="823"/>
    </row>
    <row r="326" spans="1:25" x14ac:dyDescent="0.25">
      <c r="A326" s="507"/>
      <c r="B326" s="600"/>
      <c r="C326" s="508"/>
      <c r="D326" s="508"/>
      <c r="E326" s="1029"/>
      <c r="F326" s="515"/>
      <c r="G326" s="1027"/>
      <c r="H326" s="1027"/>
      <c r="I326" s="508"/>
      <c r="J326" s="509"/>
      <c r="P326" s="507"/>
      <c r="Q326" s="600"/>
      <c r="R326" s="508"/>
      <c r="S326" s="508"/>
      <c r="T326" s="509"/>
      <c r="U326" s="508"/>
      <c r="V326" s="510"/>
      <c r="W326" s="510"/>
      <c r="X326" s="508"/>
      <c r="Y326" s="823"/>
    </row>
    <row r="327" spans="1:25" x14ac:dyDescent="0.25">
      <c r="A327" s="507"/>
      <c r="B327" s="600"/>
      <c r="C327" s="508"/>
      <c r="D327" s="508"/>
      <c r="E327" s="1029"/>
      <c r="F327" s="515"/>
      <c r="G327" s="1027"/>
      <c r="H327" s="1027"/>
      <c r="I327" s="508"/>
      <c r="J327" s="509"/>
      <c r="P327" s="507"/>
      <c r="Q327" s="600"/>
      <c r="R327" s="508"/>
      <c r="S327" s="508"/>
      <c r="T327" s="509"/>
      <c r="U327" s="508"/>
      <c r="V327" s="510"/>
      <c r="W327" s="510"/>
      <c r="X327" s="508"/>
      <c r="Y327" s="823"/>
    </row>
    <row r="328" spans="1:25" x14ac:dyDescent="0.25">
      <c r="A328" s="507"/>
      <c r="B328" s="600"/>
      <c r="C328" s="508"/>
      <c r="D328" s="508"/>
      <c r="E328" s="1029"/>
      <c r="F328" s="515"/>
      <c r="G328" s="1027"/>
      <c r="H328" s="1027"/>
      <c r="I328" s="508"/>
      <c r="J328" s="509"/>
      <c r="P328" s="507"/>
      <c r="Q328" s="600"/>
      <c r="R328" s="508"/>
      <c r="S328" s="508"/>
      <c r="T328" s="509"/>
      <c r="U328" s="508"/>
      <c r="V328" s="510"/>
      <c r="W328" s="510"/>
      <c r="X328" s="508"/>
      <c r="Y328" s="823"/>
    </row>
    <row r="329" spans="1:25" x14ac:dyDescent="0.25">
      <c r="A329" s="507"/>
      <c r="B329" s="600"/>
      <c r="C329" s="508"/>
      <c r="D329" s="508"/>
      <c r="E329" s="1029"/>
      <c r="F329" s="515"/>
      <c r="G329" s="1027"/>
      <c r="H329" s="1027"/>
      <c r="I329" s="508"/>
      <c r="J329" s="509"/>
      <c r="P329" s="507"/>
      <c r="Q329" s="600"/>
      <c r="R329" s="508"/>
      <c r="S329" s="508"/>
      <c r="T329" s="509"/>
      <c r="U329" s="508"/>
      <c r="V329" s="510"/>
      <c r="W329" s="510"/>
      <c r="X329" s="508"/>
      <c r="Y329" s="823"/>
    </row>
    <row r="330" spans="1:25" x14ac:dyDescent="0.25">
      <c r="A330" s="507"/>
      <c r="B330" s="600"/>
      <c r="C330" s="508"/>
      <c r="D330" s="508"/>
      <c r="E330" s="1029"/>
      <c r="F330" s="515"/>
      <c r="G330" s="1027"/>
      <c r="H330" s="1027"/>
      <c r="I330" s="508"/>
      <c r="J330" s="509"/>
      <c r="P330" s="507"/>
      <c r="Q330" s="600"/>
      <c r="R330" s="508"/>
      <c r="S330" s="508"/>
      <c r="T330" s="509"/>
      <c r="U330" s="508"/>
      <c r="V330" s="510"/>
      <c r="W330" s="510"/>
      <c r="X330" s="508"/>
      <c r="Y330" s="823"/>
    </row>
    <row r="331" spans="1:25" x14ac:dyDescent="0.25">
      <c r="A331" s="507"/>
      <c r="B331" s="600"/>
      <c r="C331" s="508"/>
      <c r="D331" s="508"/>
      <c r="E331" s="1029"/>
      <c r="F331" s="515"/>
      <c r="G331" s="1027"/>
      <c r="H331" s="1027"/>
      <c r="I331" s="508"/>
      <c r="J331" s="509"/>
      <c r="P331" s="507"/>
      <c r="Q331" s="600"/>
      <c r="R331" s="508"/>
      <c r="S331" s="508"/>
      <c r="T331" s="509"/>
      <c r="U331" s="508"/>
      <c r="V331" s="510"/>
      <c r="W331" s="510"/>
      <c r="X331" s="508"/>
      <c r="Y331" s="823"/>
    </row>
    <row r="332" spans="1:25" x14ac:dyDescent="0.25">
      <c r="A332" s="507"/>
      <c r="B332" s="600"/>
      <c r="C332" s="508"/>
      <c r="D332" s="508"/>
      <c r="E332" s="1029"/>
      <c r="F332" s="515"/>
      <c r="G332" s="1027"/>
      <c r="H332" s="1027"/>
      <c r="I332" s="508"/>
      <c r="J332" s="509"/>
      <c r="P332" s="507"/>
      <c r="Q332" s="600"/>
      <c r="R332" s="508"/>
      <c r="S332" s="508"/>
      <c r="T332" s="509"/>
      <c r="U332" s="508"/>
      <c r="V332" s="510"/>
      <c r="W332" s="510"/>
      <c r="X332" s="508"/>
      <c r="Y332" s="823"/>
    </row>
    <row r="333" spans="1:25" x14ac:dyDescent="0.25">
      <c r="A333" s="507"/>
      <c r="B333" s="600"/>
      <c r="C333" s="508"/>
      <c r="D333" s="508"/>
      <c r="E333" s="1029"/>
      <c r="F333" s="515"/>
      <c r="G333" s="1027"/>
      <c r="H333" s="1027"/>
      <c r="I333" s="508"/>
      <c r="J333" s="509"/>
      <c r="P333" s="507"/>
      <c r="Q333" s="600"/>
      <c r="R333" s="508"/>
      <c r="S333" s="508"/>
      <c r="T333" s="509"/>
      <c r="U333" s="508"/>
      <c r="V333" s="510"/>
      <c r="W333" s="510"/>
      <c r="X333" s="508"/>
      <c r="Y333" s="823"/>
    </row>
    <row r="334" spans="1:25" x14ac:dyDescent="0.25">
      <c r="A334" s="507"/>
      <c r="B334" s="600"/>
      <c r="C334" s="508"/>
      <c r="D334" s="508"/>
      <c r="E334" s="1029"/>
      <c r="F334" s="515"/>
      <c r="G334" s="1027"/>
      <c r="H334" s="1027"/>
      <c r="I334" s="508"/>
      <c r="J334" s="509"/>
      <c r="P334" s="507"/>
      <c r="Q334" s="600"/>
      <c r="R334" s="508"/>
      <c r="S334" s="508"/>
      <c r="T334" s="509"/>
      <c r="U334" s="508"/>
      <c r="V334" s="510"/>
      <c r="W334" s="510"/>
      <c r="X334" s="508"/>
      <c r="Y334" s="823"/>
    </row>
    <row r="335" spans="1:25" x14ac:dyDescent="0.25">
      <c r="A335" s="507"/>
      <c r="B335" s="600"/>
      <c r="C335" s="508"/>
      <c r="D335" s="508"/>
      <c r="E335" s="1029"/>
      <c r="F335" s="515"/>
      <c r="G335" s="1027"/>
      <c r="H335" s="1027"/>
      <c r="I335" s="508"/>
      <c r="J335" s="509"/>
      <c r="P335" s="507"/>
      <c r="Q335" s="600"/>
      <c r="R335" s="508"/>
      <c r="S335" s="508"/>
      <c r="T335" s="509"/>
      <c r="U335" s="508"/>
      <c r="V335" s="510"/>
      <c r="W335" s="510"/>
      <c r="X335" s="508"/>
      <c r="Y335" s="823"/>
    </row>
    <row r="336" spans="1:25" x14ac:dyDescent="0.25">
      <c r="A336" s="507"/>
      <c r="B336" s="600"/>
      <c r="C336" s="508"/>
      <c r="D336" s="508"/>
      <c r="E336" s="1029"/>
      <c r="F336" s="515"/>
      <c r="G336" s="1027"/>
      <c r="H336" s="1027"/>
      <c r="I336" s="508"/>
      <c r="J336" s="509"/>
      <c r="P336" s="507"/>
      <c r="Q336" s="600"/>
      <c r="R336" s="508"/>
      <c r="S336" s="508"/>
      <c r="T336" s="509"/>
      <c r="U336" s="508"/>
      <c r="V336" s="510"/>
      <c r="W336" s="510"/>
      <c r="X336" s="508"/>
      <c r="Y336" s="823"/>
    </row>
    <row r="337" spans="1:25" x14ac:dyDescent="0.25">
      <c r="A337" s="507"/>
      <c r="B337" s="600"/>
      <c r="C337" s="508"/>
      <c r="D337" s="508"/>
      <c r="E337" s="1029"/>
      <c r="F337" s="515"/>
      <c r="G337" s="1027"/>
      <c r="H337" s="1027"/>
      <c r="I337" s="508"/>
      <c r="J337" s="509"/>
      <c r="P337" s="507"/>
      <c r="Q337" s="600"/>
      <c r="R337" s="508"/>
      <c r="S337" s="508"/>
      <c r="T337" s="509"/>
      <c r="U337" s="508"/>
      <c r="V337" s="510"/>
      <c r="W337" s="510"/>
      <c r="X337" s="508"/>
      <c r="Y337" s="823"/>
    </row>
    <row r="338" spans="1:25" x14ac:dyDescent="0.25">
      <c r="A338" s="507"/>
      <c r="B338" s="600"/>
      <c r="C338" s="508"/>
      <c r="D338" s="508"/>
      <c r="E338" s="1029"/>
      <c r="F338" s="515"/>
      <c r="G338" s="1027"/>
      <c r="H338" s="1027"/>
      <c r="I338" s="508"/>
      <c r="J338" s="509"/>
      <c r="P338" s="507"/>
      <c r="Q338" s="600"/>
      <c r="R338" s="508"/>
      <c r="S338" s="508"/>
      <c r="T338" s="509"/>
      <c r="U338" s="508"/>
      <c r="V338" s="510"/>
      <c r="W338" s="510"/>
      <c r="X338" s="508"/>
      <c r="Y338" s="823"/>
    </row>
    <row r="339" spans="1:25" x14ac:dyDescent="0.25">
      <c r="A339" s="507"/>
      <c r="B339" s="600"/>
      <c r="C339" s="508"/>
      <c r="D339" s="508"/>
      <c r="E339" s="1029"/>
      <c r="F339" s="515"/>
      <c r="G339" s="1027"/>
      <c r="H339" s="1027"/>
      <c r="I339" s="508"/>
      <c r="J339" s="509"/>
      <c r="P339" s="507"/>
      <c r="Q339" s="600"/>
      <c r="R339" s="508"/>
      <c r="S339" s="508"/>
      <c r="T339" s="509"/>
      <c r="U339" s="508"/>
      <c r="V339" s="510"/>
      <c r="W339" s="510"/>
      <c r="X339" s="508"/>
      <c r="Y339" s="823"/>
    </row>
    <row r="340" spans="1:25" x14ac:dyDescent="0.25">
      <c r="A340" s="507"/>
      <c r="B340" s="600"/>
      <c r="C340" s="508"/>
      <c r="D340" s="508"/>
      <c r="E340" s="1029"/>
      <c r="F340" s="515"/>
      <c r="G340" s="1027"/>
      <c r="H340" s="1027"/>
      <c r="I340" s="508"/>
      <c r="J340" s="509"/>
      <c r="P340" s="507"/>
      <c r="Q340" s="600"/>
      <c r="R340" s="508"/>
      <c r="S340" s="508"/>
      <c r="T340" s="509"/>
      <c r="U340" s="508"/>
      <c r="V340" s="510"/>
      <c r="W340" s="510"/>
      <c r="X340" s="508"/>
      <c r="Y340" s="823"/>
    </row>
    <row r="341" spans="1:25" x14ac:dyDescent="0.25">
      <c r="A341" s="507"/>
      <c r="B341" s="600"/>
      <c r="C341" s="508"/>
      <c r="D341" s="508"/>
      <c r="E341" s="1029"/>
      <c r="F341" s="515"/>
      <c r="G341" s="1027"/>
      <c r="H341" s="1027"/>
      <c r="I341" s="508"/>
      <c r="J341" s="509"/>
      <c r="P341" s="507"/>
      <c r="Q341" s="600"/>
      <c r="R341" s="508"/>
      <c r="S341" s="508"/>
      <c r="T341" s="509"/>
      <c r="U341" s="508"/>
      <c r="V341" s="510"/>
      <c r="W341" s="510"/>
      <c r="X341" s="508"/>
      <c r="Y341" s="823"/>
    </row>
    <row r="342" spans="1:25" x14ac:dyDescent="0.25">
      <c r="A342" s="507"/>
      <c r="B342" s="600"/>
      <c r="C342" s="508"/>
      <c r="D342" s="508"/>
      <c r="E342" s="1029"/>
      <c r="F342" s="515"/>
      <c r="G342" s="1027"/>
      <c r="H342" s="1027"/>
      <c r="I342" s="508"/>
      <c r="J342" s="509"/>
      <c r="P342" s="507"/>
      <c r="Q342" s="600"/>
      <c r="R342" s="508"/>
      <c r="S342" s="508"/>
      <c r="T342" s="509"/>
      <c r="U342" s="508"/>
      <c r="V342" s="510"/>
      <c r="W342" s="510"/>
      <c r="X342" s="508"/>
      <c r="Y342" s="823"/>
    </row>
    <row r="343" spans="1:25" x14ac:dyDescent="0.25">
      <c r="A343" s="507"/>
      <c r="B343" s="600"/>
      <c r="C343" s="508"/>
      <c r="D343" s="508"/>
      <c r="E343" s="1029"/>
      <c r="F343" s="515"/>
      <c r="G343" s="1027"/>
      <c r="H343" s="1027"/>
      <c r="I343" s="508"/>
      <c r="J343" s="509"/>
      <c r="P343" s="507"/>
      <c r="Q343" s="600"/>
      <c r="R343" s="508"/>
      <c r="S343" s="508"/>
      <c r="T343" s="509"/>
      <c r="U343" s="508"/>
      <c r="V343" s="510"/>
      <c r="W343" s="510"/>
      <c r="X343" s="508"/>
      <c r="Y343" s="823"/>
    </row>
    <row r="344" spans="1:25" x14ac:dyDescent="0.25">
      <c r="A344" s="507"/>
      <c r="B344" s="600"/>
      <c r="C344" s="508"/>
      <c r="D344" s="508"/>
      <c r="E344" s="1029"/>
      <c r="F344" s="515"/>
      <c r="G344" s="1027"/>
      <c r="H344" s="1027"/>
      <c r="I344" s="508"/>
      <c r="J344" s="509"/>
      <c r="P344" s="507"/>
      <c r="Q344" s="600"/>
      <c r="R344" s="508"/>
      <c r="S344" s="508"/>
      <c r="T344" s="509"/>
      <c r="U344" s="508"/>
      <c r="V344" s="510"/>
      <c r="W344" s="510"/>
      <c r="X344" s="508"/>
      <c r="Y344" s="823"/>
    </row>
    <row r="345" spans="1:25" x14ac:dyDescent="0.25">
      <c r="A345" s="507"/>
      <c r="B345" s="600"/>
      <c r="C345" s="508"/>
      <c r="D345" s="508"/>
      <c r="E345" s="1029"/>
      <c r="F345" s="515"/>
      <c r="G345" s="1027"/>
      <c r="H345" s="1027"/>
      <c r="I345" s="508"/>
      <c r="J345" s="509"/>
      <c r="P345" s="507"/>
      <c r="Q345" s="600"/>
      <c r="R345" s="508"/>
      <c r="S345" s="508"/>
      <c r="T345" s="509"/>
      <c r="U345" s="508"/>
      <c r="V345" s="510"/>
      <c r="W345" s="510"/>
      <c r="X345" s="508"/>
      <c r="Y345" s="823"/>
    </row>
    <row r="346" spans="1:25" x14ac:dyDescent="0.25">
      <c r="A346" s="507"/>
      <c r="B346" s="600"/>
      <c r="C346" s="508"/>
      <c r="D346" s="508"/>
      <c r="E346" s="1029"/>
      <c r="F346" s="515"/>
      <c r="G346" s="1027"/>
      <c r="H346" s="1027"/>
      <c r="I346" s="508"/>
      <c r="J346" s="509"/>
      <c r="P346" s="507"/>
      <c r="Q346" s="600"/>
      <c r="R346" s="508"/>
      <c r="S346" s="508"/>
      <c r="T346" s="509"/>
      <c r="U346" s="508"/>
      <c r="V346" s="510"/>
      <c r="W346" s="510"/>
      <c r="X346" s="508"/>
      <c r="Y346" s="823"/>
    </row>
    <row r="347" spans="1:25" x14ac:dyDescent="0.25">
      <c r="A347" s="507"/>
      <c r="B347" s="600"/>
      <c r="C347" s="508"/>
      <c r="D347" s="508"/>
      <c r="E347" s="1029"/>
      <c r="F347" s="515"/>
      <c r="G347" s="1027"/>
      <c r="H347" s="1027"/>
      <c r="I347" s="508"/>
      <c r="J347" s="509"/>
      <c r="P347" s="507"/>
      <c r="Q347" s="600"/>
      <c r="R347" s="508"/>
      <c r="S347" s="508"/>
      <c r="T347" s="509"/>
      <c r="U347" s="508"/>
      <c r="V347" s="510"/>
      <c r="W347" s="510"/>
      <c r="X347" s="508"/>
      <c r="Y347" s="823"/>
    </row>
    <row r="348" spans="1:25" x14ac:dyDescent="0.25">
      <c r="A348" s="507"/>
      <c r="B348" s="600"/>
      <c r="C348" s="508"/>
      <c r="D348" s="508"/>
      <c r="E348" s="1029"/>
      <c r="F348" s="515"/>
      <c r="G348" s="1027"/>
      <c r="H348" s="1027"/>
      <c r="I348" s="508"/>
      <c r="J348" s="509"/>
      <c r="P348" s="507"/>
      <c r="Q348" s="600"/>
      <c r="R348" s="508"/>
      <c r="S348" s="508"/>
      <c r="T348" s="509"/>
      <c r="U348" s="508"/>
      <c r="V348" s="510"/>
      <c r="W348" s="510"/>
      <c r="X348" s="508"/>
      <c r="Y348" s="823"/>
    </row>
    <row r="349" spans="1:25" x14ac:dyDescent="0.25">
      <c r="A349" s="507"/>
      <c r="B349" s="600"/>
      <c r="C349" s="508"/>
      <c r="D349" s="508"/>
      <c r="E349" s="1029"/>
      <c r="F349" s="515"/>
      <c r="G349" s="1027"/>
      <c r="H349" s="1027"/>
      <c r="I349" s="508"/>
      <c r="J349" s="509"/>
      <c r="P349" s="507"/>
      <c r="Q349" s="600"/>
      <c r="R349" s="508"/>
      <c r="S349" s="508"/>
      <c r="T349" s="509"/>
      <c r="U349" s="508"/>
      <c r="V349" s="510"/>
      <c r="W349" s="510"/>
      <c r="X349" s="508"/>
      <c r="Y349" s="823"/>
    </row>
    <row r="350" spans="1:25" x14ac:dyDescent="0.25">
      <c r="A350" s="507"/>
      <c r="B350" s="600"/>
      <c r="C350" s="508"/>
      <c r="D350" s="508"/>
      <c r="E350" s="1029"/>
      <c r="F350" s="515"/>
      <c r="G350" s="1027"/>
      <c r="H350" s="1027"/>
      <c r="I350" s="508"/>
      <c r="J350" s="509"/>
      <c r="P350" s="507"/>
      <c r="Q350" s="600"/>
      <c r="R350" s="508"/>
      <c r="S350" s="508"/>
      <c r="T350" s="507"/>
      <c r="U350" s="508"/>
      <c r="V350" s="510"/>
      <c r="W350" s="510"/>
      <c r="X350" s="508"/>
      <c r="Y350" s="823"/>
    </row>
    <row r="351" spans="1:25" x14ac:dyDescent="0.25">
      <c r="A351" s="507"/>
      <c r="B351" s="600"/>
      <c r="C351" s="508"/>
      <c r="D351" s="508"/>
      <c r="E351" s="1029"/>
      <c r="F351" s="515"/>
      <c r="G351" s="1027"/>
      <c r="H351" s="1027"/>
      <c r="I351" s="508"/>
      <c r="J351" s="509"/>
      <c r="P351" s="507"/>
      <c r="Q351" s="600"/>
      <c r="R351" s="508"/>
      <c r="S351" s="508"/>
      <c r="T351" s="507"/>
      <c r="U351" s="508"/>
      <c r="V351" s="510"/>
      <c r="W351" s="510"/>
      <c r="X351" s="508"/>
      <c r="Y351" s="823"/>
    </row>
    <row r="352" spans="1:25" x14ac:dyDescent="0.25">
      <c r="A352" s="507"/>
      <c r="B352" s="600"/>
      <c r="C352" s="508"/>
      <c r="D352" s="508"/>
      <c r="E352" s="1029"/>
      <c r="F352" s="515"/>
      <c r="G352" s="1027"/>
      <c r="H352" s="1027"/>
      <c r="I352" s="508"/>
      <c r="J352" s="509"/>
      <c r="P352" s="507"/>
      <c r="Q352" s="600"/>
      <c r="R352" s="508"/>
      <c r="S352" s="508"/>
      <c r="T352" s="507"/>
      <c r="U352" s="508"/>
      <c r="V352" s="510"/>
      <c r="W352" s="510"/>
      <c r="X352" s="508"/>
      <c r="Y352" s="823"/>
    </row>
    <row r="353" spans="1:25" x14ac:dyDescent="0.25">
      <c r="A353" s="507"/>
      <c r="B353" s="600"/>
      <c r="C353" s="508"/>
      <c r="D353" s="508"/>
      <c r="E353" s="1029"/>
      <c r="F353" s="515"/>
      <c r="G353" s="1027"/>
      <c r="H353" s="1027"/>
      <c r="I353" s="508"/>
      <c r="J353" s="509"/>
      <c r="P353" s="507"/>
      <c r="Q353" s="600"/>
      <c r="R353" s="508"/>
      <c r="S353" s="508"/>
      <c r="T353" s="509"/>
      <c r="U353" s="508"/>
      <c r="V353" s="510"/>
      <c r="W353" s="510"/>
      <c r="X353" s="508"/>
      <c r="Y353" s="823"/>
    </row>
    <row r="354" spans="1:25" x14ac:dyDescent="0.25">
      <c r="A354" s="507"/>
      <c r="B354" s="600"/>
      <c r="C354" s="508"/>
      <c r="D354" s="508"/>
      <c r="E354" s="1029"/>
      <c r="F354" s="515"/>
      <c r="G354" s="1027"/>
      <c r="H354" s="1027"/>
      <c r="I354" s="508"/>
      <c r="J354" s="509"/>
      <c r="P354" s="507"/>
      <c r="Q354" s="600"/>
      <c r="R354" s="508"/>
      <c r="S354" s="508"/>
      <c r="T354" s="509"/>
      <c r="U354" s="508"/>
      <c r="V354" s="510"/>
      <c r="W354" s="510"/>
      <c r="X354" s="508"/>
      <c r="Y354" s="823"/>
    </row>
    <row r="355" spans="1:25" x14ac:dyDescent="0.25">
      <c r="A355" s="507"/>
      <c r="B355" s="600"/>
      <c r="C355" s="508"/>
      <c r="D355" s="508"/>
      <c r="E355" s="1029"/>
      <c r="F355" s="515"/>
      <c r="G355" s="1027"/>
      <c r="H355" s="1027"/>
      <c r="I355" s="508"/>
      <c r="J355" s="509"/>
      <c r="P355" s="507"/>
      <c r="Q355" s="600"/>
      <c r="R355" s="508"/>
      <c r="S355" s="508"/>
      <c r="T355" s="509"/>
      <c r="U355" s="508"/>
      <c r="V355" s="510"/>
      <c r="W355" s="510"/>
      <c r="X355" s="508"/>
      <c r="Y355" s="823"/>
    </row>
    <row r="356" spans="1:25" x14ac:dyDescent="0.25">
      <c r="A356" s="507"/>
      <c r="B356" s="600"/>
      <c r="C356" s="508"/>
      <c r="D356" s="508"/>
      <c r="E356" s="1029"/>
      <c r="F356" s="515"/>
      <c r="G356" s="1027"/>
      <c r="H356" s="1027"/>
      <c r="I356" s="508"/>
      <c r="J356" s="509"/>
      <c r="P356" s="507"/>
      <c r="Q356" s="600"/>
      <c r="R356" s="508"/>
      <c r="S356" s="508"/>
      <c r="T356" s="509"/>
      <c r="U356" s="508"/>
      <c r="V356" s="510"/>
      <c r="W356" s="510"/>
      <c r="X356" s="508"/>
      <c r="Y356" s="823"/>
    </row>
    <row r="357" spans="1:25" x14ac:dyDescent="0.25">
      <c r="A357" s="507"/>
      <c r="B357" s="600"/>
      <c r="C357" s="508"/>
      <c r="D357" s="508"/>
      <c r="E357" s="1029"/>
      <c r="F357" s="515"/>
      <c r="G357" s="1027"/>
      <c r="H357" s="1027"/>
      <c r="I357" s="508"/>
      <c r="J357" s="509"/>
      <c r="P357" s="507"/>
      <c r="Q357" s="600"/>
      <c r="R357" s="508"/>
      <c r="S357" s="508"/>
      <c r="T357" s="509"/>
      <c r="U357" s="508"/>
      <c r="V357" s="510"/>
      <c r="W357" s="510"/>
      <c r="X357" s="508"/>
      <c r="Y357" s="823"/>
    </row>
    <row r="358" spans="1:25" x14ac:dyDescent="0.25">
      <c r="A358" s="507"/>
      <c r="B358" s="600"/>
      <c r="C358" s="508"/>
      <c r="D358" s="508"/>
      <c r="E358" s="1029"/>
      <c r="F358" s="515"/>
      <c r="G358" s="1027"/>
      <c r="H358" s="1027"/>
      <c r="I358" s="508"/>
      <c r="J358" s="509"/>
      <c r="P358" s="507"/>
      <c r="Q358" s="600"/>
      <c r="R358" s="508"/>
      <c r="S358" s="508"/>
      <c r="T358" s="509"/>
      <c r="U358" s="508"/>
      <c r="V358" s="510"/>
      <c r="W358" s="510"/>
      <c r="X358" s="508"/>
      <c r="Y358" s="823"/>
    </row>
    <row r="359" spans="1:25" x14ac:dyDescent="0.25">
      <c r="A359" s="507"/>
      <c r="B359" s="600"/>
      <c r="C359" s="508"/>
      <c r="D359" s="508"/>
      <c r="E359" s="1029"/>
      <c r="F359" s="515"/>
      <c r="G359" s="1027"/>
      <c r="H359" s="1027"/>
      <c r="I359" s="508"/>
      <c r="J359" s="509"/>
      <c r="P359" s="507"/>
      <c r="Q359" s="600"/>
      <c r="R359" s="508"/>
      <c r="S359" s="508"/>
      <c r="T359" s="509"/>
      <c r="U359" s="508"/>
      <c r="V359" s="510"/>
      <c r="W359" s="510"/>
      <c r="X359" s="508"/>
      <c r="Y359" s="823"/>
    </row>
    <row r="360" spans="1:25" x14ac:dyDescent="0.25">
      <c r="A360" s="507"/>
      <c r="B360" s="600"/>
      <c r="C360" s="508"/>
      <c r="D360" s="508"/>
      <c r="E360" s="1029"/>
      <c r="F360" s="515"/>
      <c r="G360" s="1027"/>
      <c r="H360" s="1027"/>
      <c r="I360" s="508"/>
      <c r="J360" s="509"/>
      <c r="P360" s="507"/>
      <c r="Q360" s="600"/>
      <c r="R360" s="508"/>
      <c r="S360" s="508"/>
      <c r="T360" s="509"/>
      <c r="U360" s="508"/>
      <c r="V360" s="510"/>
      <c r="W360" s="510"/>
      <c r="X360" s="508"/>
      <c r="Y360" s="823"/>
    </row>
    <row r="361" spans="1:25" x14ac:dyDescent="0.25">
      <c r="A361" s="507"/>
      <c r="B361" s="600"/>
      <c r="C361" s="508"/>
      <c r="D361" s="508"/>
      <c r="E361" s="1029"/>
      <c r="F361" s="515"/>
      <c r="G361" s="1027"/>
      <c r="H361" s="1027"/>
      <c r="I361" s="508"/>
      <c r="J361" s="509"/>
      <c r="P361" s="507"/>
      <c r="Q361" s="600"/>
      <c r="R361" s="508"/>
      <c r="S361" s="508"/>
      <c r="T361" s="509"/>
      <c r="U361" s="508"/>
      <c r="V361" s="510"/>
      <c r="W361" s="510"/>
      <c r="X361" s="508"/>
      <c r="Y361" s="823"/>
    </row>
    <row r="362" spans="1:25" x14ac:dyDescent="0.25">
      <c r="A362" s="507"/>
      <c r="B362" s="600"/>
      <c r="C362" s="508"/>
      <c r="D362" s="508"/>
      <c r="E362" s="1029"/>
      <c r="F362" s="515"/>
      <c r="G362" s="1027"/>
      <c r="H362" s="1027"/>
      <c r="I362" s="508"/>
      <c r="J362" s="509"/>
      <c r="P362" s="507"/>
      <c r="Q362" s="600"/>
      <c r="R362" s="508"/>
      <c r="S362" s="508"/>
      <c r="T362" s="509"/>
      <c r="U362" s="508"/>
      <c r="V362" s="510"/>
      <c r="W362" s="510"/>
      <c r="X362" s="508"/>
      <c r="Y362" s="823"/>
    </row>
    <row r="363" spans="1:25" x14ac:dyDescent="0.25">
      <c r="A363" s="507"/>
      <c r="B363" s="600"/>
      <c r="C363" s="508"/>
      <c r="D363" s="508"/>
      <c r="E363" s="1029"/>
      <c r="F363" s="515"/>
      <c r="G363" s="1027"/>
      <c r="H363" s="1027"/>
      <c r="I363" s="508"/>
      <c r="J363" s="509"/>
      <c r="P363" s="507"/>
      <c r="Q363" s="600"/>
      <c r="R363" s="508"/>
      <c r="S363" s="508"/>
      <c r="T363" s="509"/>
      <c r="U363" s="508"/>
      <c r="V363" s="510"/>
      <c r="W363" s="510"/>
      <c r="X363" s="508"/>
      <c r="Y363" s="823"/>
    </row>
    <row r="364" spans="1:25" x14ac:dyDescent="0.25">
      <c r="A364" s="507"/>
      <c r="B364" s="600"/>
      <c r="C364" s="508"/>
      <c r="D364" s="508"/>
      <c r="E364" s="1029"/>
      <c r="F364" s="515"/>
      <c r="G364" s="1027"/>
      <c r="H364" s="1027"/>
      <c r="I364" s="508"/>
      <c r="J364" s="509"/>
      <c r="P364" s="507"/>
      <c r="Q364" s="600"/>
      <c r="R364" s="508"/>
      <c r="S364" s="508"/>
      <c r="T364" s="509"/>
      <c r="U364" s="508"/>
      <c r="V364" s="510"/>
      <c r="W364" s="510"/>
      <c r="X364" s="508"/>
      <c r="Y364" s="823"/>
    </row>
    <row r="365" spans="1:25" x14ac:dyDescent="0.25">
      <c r="A365" s="507"/>
      <c r="B365" s="600"/>
      <c r="C365" s="508"/>
      <c r="D365" s="508"/>
      <c r="E365" s="1029"/>
      <c r="F365" s="515"/>
      <c r="G365" s="1027"/>
      <c r="H365" s="1027"/>
      <c r="I365" s="508"/>
      <c r="J365" s="509"/>
      <c r="P365" s="507"/>
      <c r="Q365" s="600"/>
      <c r="R365" s="508"/>
      <c r="S365" s="508"/>
      <c r="T365" s="509"/>
      <c r="U365" s="508"/>
      <c r="V365" s="510"/>
      <c r="W365" s="510"/>
      <c r="X365" s="508"/>
      <c r="Y365" s="823"/>
    </row>
    <row r="366" spans="1:25" x14ac:dyDescent="0.25">
      <c r="A366" s="507"/>
      <c r="B366" s="600"/>
      <c r="C366" s="508"/>
      <c r="D366" s="508"/>
      <c r="E366" s="1029"/>
      <c r="F366" s="515"/>
      <c r="G366" s="1027"/>
      <c r="H366" s="1027"/>
      <c r="I366" s="599"/>
      <c r="J366" s="509"/>
      <c r="P366" s="507"/>
      <c r="Q366" s="600"/>
      <c r="R366" s="508"/>
      <c r="S366" s="508"/>
      <c r="T366" s="509"/>
      <c r="U366" s="508"/>
      <c r="V366" s="510"/>
      <c r="W366" s="510"/>
      <c r="X366" s="508"/>
      <c r="Y366" s="823"/>
    </row>
    <row r="367" spans="1:25" x14ac:dyDescent="0.25">
      <c r="A367" s="507"/>
      <c r="B367" s="600"/>
      <c r="C367" s="508"/>
      <c r="D367" s="508"/>
      <c r="E367" s="1029"/>
      <c r="F367" s="515"/>
      <c r="G367" s="1027"/>
      <c r="H367" s="1027"/>
      <c r="I367" s="599"/>
      <c r="J367" s="509"/>
      <c r="P367" s="507"/>
      <c r="Q367" s="600"/>
      <c r="R367" s="508"/>
      <c r="S367" s="508"/>
      <c r="T367" s="509"/>
      <c r="U367" s="508"/>
      <c r="V367" s="510"/>
      <c r="W367" s="510"/>
      <c r="X367" s="508"/>
      <c r="Y367" s="823"/>
    </row>
    <row r="368" spans="1:25" x14ac:dyDescent="0.25">
      <c r="A368" s="507"/>
      <c r="B368" s="600"/>
      <c r="C368" s="508"/>
      <c r="D368" s="508"/>
      <c r="E368" s="1029"/>
      <c r="F368" s="515"/>
      <c r="G368" s="1027"/>
      <c r="H368" s="1027"/>
      <c r="I368" s="599"/>
      <c r="J368" s="509"/>
      <c r="P368" s="507"/>
      <c r="Q368" s="600"/>
      <c r="R368" s="508"/>
      <c r="S368" s="508"/>
      <c r="T368" s="509"/>
      <c r="U368" s="508"/>
      <c r="V368" s="510"/>
      <c r="W368" s="510"/>
      <c r="X368" s="508"/>
      <c r="Y368" s="823"/>
    </row>
    <row r="369" spans="1:25" x14ac:dyDescent="0.25">
      <c r="A369" s="507"/>
      <c r="B369" s="600"/>
      <c r="C369" s="508"/>
      <c r="D369" s="508"/>
      <c r="E369" s="1029"/>
      <c r="F369" s="515"/>
      <c r="G369" s="1027"/>
      <c r="H369" s="1027"/>
      <c r="I369" s="599"/>
      <c r="J369" s="509"/>
      <c r="P369" s="507"/>
      <c r="Q369" s="600"/>
      <c r="R369" s="508"/>
      <c r="S369" s="508"/>
      <c r="T369" s="509"/>
      <c r="U369" s="508"/>
      <c r="V369" s="510"/>
      <c r="W369" s="510"/>
      <c r="X369" s="508"/>
      <c r="Y369" s="823"/>
    </row>
    <row r="370" spans="1:25" x14ac:dyDescent="0.25">
      <c r="A370" s="507"/>
      <c r="B370" s="600"/>
      <c r="C370" s="508"/>
      <c r="D370" s="508"/>
      <c r="E370" s="1029"/>
      <c r="F370" s="515"/>
      <c r="G370" s="1027"/>
      <c r="H370" s="1027"/>
      <c r="I370" s="599"/>
      <c r="J370" s="509"/>
      <c r="P370" s="507"/>
      <c r="Q370" s="600"/>
      <c r="R370" s="508"/>
      <c r="S370" s="508"/>
      <c r="T370" s="509"/>
      <c r="U370" s="508"/>
      <c r="V370" s="510"/>
      <c r="W370" s="510"/>
      <c r="X370" s="508"/>
      <c r="Y370" s="823"/>
    </row>
    <row r="371" spans="1:25" x14ac:dyDescent="0.25">
      <c r="A371" s="507"/>
      <c r="B371" s="600"/>
      <c r="C371" s="508"/>
      <c r="D371" s="508"/>
      <c r="E371" s="1029"/>
      <c r="F371" s="515"/>
      <c r="G371" s="1027"/>
      <c r="H371" s="1027"/>
      <c r="I371" s="599"/>
      <c r="J371" s="509"/>
      <c r="P371" s="507"/>
      <c r="Q371" s="600"/>
      <c r="R371" s="508"/>
      <c r="S371" s="508"/>
      <c r="T371" s="509"/>
      <c r="U371" s="508"/>
      <c r="V371" s="510"/>
      <c r="W371" s="510"/>
      <c r="X371" s="508"/>
      <c r="Y371" s="823"/>
    </row>
    <row r="372" spans="1:25" x14ac:dyDescent="0.25">
      <c r="A372" s="507"/>
      <c r="B372" s="600"/>
      <c r="C372" s="508"/>
      <c r="D372" s="508"/>
      <c r="E372" s="1029"/>
      <c r="F372" s="515"/>
      <c r="G372" s="1027"/>
      <c r="H372" s="1027"/>
      <c r="I372" s="599"/>
      <c r="J372" s="509"/>
      <c r="P372" s="507"/>
      <c r="Q372" s="600"/>
      <c r="R372" s="508"/>
      <c r="S372" s="508"/>
      <c r="T372" s="509"/>
      <c r="U372" s="508"/>
      <c r="V372" s="510"/>
      <c r="W372" s="510"/>
      <c r="X372" s="508"/>
      <c r="Y372" s="823"/>
    </row>
    <row r="373" spans="1:25" x14ac:dyDescent="0.25">
      <c r="A373" s="507"/>
      <c r="B373" s="600"/>
      <c r="C373" s="508"/>
      <c r="D373" s="508"/>
      <c r="E373" s="1029"/>
      <c r="F373" s="515"/>
      <c r="G373" s="1027"/>
      <c r="H373" s="1027"/>
      <c r="I373" s="599"/>
      <c r="J373" s="509"/>
      <c r="P373" s="507"/>
      <c r="Q373" s="600"/>
      <c r="R373" s="508"/>
      <c r="S373" s="508"/>
      <c r="T373" s="509"/>
      <c r="U373" s="508"/>
      <c r="V373" s="510"/>
      <c r="W373" s="510"/>
      <c r="X373" s="508"/>
      <c r="Y373" s="823"/>
    </row>
    <row r="374" spans="1:25" x14ac:dyDescent="0.25">
      <c r="A374" s="507"/>
      <c r="B374" s="600"/>
      <c r="C374" s="508"/>
      <c r="D374" s="508"/>
      <c r="E374" s="1029"/>
      <c r="F374" s="515"/>
      <c r="G374" s="1027"/>
      <c r="H374" s="1027"/>
      <c r="I374" s="599"/>
      <c r="J374" s="509"/>
      <c r="P374" s="507"/>
      <c r="Q374" s="600"/>
      <c r="R374" s="508"/>
      <c r="S374" s="508"/>
      <c r="T374" s="509"/>
      <c r="U374" s="508"/>
      <c r="V374" s="510"/>
      <c r="W374" s="510"/>
      <c r="X374" s="508"/>
      <c r="Y374" s="823"/>
    </row>
    <row r="375" spans="1:25" x14ac:dyDescent="0.25">
      <c r="A375" s="507"/>
      <c r="B375" s="600"/>
      <c r="C375" s="508"/>
      <c r="D375" s="508"/>
      <c r="E375" s="1029"/>
      <c r="F375" s="515"/>
      <c r="G375" s="1027"/>
      <c r="H375" s="1027"/>
      <c r="I375" s="599"/>
      <c r="J375" s="509"/>
      <c r="P375" s="507"/>
      <c r="Q375" s="600"/>
      <c r="R375" s="508"/>
      <c r="S375" s="508"/>
      <c r="T375" s="509"/>
      <c r="U375" s="508"/>
      <c r="V375" s="510"/>
      <c r="W375" s="510"/>
      <c r="X375" s="508"/>
      <c r="Y375" s="823"/>
    </row>
    <row r="376" spans="1:25" x14ac:dyDescent="0.25">
      <c r="A376" s="507"/>
      <c r="B376" s="600"/>
      <c r="C376" s="508"/>
      <c r="D376" s="508"/>
      <c r="E376" s="1029"/>
      <c r="F376" s="515"/>
      <c r="G376" s="1027"/>
      <c r="H376" s="1027"/>
      <c r="I376" s="599"/>
      <c r="J376" s="509"/>
      <c r="P376" s="507"/>
      <c r="Q376" s="600"/>
      <c r="R376" s="508"/>
      <c r="S376" s="508"/>
      <c r="T376" s="509"/>
      <c r="U376" s="508"/>
      <c r="V376" s="510"/>
      <c r="W376" s="510"/>
      <c r="X376" s="508"/>
      <c r="Y376" s="823"/>
    </row>
    <row r="377" spans="1:25" x14ac:dyDescent="0.25">
      <c r="A377" s="507"/>
      <c r="B377" s="600"/>
      <c r="C377" s="508"/>
      <c r="D377" s="508"/>
      <c r="E377" s="1029"/>
      <c r="F377" s="515"/>
      <c r="G377" s="1027"/>
      <c r="H377" s="1027"/>
      <c r="I377" s="599"/>
      <c r="J377" s="509"/>
      <c r="P377" s="507"/>
      <c r="Q377" s="600"/>
      <c r="R377" s="508"/>
      <c r="S377" s="508"/>
      <c r="T377" s="509"/>
      <c r="U377" s="508"/>
      <c r="V377" s="510"/>
      <c r="W377" s="510"/>
      <c r="X377" s="508"/>
      <c r="Y377" s="823"/>
    </row>
    <row r="378" spans="1:25" x14ac:dyDescent="0.25">
      <c r="A378" s="507"/>
      <c r="B378" s="600"/>
      <c r="C378" s="508"/>
      <c r="D378" s="508"/>
      <c r="E378" s="1029"/>
      <c r="F378" s="515"/>
      <c r="G378" s="1027"/>
      <c r="H378" s="1027"/>
      <c r="I378" s="599"/>
      <c r="J378" s="509"/>
      <c r="P378" s="507"/>
      <c r="Q378" s="600"/>
      <c r="R378" s="508"/>
      <c r="S378" s="508"/>
      <c r="T378" s="509"/>
      <c r="U378" s="508"/>
      <c r="V378" s="510"/>
      <c r="W378" s="510"/>
      <c r="X378" s="508"/>
      <c r="Y378" s="823"/>
    </row>
    <row r="379" spans="1:25" x14ac:dyDescent="0.25">
      <c r="A379" s="507"/>
      <c r="B379" s="600"/>
      <c r="C379" s="508"/>
      <c r="D379" s="508"/>
      <c r="E379" s="1029"/>
      <c r="F379" s="515"/>
      <c r="G379" s="1027"/>
      <c r="H379" s="1027"/>
      <c r="I379" s="599"/>
      <c r="J379" s="509"/>
      <c r="P379" s="507"/>
      <c r="Q379" s="600"/>
      <c r="R379" s="508"/>
      <c r="S379" s="508"/>
      <c r="T379" s="509"/>
      <c r="U379" s="508"/>
      <c r="V379" s="510"/>
      <c r="W379" s="510"/>
      <c r="X379" s="508"/>
      <c r="Y379" s="823"/>
    </row>
    <row r="380" spans="1:25" x14ac:dyDescent="0.25">
      <c r="A380" s="507"/>
      <c r="B380" s="600"/>
      <c r="C380" s="508"/>
      <c r="D380" s="508"/>
      <c r="E380" s="509"/>
      <c r="F380" s="508"/>
      <c r="G380" s="1027"/>
      <c r="H380" s="1027"/>
      <c r="I380" s="599"/>
      <c r="J380" s="509"/>
      <c r="P380" s="507"/>
      <c r="Q380" s="600"/>
      <c r="R380" s="508"/>
      <c r="S380" s="508"/>
      <c r="T380" s="509"/>
      <c r="U380" s="508"/>
      <c r="V380" s="510"/>
      <c r="W380" s="510"/>
      <c r="X380" s="508"/>
      <c r="Y380" s="823"/>
    </row>
    <row r="381" spans="1:25" x14ac:dyDescent="0.25">
      <c r="A381" s="507"/>
      <c r="B381" s="600"/>
      <c r="C381" s="508"/>
      <c r="D381" s="508"/>
      <c r="E381" s="1029"/>
      <c r="F381" s="515"/>
      <c r="G381" s="1027"/>
      <c r="H381" s="1027"/>
      <c r="I381" s="599"/>
      <c r="J381" s="509"/>
      <c r="P381" s="507"/>
      <c r="Q381" s="600"/>
      <c r="R381" s="508"/>
      <c r="S381" s="508"/>
      <c r="T381" s="509"/>
      <c r="U381" s="508"/>
      <c r="V381" s="510"/>
      <c r="W381" s="510"/>
      <c r="X381" s="508"/>
      <c r="Y381" s="823"/>
    </row>
    <row r="382" spans="1:25" x14ac:dyDescent="0.25">
      <c r="A382" s="507"/>
      <c r="B382" s="600"/>
      <c r="C382" s="508"/>
      <c r="D382" s="508"/>
      <c r="E382" s="1029"/>
      <c r="F382" s="515"/>
      <c r="G382" s="1027"/>
      <c r="H382" s="1027"/>
      <c r="I382" s="599"/>
      <c r="J382" s="509"/>
      <c r="P382" s="507"/>
      <c r="Q382" s="600"/>
      <c r="R382" s="508"/>
      <c r="S382" s="508"/>
      <c r="T382" s="509"/>
      <c r="U382" s="508"/>
      <c r="V382" s="510"/>
      <c r="W382" s="510"/>
      <c r="X382" s="508"/>
      <c r="Y382" s="823"/>
    </row>
    <row r="383" spans="1:25" x14ac:dyDescent="0.25">
      <c r="A383" s="507"/>
      <c r="B383" s="600"/>
      <c r="C383" s="508"/>
      <c r="D383" s="508"/>
      <c r="E383" s="1029"/>
      <c r="F383" s="515"/>
      <c r="G383" s="1027"/>
      <c r="H383" s="1027"/>
      <c r="I383" s="599"/>
      <c r="J383" s="509"/>
      <c r="P383" s="507"/>
      <c r="Q383" s="600"/>
      <c r="R383" s="508"/>
      <c r="S383" s="508"/>
      <c r="T383" s="507"/>
      <c r="U383" s="508"/>
      <c r="V383" s="510"/>
      <c r="W383" s="510"/>
      <c r="X383" s="508"/>
      <c r="Y383" s="823"/>
    </row>
    <row r="384" spans="1:25" x14ac:dyDescent="0.25">
      <c r="A384" s="507"/>
      <c r="B384" s="600"/>
      <c r="C384" s="508"/>
      <c r="D384" s="508"/>
      <c r="E384" s="1029"/>
      <c r="F384" s="515"/>
      <c r="G384" s="1027"/>
      <c r="H384" s="1027"/>
      <c r="I384" s="599"/>
      <c r="J384" s="509"/>
      <c r="P384" s="507"/>
      <c r="Q384" s="600"/>
      <c r="R384" s="508"/>
      <c r="S384" s="508"/>
      <c r="T384" s="507"/>
      <c r="U384" s="508"/>
      <c r="V384" s="510"/>
      <c r="W384" s="510"/>
      <c r="X384" s="508"/>
      <c r="Y384" s="823"/>
    </row>
    <row r="385" spans="1:25" x14ac:dyDescent="0.25">
      <c r="A385" s="507"/>
      <c r="B385" s="600"/>
      <c r="C385" s="508"/>
      <c r="D385" s="508"/>
      <c r="E385" s="1029"/>
      <c r="F385" s="515"/>
      <c r="G385" s="1027"/>
      <c r="H385" s="1027"/>
      <c r="I385" s="599"/>
      <c r="J385" s="509"/>
      <c r="P385" s="507"/>
      <c r="Q385" s="600"/>
      <c r="R385" s="508"/>
      <c r="S385" s="508"/>
      <c r="T385" s="507"/>
      <c r="U385" s="508"/>
      <c r="V385" s="510"/>
      <c r="W385" s="510"/>
      <c r="X385" s="508"/>
      <c r="Y385" s="823"/>
    </row>
    <row r="386" spans="1:25" x14ac:dyDescent="0.25">
      <c r="A386" s="507"/>
      <c r="B386" s="600"/>
      <c r="C386" s="508"/>
      <c r="D386" s="508"/>
      <c r="E386" s="1029"/>
      <c r="F386" s="515"/>
      <c r="G386" s="1027"/>
      <c r="H386" s="1027"/>
      <c r="I386" s="599"/>
      <c r="J386" s="509"/>
      <c r="P386" s="507"/>
      <c r="Q386" s="600"/>
      <c r="R386" s="508"/>
      <c r="S386" s="508"/>
      <c r="T386" s="514"/>
      <c r="U386" s="515"/>
      <c r="V386" s="510"/>
      <c r="W386" s="510"/>
      <c r="X386" s="508"/>
      <c r="Y386" s="823"/>
    </row>
    <row r="387" spans="1:25" x14ac:dyDescent="0.25">
      <c r="A387" s="507"/>
      <c r="B387" s="600"/>
      <c r="C387" s="508"/>
      <c r="D387" s="508"/>
      <c r="E387" s="1029"/>
      <c r="F387" s="515"/>
      <c r="G387" s="1027"/>
      <c r="H387" s="1027"/>
      <c r="I387" s="599"/>
      <c r="J387" s="509"/>
      <c r="P387" s="507"/>
      <c r="Q387" s="600"/>
      <c r="R387" s="508"/>
      <c r="S387" s="508"/>
      <c r="T387" s="509"/>
      <c r="U387" s="508"/>
      <c r="V387" s="510"/>
      <c r="W387" s="510"/>
      <c r="X387" s="508"/>
      <c r="Y387" s="823"/>
    </row>
    <row r="388" spans="1:25" x14ac:dyDescent="0.25">
      <c r="A388" s="507"/>
      <c r="B388" s="600"/>
      <c r="C388" s="508"/>
      <c r="D388" s="508"/>
      <c r="E388" s="509"/>
      <c r="F388" s="508"/>
      <c r="G388" s="1027"/>
      <c r="H388" s="1027"/>
      <c r="I388" s="599"/>
      <c r="J388" s="509"/>
      <c r="P388" s="507"/>
      <c r="Q388" s="600"/>
      <c r="R388" s="508"/>
      <c r="S388" s="508"/>
      <c r="T388" s="509"/>
      <c r="U388" s="508"/>
      <c r="V388" s="510"/>
      <c r="W388" s="510"/>
      <c r="X388" s="508"/>
      <c r="Y388" s="823"/>
    </row>
    <row r="389" spans="1:25" x14ac:dyDescent="0.25">
      <c r="A389" s="507"/>
      <c r="B389" s="600"/>
      <c r="C389" s="508"/>
      <c r="D389" s="508"/>
      <c r="E389" s="509"/>
      <c r="F389" s="508"/>
      <c r="G389" s="1027"/>
      <c r="H389" s="1027"/>
      <c r="I389" s="599"/>
      <c r="J389" s="509"/>
      <c r="P389" s="507"/>
      <c r="Q389" s="600"/>
      <c r="R389" s="508"/>
      <c r="S389" s="508"/>
      <c r="T389" s="509"/>
      <c r="U389" s="508"/>
      <c r="V389" s="510"/>
      <c r="W389" s="510"/>
      <c r="X389" s="508"/>
      <c r="Y389" s="823"/>
    </row>
    <row r="390" spans="1:25" x14ac:dyDescent="0.25">
      <c r="A390" s="507"/>
      <c r="B390" s="600"/>
      <c r="C390" s="508"/>
      <c r="D390" s="508"/>
      <c r="E390" s="509"/>
      <c r="F390" s="508"/>
      <c r="G390" s="1027"/>
      <c r="H390" s="1027"/>
      <c r="I390" s="599"/>
      <c r="J390" s="509"/>
      <c r="P390" s="507"/>
      <c r="Q390" s="600"/>
      <c r="R390" s="508"/>
      <c r="S390" s="508"/>
      <c r="T390" s="509"/>
      <c r="U390" s="508"/>
      <c r="V390" s="510"/>
      <c r="W390" s="510"/>
      <c r="X390" s="508"/>
      <c r="Y390" s="823"/>
    </row>
    <row r="391" spans="1:25" x14ac:dyDescent="0.25">
      <c r="A391" s="507"/>
      <c r="B391" s="600"/>
      <c r="C391" s="508"/>
      <c r="D391" s="508"/>
      <c r="E391" s="509"/>
      <c r="F391" s="508"/>
      <c r="G391" s="1027"/>
      <c r="H391" s="1027"/>
      <c r="I391" s="599"/>
      <c r="J391" s="509"/>
      <c r="P391" s="507"/>
      <c r="Q391" s="600"/>
      <c r="R391" s="508"/>
      <c r="S391" s="508"/>
      <c r="T391" s="509"/>
      <c r="U391" s="508"/>
      <c r="V391" s="510"/>
      <c r="W391" s="510"/>
      <c r="X391" s="508"/>
      <c r="Y391" s="823"/>
    </row>
    <row r="392" spans="1:25" x14ac:dyDescent="0.25">
      <c r="A392" s="507"/>
      <c r="B392" s="600"/>
      <c r="C392" s="508"/>
      <c r="D392" s="508"/>
      <c r="E392" s="509"/>
      <c r="F392" s="508"/>
      <c r="G392" s="1027"/>
      <c r="H392" s="1027"/>
      <c r="I392" s="599"/>
      <c r="J392" s="509"/>
      <c r="P392" s="507"/>
      <c r="Q392" s="600"/>
      <c r="R392" s="508"/>
      <c r="S392" s="508"/>
      <c r="T392" s="509"/>
      <c r="U392" s="508"/>
      <c r="V392" s="510"/>
      <c r="W392" s="510"/>
      <c r="X392" s="508"/>
      <c r="Y392" s="823"/>
    </row>
    <row r="393" spans="1:25" x14ac:dyDescent="0.25">
      <c r="A393" s="507"/>
      <c r="B393" s="600"/>
      <c r="C393" s="508"/>
      <c r="D393" s="508"/>
      <c r="E393" s="509"/>
      <c r="F393" s="508"/>
      <c r="G393" s="1027"/>
      <c r="H393" s="1027"/>
      <c r="I393" s="599"/>
      <c r="J393" s="509"/>
      <c r="P393" s="507"/>
      <c r="Q393" s="600"/>
      <c r="R393" s="508"/>
      <c r="S393" s="508"/>
      <c r="T393" s="509"/>
      <c r="U393" s="508"/>
      <c r="V393" s="510"/>
      <c r="W393" s="510"/>
      <c r="X393" s="508"/>
      <c r="Y393" s="823"/>
    </row>
    <row r="394" spans="1:25" x14ac:dyDescent="0.25">
      <c r="A394" s="507"/>
      <c r="B394" s="600"/>
      <c r="C394" s="508"/>
      <c r="D394" s="508"/>
      <c r="E394" s="509"/>
      <c r="F394" s="508"/>
      <c r="G394" s="1027"/>
      <c r="H394" s="1027"/>
      <c r="I394" s="599"/>
      <c r="J394" s="509"/>
      <c r="P394" s="507"/>
      <c r="Q394" s="600"/>
      <c r="R394" s="508"/>
      <c r="S394" s="508"/>
      <c r="T394" s="509"/>
      <c r="U394" s="508"/>
      <c r="V394" s="510"/>
      <c r="W394" s="510"/>
      <c r="X394" s="508"/>
      <c r="Y394" s="823"/>
    </row>
    <row r="395" spans="1:25" x14ac:dyDescent="0.25">
      <c r="A395" s="507"/>
      <c r="B395" s="600"/>
      <c r="C395" s="508"/>
      <c r="D395" s="508"/>
      <c r="E395" s="509"/>
      <c r="F395" s="508"/>
      <c r="G395" s="1027"/>
      <c r="H395" s="1027"/>
      <c r="I395" s="599"/>
      <c r="J395" s="509"/>
      <c r="P395" s="507"/>
      <c r="Q395" s="600"/>
      <c r="R395" s="508"/>
      <c r="S395" s="508"/>
      <c r="T395" s="509"/>
      <c r="U395" s="508"/>
      <c r="V395" s="510"/>
      <c r="W395" s="510"/>
      <c r="X395" s="508"/>
      <c r="Y395" s="823"/>
    </row>
    <row r="396" spans="1:25" x14ac:dyDescent="0.25">
      <c r="A396" s="507"/>
      <c r="B396" s="600"/>
      <c r="C396" s="508"/>
      <c r="D396" s="508"/>
      <c r="E396" s="509"/>
      <c r="F396" s="508"/>
      <c r="G396" s="1027"/>
      <c r="H396" s="1027"/>
      <c r="I396" s="508"/>
      <c r="J396" s="509"/>
      <c r="P396" s="507"/>
      <c r="Q396" s="600"/>
      <c r="R396" s="508"/>
      <c r="S396" s="508"/>
      <c r="T396" s="509"/>
      <c r="U396" s="508"/>
      <c r="V396" s="510"/>
      <c r="W396" s="510"/>
      <c r="X396" s="508"/>
      <c r="Y396" s="823"/>
    </row>
    <row r="397" spans="1:25" x14ac:dyDescent="0.25">
      <c r="A397" s="507"/>
      <c r="B397" s="600"/>
      <c r="C397" s="508"/>
      <c r="D397" s="508"/>
      <c r="E397" s="509"/>
      <c r="F397" s="508"/>
      <c r="G397" s="1027"/>
      <c r="H397" s="1027"/>
      <c r="I397" s="508"/>
      <c r="J397" s="509"/>
      <c r="P397" s="507"/>
      <c r="Q397" s="600"/>
      <c r="R397" s="508"/>
      <c r="S397" s="508"/>
      <c r="T397" s="509"/>
      <c r="U397" s="508"/>
      <c r="V397" s="510"/>
      <c r="W397" s="510"/>
      <c r="X397" s="508"/>
      <c r="Y397" s="823"/>
    </row>
    <row r="398" spans="1:25" x14ac:dyDescent="0.25">
      <c r="A398" s="507"/>
      <c r="B398" s="600"/>
      <c r="C398" s="508"/>
      <c r="D398" s="508"/>
      <c r="E398" s="509"/>
      <c r="F398" s="508"/>
      <c r="G398" s="1027"/>
      <c r="H398" s="1027"/>
      <c r="I398" s="508"/>
      <c r="J398" s="509"/>
      <c r="P398" s="507"/>
      <c r="Q398" s="600"/>
      <c r="R398" s="508"/>
      <c r="S398" s="508"/>
      <c r="T398" s="509"/>
      <c r="U398" s="508"/>
      <c r="V398" s="510"/>
      <c r="W398" s="510"/>
      <c r="X398" s="508"/>
      <c r="Y398" s="823"/>
    </row>
    <row r="399" spans="1:25" x14ac:dyDescent="0.25">
      <c r="A399" s="507"/>
      <c r="B399" s="600"/>
      <c r="C399" s="508"/>
      <c r="D399" s="508"/>
      <c r="E399" s="509"/>
      <c r="F399" s="508"/>
      <c r="G399" s="1027"/>
      <c r="H399" s="1027"/>
      <c r="I399" s="508"/>
      <c r="J399" s="509"/>
      <c r="P399" s="507"/>
      <c r="Q399" s="600"/>
      <c r="R399" s="508"/>
      <c r="S399" s="508"/>
      <c r="T399" s="509"/>
      <c r="U399" s="508"/>
      <c r="V399" s="510"/>
      <c r="W399" s="510"/>
      <c r="X399" s="508"/>
      <c r="Y399" s="823"/>
    </row>
    <row r="400" spans="1:25" x14ac:dyDescent="0.25">
      <c r="A400" s="507"/>
      <c r="B400" s="600"/>
      <c r="C400" s="508"/>
      <c r="D400" s="508"/>
      <c r="E400" s="509"/>
      <c r="F400" s="508"/>
      <c r="G400" s="1027"/>
      <c r="H400" s="1027"/>
      <c r="I400" s="508"/>
      <c r="J400" s="509"/>
      <c r="P400" s="507"/>
      <c r="Q400" s="600"/>
      <c r="R400" s="508"/>
      <c r="S400" s="508"/>
      <c r="T400" s="509"/>
      <c r="U400" s="508"/>
      <c r="V400" s="510"/>
      <c r="W400" s="510"/>
      <c r="X400" s="508"/>
      <c r="Y400" s="823"/>
    </row>
    <row r="401" spans="1:25" x14ac:dyDescent="0.25">
      <c r="A401" s="507"/>
      <c r="B401" s="600"/>
      <c r="C401" s="508"/>
      <c r="D401" s="508"/>
      <c r="E401" s="509"/>
      <c r="F401" s="508"/>
      <c r="G401" s="1027"/>
      <c r="H401" s="1027"/>
      <c r="I401" s="508"/>
      <c r="J401" s="509"/>
      <c r="P401" s="507"/>
      <c r="Q401" s="600"/>
      <c r="R401" s="508"/>
      <c r="S401" s="508"/>
      <c r="T401" s="509"/>
      <c r="U401" s="508"/>
      <c r="V401" s="510"/>
      <c r="W401" s="510"/>
      <c r="X401" s="508"/>
      <c r="Y401" s="823"/>
    </row>
    <row r="402" spans="1:25" x14ac:dyDescent="0.25">
      <c r="A402" s="507"/>
      <c r="B402" s="600"/>
      <c r="C402" s="508"/>
      <c r="D402" s="508"/>
      <c r="E402" s="509"/>
      <c r="F402" s="508"/>
      <c r="G402" s="1027"/>
      <c r="H402" s="1027"/>
      <c r="I402" s="508"/>
      <c r="J402" s="509"/>
      <c r="P402" s="507"/>
      <c r="Q402" s="600"/>
      <c r="R402" s="508"/>
      <c r="S402" s="508"/>
      <c r="T402" s="509"/>
      <c r="U402" s="508"/>
      <c r="V402" s="510"/>
      <c r="W402" s="510"/>
      <c r="X402" s="508"/>
      <c r="Y402" s="823"/>
    </row>
    <row r="403" spans="1:25" x14ac:dyDescent="0.25">
      <c r="A403" s="507"/>
      <c r="B403" s="600"/>
      <c r="C403" s="508"/>
      <c r="D403" s="508"/>
      <c r="E403" s="509"/>
      <c r="F403" s="508"/>
      <c r="G403" s="1027"/>
      <c r="H403" s="1027"/>
      <c r="I403" s="508"/>
      <c r="J403" s="509"/>
      <c r="P403" s="507"/>
      <c r="Q403" s="600"/>
      <c r="R403" s="508"/>
      <c r="S403" s="508"/>
      <c r="T403" s="509"/>
      <c r="U403" s="508"/>
      <c r="V403" s="510"/>
      <c r="W403" s="510"/>
      <c r="X403" s="508"/>
      <c r="Y403" s="823"/>
    </row>
    <row r="404" spans="1:25" x14ac:dyDescent="0.25">
      <c r="A404" s="507"/>
      <c r="B404" s="600"/>
      <c r="C404" s="508"/>
      <c r="D404" s="508"/>
      <c r="E404" s="509"/>
      <c r="F404" s="508"/>
      <c r="G404" s="1027"/>
      <c r="H404" s="1027"/>
      <c r="I404" s="508"/>
      <c r="J404" s="509"/>
      <c r="P404" s="507"/>
      <c r="Q404" s="600"/>
      <c r="R404" s="508"/>
      <c r="S404" s="508"/>
      <c r="T404" s="509"/>
      <c r="U404" s="508"/>
      <c r="V404" s="510"/>
      <c r="W404" s="510"/>
      <c r="X404" s="508"/>
      <c r="Y404" s="823"/>
    </row>
    <row r="405" spans="1:25" x14ac:dyDescent="0.25">
      <c r="A405" s="507"/>
      <c r="B405" s="600"/>
      <c r="C405" s="508"/>
      <c r="D405" s="508"/>
      <c r="E405" s="509"/>
      <c r="F405" s="508"/>
      <c r="G405" s="1027"/>
      <c r="H405" s="1027"/>
      <c r="I405" s="508"/>
      <c r="J405" s="509"/>
      <c r="P405" s="507"/>
      <c r="Q405" s="600"/>
      <c r="R405" s="508"/>
      <c r="S405" s="508"/>
      <c r="T405" s="509"/>
      <c r="U405" s="508"/>
      <c r="V405" s="510"/>
      <c r="W405" s="510"/>
      <c r="X405" s="508"/>
      <c r="Y405" s="823"/>
    </row>
    <row r="406" spans="1:25" x14ac:dyDescent="0.25">
      <c r="A406" s="507"/>
      <c r="B406" s="600"/>
      <c r="C406" s="508"/>
      <c r="D406" s="508"/>
      <c r="E406" s="509"/>
      <c r="F406" s="508"/>
      <c r="G406" s="1027"/>
      <c r="H406" s="1027"/>
      <c r="I406" s="508"/>
      <c r="J406" s="509"/>
      <c r="P406" s="507"/>
      <c r="Q406" s="600"/>
      <c r="R406" s="508"/>
      <c r="S406" s="508"/>
      <c r="T406" s="509"/>
      <c r="U406" s="508"/>
      <c r="V406" s="510"/>
      <c r="W406" s="510"/>
      <c r="X406" s="508"/>
      <c r="Y406" s="823"/>
    </row>
    <row r="407" spans="1:25" x14ac:dyDescent="0.25">
      <c r="A407" s="507"/>
      <c r="B407" s="600"/>
      <c r="C407" s="508"/>
      <c r="D407" s="508"/>
      <c r="E407" s="509"/>
      <c r="F407" s="508"/>
      <c r="G407" s="1027"/>
      <c r="H407" s="1027"/>
      <c r="I407" s="508"/>
      <c r="J407" s="509"/>
      <c r="P407" s="507"/>
      <c r="Q407" s="600"/>
      <c r="R407" s="508"/>
      <c r="S407" s="508"/>
      <c r="T407" s="514"/>
      <c r="U407" s="515"/>
      <c r="V407" s="510"/>
      <c r="W407" s="510"/>
      <c r="X407" s="508"/>
      <c r="Y407" s="823"/>
    </row>
    <row r="408" spans="1:25" x14ac:dyDescent="0.25">
      <c r="A408" s="507"/>
      <c r="B408" s="600"/>
      <c r="C408" s="508"/>
      <c r="D408" s="508"/>
      <c r="E408" s="509"/>
      <c r="F408" s="508"/>
      <c r="G408" s="1027"/>
      <c r="H408" s="1027"/>
      <c r="I408" s="508"/>
      <c r="J408" s="509"/>
      <c r="P408" s="507"/>
      <c r="Q408" s="600"/>
      <c r="R408" s="508"/>
      <c r="S408" s="508"/>
      <c r="T408" s="509"/>
      <c r="U408" s="508"/>
      <c r="V408" s="510"/>
      <c r="W408" s="510"/>
      <c r="X408" s="508"/>
      <c r="Y408" s="823"/>
    </row>
    <row r="409" spans="1:25" x14ac:dyDescent="0.25">
      <c r="A409" s="507"/>
      <c r="B409" s="600"/>
      <c r="C409" s="508"/>
      <c r="D409" s="508"/>
      <c r="E409" s="509"/>
      <c r="F409" s="508"/>
      <c r="G409" s="1027"/>
      <c r="H409" s="1027"/>
      <c r="I409" s="508"/>
      <c r="J409" s="509"/>
      <c r="P409" s="507"/>
      <c r="Q409" s="600"/>
      <c r="R409" s="508"/>
      <c r="S409" s="508"/>
      <c r="T409" s="509"/>
      <c r="U409" s="508"/>
      <c r="V409" s="510"/>
      <c r="W409" s="510"/>
      <c r="X409" s="508"/>
      <c r="Y409" s="823"/>
    </row>
    <row r="410" spans="1:25" x14ac:dyDescent="0.25">
      <c r="A410" s="507"/>
      <c r="B410" s="600"/>
      <c r="C410" s="508"/>
      <c r="D410" s="508"/>
      <c r="E410" s="509"/>
      <c r="F410" s="508"/>
      <c r="G410" s="1027"/>
      <c r="H410" s="1027"/>
      <c r="I410" s="508"/>
      <c r="J410" s="509"/>
      <c r="P410" s="507"/>
      <c r="Q410" s="600"/>
      <c r="R410" s="508"/>
      <c r="S410" s="508"/>
      <c r="T410" s="509"/>
      <c r="U410" s="508"/>
      <c r="V410" s="510"/>
      <c r="W410" s="510"/>
      <c r="X410" s="508"/>
      <c r="Y410" s="823"/>
    </row>
    <row r="411" spans="1:25" x14ac:dyDescent="0.25">
      <c r="A411" s="507"/>
      <c r="B411" s="600"/>
      <c r="C411" s="508"/>
      <c r="D411" s="508"/>
      <c r="E411" s="509"/>
      <c r="F411" s="508"/>
      <c r="G411" s="1027"/>
      <c r="H411" s="1027"/>
      <c r="I411" s="508"/>
      <c r="J411" s="509"/>
      <c r="P411" s="507"/>
      <c r="Q411" s="600"/>
      <c r="R411" s="508"/>
      <c r="S411" s="508"/>
      <c r="T411" s="509"/>
      <c r="U411" s="508"/>
      <c r="V411" s="510"/>
      <c r="W411" s="510"/>
      <c r="X411" s="508"/>
      <c r="Y411" s="823"/>
    </row>
    <row r="412" spans="1:25" x14ac:dyDescent="0.25">
      <c r="A412" s="507"/>
      <c r="B412" s="600"/>
      <c r="C412" s="508"/>
      <c r="D412" s="508"/>
      <c r="E412" s="509"/>
      <c r="F412" s="508"/>
      <c r="G412" s="1027"/>
      <c r="H412" s="1027"/>
      <c r="I412" s="508"/>
      <c r="J412" s="509"/>
      <c r="P412" s="507"/>
      <c r="Q412" s="600"/>
      <c r="R412" s="508"/>
      <c r="S412" s="508"/>
      <c r="T412" s="509"/>
      <c r="U412" s="508"/>
      <c r="V412" s="510"/>
      <c r="W412" s="510"/>
      <c r="X412" s="508"/>
      <c r="Y412" s="823"/>
    </row>
    <row r="413" spans="1:25" x14ac:dyDescent="0.25">
      <c r="A413" s="507"/>
      <c r="B413" s="600"/>
      <c r="C413" s="508"/>
      <c r="D413" s="508"/>
      <c r="E413" s="509"/>
      <c r="F413" s="508"/>
      <c r="G413" s="1027"/>
      <c r="H413" s="1027"/>
      <c r="I413" s="508"/>
      <c r="J413" s="509"/>
      <c r="P413" s="507"/>
      <c r="Q413" s="600"/>
      <c r="R413" s="508"/>
      <c r="S413" s="508"/>
      <c r="T413" s="509"/>
      <c r="U413" s="508"/>
      <c r="V413" s="510"/>
      <c r="W413" s="510"/>
      <c r="X413" s="508"/>
      <c r="Y413" s="823"/>
    </row>
    <row r="414" spans="1:25" x14ac:dyDescent="0.25">
      <c r="A414" s="507"/>
      <c r="B414" s="600"/>
      <c r="C414" s="508"/>
      <c r="D414" s="508"/>
      <c r="E414" s="509"/>
      <c r="F414" s="508"/>
      <c r="G414" s="1027"/>
      <c r="H414" s="1027"/>
      <c r="I414" s="508"/>
      <c r="J414" s="509"/>
      <c r="P414" s="507"/>
      <c r="Q414" s="600"/>
      <c r="R414" s="508"/>
      <c r="S414" s="508"/>
      <c r="T414" s="509"/>
      <c r="U414" s="508"/>
      <c r="V414" s="510"/>
      <c r="W414" s="510"/>
      <c r="X414" s="508"/>
      <c r="Y414" s="823"/>
    </row>
    <row r="415" spans="1:25" x14ac:dyDescent="0.25">
      <c r="A415" s="507"/>
      <c r="B415" s="600"/>
      <c r="C415" s="508"/>
      <c r="D415" s="508"/>
      <c r="E415" s="509"/>
      <c r="F415" s="508"/>
      <c r="G415" s="1027"/>
      <c r="H415" s="1027"/>
      <c r="I415" s="508"/>
      <c r="J415" s="509"/>
      <c r="P415" s="507"/>
      <c r="Q415" s="600"/>
      <c r="R415" s="508"/>
      <c r="S415" s="508"/>
      <c r="T415" s="509"/>
      <c r="U415" s="508"/>
      <c r="V415" s="510"/>
      <c r="W415" s="510"/>
      <c r="X415" s="508"/>
      <c r="Y415" s="823"/>
    </row>
    <row r="416" spans="1:25" x14ac:dyDescent="0.25">
      <c r="A416" s="507"/>
      <c r="B416" s="600"/>
      <c r="C416" s="508"/>
      <c r="D416" s="508"/>
      <c r="E416" s="509"/>
      <c r="F416" s="508"/>
      <c r="G416" s="1027"/>
      <c r="H416" s="1027"/>
      <c r="I416" s="508"/>
      <c r="J416" s="509"/>
      <c r="P416" s="507"/>
      <c r="Q416" s="600"/>
      <c r="R416" s="508"/>
      <c r="S416" s="508"/>
      <c r="T416" s="509"/>
      <c r="U416" s="508"/>
      <c r="V416" s="510"/>
      <c r="W416" s="510"/>
      <c r="X416" s="508"/>
      <c r="Y416" s="823"/>
    </row>
    <row r="417" spans="1:25" x14ac:dyDescent="0.25">
      <c r="A417" s="507"/>
      <c r="B417" s="600"/>
      <c r="C417" s="508"/>
      <c r="D417" s="508"/>
      <c r="E417" s="509"/>
      <c r="F417" s="508"/>
      <c r="G417" s="1027"/>
      <c r="H417" s="1027"/>
      <c r="I417" s="508"/>
      <c r="J417" s="509"/>
      <c r="P417" s="507"/>
      <c r="Q417" s="600"/>
      <c r="R417" s="508"/>
      <c r="S417" s="508"/>
      <c r="T417" s="509"/>
      <c r="U417" s="508"/>
      <c r="V417" s="510"/>
      <c r="W417" s="510"/>
      <c r="X417" s="508"/>
      <c r="Y417" s="823"/>
    </row>
    <row r="418" spans="1:25" x14ac:dyDescent="0.25">
      <c r="A418" s="507"/>
      <c r="B418" s="600"/>
      <c r="C418" s="508"/>
      <c r="D418" s="508"/>
      <c r="E418" s="509"/>
      <c r="F418" s="508"/>
      <c r="G418" s="1027"/>
      <c r="H418" s="1027"/>
      <c r="I418" s="508"/>
      <c r="J418" s="509"/>
      <c r="P418" s="507"/>
      <c r="Q418" s="600"/>
      <c r="R418" s="508"/>
      <c r="S418" s="508"/>
      <c r="T418" s="509"/>
      <c r="U418" s="508"/>
      <c r="V418" s="510"/>
      <c r="W418" s="510"/>
      <c r="X418" s="508"/>
      <c r="Y418" s="823"/>
    </row>
    <row r="419" spans="1:25" x14ac:dyDescent="0.25">
      <c r="A419" s="507"/>
      <c r="B419" s="600"/>
      <c r="C419" s="508"/>
      <c r="D419" s="508"/>
      <c r="E419" s="509"/>
      <c r="F419" s="508"/>
      <c r="G419" s="1027"/>
      <c r="H419" s="1027"/>
      <c r="I419" s="508"/>
      <c r="J419" s="509"/>
      <c r="P419" s="507"/>
      <c r="Q419" s="600"/>
      <c r="R419" s="508"/>
      <c r="S419" s="508"/>
      <c r="T419" s="507"/>
      <c r="U419" s="508"/>
      <c r="V419" s="510"/>
      <c r="W419" s="510"/>
      <c r="X419" s="508"/>
      <c r="Y419" s="823"/>
    </row>
    <row r="420" spans="1:25" x14ac:dyDescent="0.25">
      <c r="A420" s="507"/>
      <c r="B420" s="600"/>
      <c r="C420" s="508"/>
      <c r="D420" s="508"/>
      <c r="E420" s="509"/>
      <c r="F420" s="508"/>
      <c r="G420" s="1027"/>
      <c r="H420" s="1027"/>
      <c r="I420" s="508"/>
      <c r="J420" s="509"/>
      <c r="P420" s="507"/>
      <c r="Q420" s="600"/>
      <c r="R420" s="508"/>
      <c r="S420" s="508"/>
      <c r="T420" s="509"/>
      <c r="U420" s="508"/>
      <c r="V420" s="510"/>
      <c r="W420" s="510"/>
      <c r="X420" s="508"/>
      <c r="Y420" s="823"/>
    </row>
    <row r="421" spans="1:25" x14ac:dyDescent="0.25">
      <c r="A421" s="507"/>
      <c r="B421" s="600"/>
      <c r="C421" s="508"/>
      <c r="D421" s="508"/>
      <c r="E421" s="509"/>
      <c r="F421" s="508"/>
      <c r="G421" s="1027"/>
      <c r="H421" s="1027"/>
      <c r="I421" s="508"/>
      <c r="J421" s="509"/>
      <c r="P421" s="507"/>
      <c r="Q421" s="600"/>
      <c r="R421" s="508"/>
      <c r="S421" s="508"/>
      <c r="T421" s="509"/>
      <c r="U421" s="508"/>
      <c r="V421" s="510"/>
      <c r="W421" s="510"/>
      <c r="X421" s="508"/>
      <c r="Y421" s="823"/>
    </row>
    <row r="422" spans="1:25" x14ac:dyDescent="0.25">
      <c r="A422" s="507"/>
      <c r="B422" s="600"/>
      <c r="C422" s="508"/>
      <c r="D422" s="508"/>
      <c r="E422" s="509"/>
      <c r="F422" s="508"/>
      <c r="G422" s="1027"/>
      <c r="H422" s="1027"/>
      <c r="I422" s="508"/>
      <c r="J422" s="509"/>
      <c r="P422" s="507"/>
      <c r="Q422" s="600"/>
      <c r="R422" s="508"/>
      <c r="S422" s="508"/>
      <c r="T422" s="509"/>
      <c r="U422" s="508"/>
      <c r="V422" s="510"/>
      <c r="W422" s="510"/>
      <c r="X422" s="508"/>
      <c r="Y422" s="823"/>
    </row>
    <row r="423" spans="1:25" x14ac:dyDescent="0.25">
      <c r="A423" s="507"/>
      <c r="B423" s="600"/>
      <c r="C423" s="508"/>
      <c r="D423" s="508"/>
      <c r="E423" s="509"/>
      <c r="F423" s="508"/>
      <c r="G423" s="1027"/>
      <c r="H423" s="1027"/>
      <c r="I423" s="508"/>
      <c r="J423" s="509"/>
      <c r="P423" s="507"/>
      <c r="Q423" s="600"/>
      <c r="R423" s="508"/>
      <c r="S423" s="508"/>
      <c r="T423" s="509"/>
      <c r="U423" s="508"/>
      <c r="V423" s="510"/>
      <c r="W423" s="510"/>
      <c r="X423" s="508"/>
      <c r="Y423" s="823"/>
    </row>
    <row r="424" spans="1:25" x14ac:dyDescent="0.25">
      <c r="A424" s="507"/>
      <c r="B424" s="600"/>
      <c r="C424" s="508"/>
      <c r="D424" s="508"/>
      <c r="E424" s="509"/>
      <c r="F424" s="508"/>
      <c r="G424" s="1027"/>
      <c r="H424" s="1027"/>
      <c r="I424" s="508"/>
      <c r="J424" s="509"/>
      <c r="P424" s="507"/>
      <c r="Q424" s="600"/>
      <c r="R424" s="508"/>
      <c r="S424" s="508"/>
      <c r="T424" s="509"/>
      <c r="U424" s="508"/>
      <c r="V424" s="510"/>
      <c r="W424" s="510"/>
      <c r="X424" s="508"/>
      <c r="Y424" s="823"/>
    </row>
    <row r="425" spans="1:25" x14ac:dyDescent="0.25">
      <c r="A425" s="507"/>
      <c r="B425" s="600"/>
      <c r="C425" s="508"/>
      <c r="D425" s="508"/>
      <c r="E425" s="509"/>
      <c r="F425" s="508"/>
      <c r="G425" s="1027"/>
      <c r="H425" s="1027"/>
      <c r="I425" s="508"/>
      <c r="J425" s="509"/>
      <c r="P425" s="507"/>
      <c r="Q425" s="600"/>
      <c r="R425" s="508"/>
      <c r="S425" s="508"/>
      <c r="T425" s="509"/>
      <c r="U425" s="508"/>
      <c r="V425" s="510"/>
      <c r="W425" s="510"/>
      <c r="X425" s="508"/>
      <c r="Y425" s="823"/>
    </row>
    <row r="426" spans="1:25" x14ac:dyDescent="0.25">
      <c r="A426" s="507"/>
      <c r="B426" s="600"/>
      <c r="C426" s="508"/>
      <c r="D426" s="508"/>
      <c r="E426" s="509"/>
      <c r="F426" s="508"/>
      <c r="G426" s="1027"/>
      <c r="H426" s="1027"/>
      <c r="I426" s="508"/>
      <c r="J426" s="509"/>
      <c r="P426" s="507"/>
      <c r="Q426" s="600"/>
      <c r="R426" s="508"/>
      <c r="S426" s="508"/>
      <c r="T426" s="509"/>
      <c r="U426" s="508"/>
      <c r="V426" s="510"/>
      <c r="W426" s="510"/>
      <c r="X426" s="508"/>
      <c r="Y426" s="823"/>
    </row>
    <row r="427" spans="1:25" x14ac:dyDescent="0.25">
      <c r="A427" s="507"/>
      <c r="B427" s="600"/>
      <c r="C427" s="508"/>
      <c r="D427" s="508"/>
      <c r="E427" s="509"/>
      <c r="F427" s="508"/>
      <c r="G427" s="1027"/>
      <c r="H427" s="1027"/>
      <c r="I427" s="508"/>
      <c r="J427" s="509"/>
      <c r="P427" s="507"/>
      <c r="Q427" s="600"/>
      <c r="R427" s="508"/>
      <c r="S427" s="508"/>
      <c r="T427" s="509"/>
      <c r="U427" s="508"/>
      <c r="V427" s="510"/>
      <c r="W427" s="510"/>
      <c r="X427" s="508"/>
      <c r="Y427" s="823"/>
    </row>
    <row r="428" spans="1:25" x14ac:dyDescent="0.25">
      <c r="A428" s="507"/>
      <c r="B428" s="600"/>
      <c r="C428" s="508"/>
      <c r="D428" s="508"/>
      <c r="E428" s="509"/>
      <c r="F428" s="508"/>
      <c r="G428" s="1027"/>
      <c r="H428" s="1027"/>
      <c r="I428" s="508"/>
      <c r="J428" s="509"/>
      <c r="P428" s="507"/>
      <c r="Q428" s="600"/>
      <c r="R428" s="508"/>
      <c r="S428" s="508"/>
      <c r="T428" s="509"/>
      <c r="U428" s="508"/>
      <c r="V428" s="510"/>
      <c r="W428" s="510"/>
      <c r="X428" s="508"/>
      <c r="Y428" s="823"/>
    </row>
    <row r="429" spans="1:25" x14ac:dyDescent="0.25">
      <c r="A429" s="507"/>
      <c r="B429" s="600"/>
      <c r="C429" s="508"/>
      <c r="D429" s="508"/>
      <c r="E429" s="509"/>
      <c r="F429" s="508"/>
      <c r="G429" s="1027"/>
      <c r="H429" s="1027"/>
      <c r="I429" s="508"/>
      <c r="J429" s="509"/>
      <c r="P429" s="507"/>
      <c r="Q429" s="600"/>
      <c r="R429" s="508"/>
      <c r="S429" s="508"/>
      <c r="T429" s="509"/>
      <c r="U429" s="508"/>
      <c r="V429" s="510"/>
      <c r="W429" s="510"/>
      <c r="X429" s="508"/>
      <c r="Y429" s="823"/>
    </row>
    <row r="430" spans="1:25" x14ac:dyDescent="0.25">
      <c r="A430" s="507"/>
      <c r="B430" s="600"/>
      <c r="C430" s="508"/>
      <c r="D430" s="508"/>
      <c r="E430" s="509"/>
      <c r="F430" s="508"/>
      <c r="G430" s="1027"/>
      <c r="H430" s="1027"/>
      <c r="I430" s="508"/>
      <c r="J430" s="509"/>
      <c r="P430" s="507"/>
      <c r="Q430" s="600"/>
      <c r="R430" s="508"/>
      <c r="S430" s="508"/>
      <c r="T430" s="509"/>
      <c r="U430" s="508"/>
      <c r="V430" s="510"/>
      <c r="W430" s="510"/>
      <c r="X430" s="508"/>
      <c r="Y430" s="823"/>
    </row>
    <row r="431" spans="1:25" x14ac:dyDescent="0.25">
      <c r="A431" s="507"/>
      <c r="B431" s="600"/>
      <c r="C431" s="508"/>
      <c r="D431" s="508"/>
      <c r="E431" s="509"/>
      <c r="F431" s="508"/>
      <c r="G431" s="1027"/>
      <c r="H431" s="1027"/>
      <c r="I431" s="508"/>
      <c r="J431" s="509"/>
      <c r="P431" s="507"/>
      <c r="Q431" s="600"/>
      <c r="R431" s="508"/>
      <c r="S431" s="508"/>
      <c r="T431" s="507"/>
      <c r="U431" s="508"/>
      <c r="V431" s="510"/>
      <c r="W431" s="510"/>
      <c r="X431" s="508"/>
      <c r="Y431" s="823"/>
    </row>
    <row r="432" spans="1:25" x14ac:dyDescent="0.25">
      <c r="A432" s="507"/>
      <c r="B432" s="600"/>
      <c r="C432" s="508"/>
      <c r="D432" s="508"/>
      <c r="E432" s="509"/>
      <c r="F432" s="508"/>
      <c r="G432" s="1027"/>
      <c r="H432" s="1027"/>
      <c r="I432" s="508"/>
      <c r="J432" s="509"/>
      <c r="P432" s="507"/>
      <c r="Q432" s="600"/>
      <c r="R432" s="508"/>
      <c r="S432" s="508"/>
      <c r="T432" s="514"/>
      <c r="U432" s="508"/>
      <c r="V432" s="510"/>
      <c r="W432" s="510"/>
      <c r="X432" s="508"/>
      <c r="Y432" s="823"/>
    </row>
    <row r="433" spans="1:25" x14ac:dyDescent="0.25">
      <c r="A433" s="507"/>
      <c r="B433" s="600"/>
      <c r="C433" s="508"/>
      <c r="D433" s="508"/>
      <c r="E433" s="509"/>
      <c r="F433" s="508"/>
      <c r="G433" s="1027"/>
      <c r="H433" s="1027"/>
      <c r="I433" s="508"/>
      <c r="J433" s="509"/>
      <c r="P433" s="507"/>
      <c r="Q433" s="600"/>
      <c r="R433" s="508"/>
      <c r="S433" s="508"/>
      <c r="T433" s="514"/>
      <c r="U433" s="508"/>
      <c r="V433" s="510"/>
      <c r="W433" s="510"/>
      <c r="X433" s="508"/>
      <c r="Y433" s="823"/>
    </row>
    <row r="434" spans="1:25" x14ac:dyDescent="0.25">
      <c r="A434" s="507"/>
      <c r="B434" s="600"/>
      <c r="C434" s="508"/>
      <c r="D434" s="508"/>
      <c r="E434" s="509"/>
      <c r="F434" s="508"/>
      <c r="G434" s="1027"/>
      <c r="H434" s="1027"/>
      <c r="I434" s="508"/>
      <c r="J434" s="509"/>
      <c r="P434" s="507"/>
      <c r="Q434" s="600"/>
      <c r="R434" s="508"/>
      <c r="S434" s="508"/>
      <c r="T434" s="509"/>
      <c r="U434" s="508"/>
      <c r="V434" s="510"/>
      <c r="W434" s="510"/>
      <c r="X434" s="508"/>
      <c r="Y434" s="823"/>
    </row>
    <row r="435" spans="1:25" x14ac:dyDescent="0.25">
      <c r="A435" s="507"/>
      <c r="B435" s="600"/>
      <c r="C435" s="508"/>
      <c r="D435" s="508"/>
      <c r="E435" s="509"/>
      <c r="F435" s="508"/>
      <c r="G435" s="1027"/>
      <c r="H435" s="1027"/>
      <c r="I435" s="508"/>
      <c r="J435" s="509"/>
      <c r="P435" s="507"/>
      <c r="Q435" s="600"/>
      <c r="R435" s="508"/>
      <c r="S435" s="508"/>
      <c r="T435" s="509"/>
      <c r="U435" s="508"/>
      <c r="V435" s="510"/>
      <c r="W435" s="510"/>
      <c r="X435" s="599"/>
      <c r="Y435" s="823"/>
    </row>
    <row r="436" spans="1:25" x14ac:dyDescent="0.25">
      <c r="A436" s="507"/>
      <c r="B436" s="600"/>
      <c r="C436" s="508"/>
      <c r="D436" s="508"/>
      <c r="E436" s="509"/>
      <c r="F436" s="508"/>
      <c r="G436" s="1027"/>
      <c r="H436" s="1027"/>
      <c r="I436" s="508"/>
      <c r="J436" s="509"/>
      <c r="P436" s="507"/>
      <c r="Q436" s="600"/>
      <c r="R436" s="508"/>
      <c r="S436" s="508"/>
      <c r="T436" s="509"/>
      <c r="U436" s="508"/>
      <c r="V436" s="510"/>
      <c r="W436" s="510"/>
      <c r="X436" s="599"/>
      <c r="Y436" s="823"/>
    </row>
    <row r="437" spans="1:25" x14ac:dyDescent="0.25">
      <c r="A437" s="507"/>
      <c r="B437" s="600"/>
      <c r="C437" s="508"/>
      <c r="D437" s="508"/>
      <c r="E437" s="509"/>
      <c r="F437" s="508"/>
      <c r="G437" s="1027"/>
      <c r="H437" s="1027"/>
      <c r="I437" s="508"/>
      <c r="J437" s="509"/>
      <c r="P437" s="507"/>
      <c r="Q437" s="600"/>
      <c r="R437" s="508"/>
      <c r="S437" s="508"/>
      <c r="T437" s="509"/>
      <c r="U437" s="508"/>
      <c r="V437" s="510"/>
      <c r="W437" s="510"/>
      <c r="X437" s="599"/>
      <c r="Y437" s="823"/>
    </row>
    <row r="438" spans="1:25" x14ac:dyDescent="0.25">
      <c r="A438" s="507"/>
      <c r="B438" s="600"/>
      <c r="C438" s="508"/>
      <c r="D438" s="508"/>
      <c r="E438" s="509"/>
      <c r="F438" s="508"/>
      <c r="G438" s="1027"/>
      <c r="H438" s="1027"/>
      <c r="I438" s="508"/>
      <c r="J438" s="509"/>
      <c r="P438" s="507"/>
      <c r="Q438" s="600"/>
      <c r="R438" s="508"/>
      <c r="S438" s="508"/>
      <c r="T438" s="509"/>
      <c r="U438" s="508"/>
      <c r="V438" s="510"/>
      <c r="W438" s="510"/>
      <c r="X438" s="508"/>
      <c r="Y438" s="823"/>
    </row>
    <row r="439" spans="1:25" x14ac:dyDescent="0.25">
      <c r="A439" s="507"/>
      <c r="B439" s="600"/>
      <c r="C439" s="508"/>
      <c r="D439" s="508"/>
      <c r="E439" s="509"/>
      <c r="F439" s="508"/>
      <c r="G439" s="1027"/>
      <c r="H439" s="1027"/>
      <c r="I439" s="508"/>
      <c r="J439" s="509"/>
      <c r="P439" s="507"/>
      <c r="Q439" s="600"/>
      <c r="R439" s="508"/>
      <c r="S439" s="508"/>
      <c r="T439" s="509"/>
      <c r="U439" s="508"/>
      <c r="V439" s="510"/>
      <c r="W439" s="510"/>
      <c r="X439" s="508"/>
      <c r="Y439" s="823"/>
    </row>
    <row r="440" spans="1:25" x14ac:dyDescent="0.25">
      <c r="A440" s="507"/>
      <c r="B440" s="600"/>
      <c r="C440" s="508"/>
      <c r="D440" s="508"/>
      <c r="E440" s="509"/>
      <c r="F440" s="508"/>
      <c r="G440" s="1027"/>
      <c r="H440" s="1027"/>
      <c r="I440" s="508"/>
      <c r="J440" s="509"/>
      <c r="P440" s="507"/>
      <c r="Q440" s="600"/>
      <c r="R440" s="508"/>
      <c r="S440" s="508"/>
      <c r="T440" s="509"/>
      <c r="U440" s="508"/>
      <c r="V440" s="510"/>
      <c r="W440" s="510"/>
      <c r="X440" s="508"/>
      <c r="Y440" s="823"/>
    </row>
    <row r="441" spans="1:25" x14ac:dyDescent="0.25">
      <c r="A441" s="507"/>
      <c r="B441" s="600"/>
      <c r="C441" s="508"/>
      <c r="D441" s="508"/>
      <c r="E441" s="509"/>
      <c r="F441" s="508"/>
      <c r="G441" s="1027"/>
      <c r="H441" s="1027"/>
      <c r="I441" s="508"/>
      <c r="J441" s="509"/>
      <c r="P441" s="507"/>
      <c r="Q441" s="600"/>
      <c r="R441" s="508"/>
      <c r="S441" s="508"/>
      <c r="T441" s="509"/>
      <c r="U441" s="508"/>
      <c r="V441" s="510"/>
      <c r="W441" s="510"/>
      <c r="X441" s="508"/>
      <c r="Y441" s="823"/>
    </row>
    <row r="442" spans="1:25" x14ac:dyDescent="0.25">
      <c r="A442" s="507"/>
      <c r="B442" s="600"/>
      <c r="C442" s="508"/>
      <c r="D442" s="508"/>
      <c r="E442" s="509"/>
      <c r="F442" s="508"/>
      <c r="G442" s="1027"/>
      <c r="H442" s="1027"/>
      <c r="I442" s="508"/>
      <c r="J442" s="509"/>
      <c r="P442" s="507"/>
      <c r="Q442" s="600"/>
      <c r="R442" s="508"/>
      <c r="S442" s="508"/>
      <c r="T442" s="509"/>
      <c r="U442" s="508"/>
      <c r="V442" s="510"/>
      <c r="W442" s="510"/>
      <c r="X442" s="508"/>
      <c r="Y442" s="823"/>
    </row>
    <row r="443" spans="1:25" x14ac:dyDescent="0.25">
      <c r="A443" s="507"/>
      <c r="B443" s="600"/>
      <c r="C443" s="508"/>
      <c r="D443" s="508"/>
      <c r="E443" s="509"/>
      <c r="F443" s="508"/>
      <c r="G443" s="1027"/>
      <c r="H443" s="1027"/>
      <c r="I443" s="508"/>
      <c r="J443" s="509"/>
      <c r="P443" s="507"/>
      <c r="Q443" s="600"/>
      <c r="R443" s="508"/>
      <c r="S443" s="508"/>
      <c r="T443" s="509"/>
      <c r="U443" s="508"/>
      <c r="V443" s="510"/>
      <c r="W443" s="510"/>
      <c r="X443" s="508"/>
      <c r="Y443" s="823"/>
    </row>
    <row r="444" spans="1:25" x14ac:dyDescent="0.25">
      <c r="A444" s="507"/>
      <c r="B444" s="600"/>
      <c r="C444" s="508"/>
      <c r="D444" s="508"/>
      <c r="E444" s="509"/>
      <c r="F444" s="508"/>
      <c r="G444" s="1027"/>
      <c r="H444" s="1027"/>
      <c r="I444" s="508"/>
      <c r="J444" s="509"/>
      <c r="P444" s="507"/>
      <c r="Q444" s="600"/>
      <c r="R444" s="508"/>
      <c r="S444" s="508"/>
      <c r="T444" s="509"/>
      <c r="U444" s="508"/>
      <c r="V444" s="510"/>
      <c r="W444" s="510"/>
      <c r="X444" s="508"/>
      <c r="Y444" s="823"/>
    </row>
    <row r="445" spans="1:25" x14ac:dyDescent="0.25">
      <c r="A445" s="507"/>
      <c r="B445" s="600"/>
      <c r="C445" s="508"/>
      <c r="D445" s="508"/>
      <c r="E445" s="509"/>
      <c r="F445" s="508"/>
      <c r="G445" s="1027"/>
      <c r="H445" s="1027"/>
      <c r="I445" s="508"/>
      <c r="J445" s="509"/>
      <c r="P445" s="507"/>
      <c r="Q445" s="600"/>
      <c r="R445" s="508"/>
      <c r="S445" s="508"/>
      <c r="T445" s="509"/>
      <c r="U445" s="508"/>
      <c r="V445" s="510"/>
      <c r="W445" s="510"/>
      <c r="X445" s="508"/>
      <c r="Y445" s="823"/>
    </row>
    <row r="446" spans="1:25" x14ac:dyDescent="0.25">
      <c r="A446" s="507"/>
      <c r="B446" s="600"/>
      <c r="C446" s="508"/>
      <c r="D446" s="508"/>
      <c r="E446" s="509"/>
      <c r="F446" s="508"/>
      <c r="G446" s="1027"/>
      <c r="H446" s="1027"/>
      <c r="I446" s="508"/>
      <c r="J446" s="509"/>
      <c r="P446" s="507"/>
      <c r="Q446" s="600"/>
      <c r="R446" s="508"/>
      <c r="S446" s="508"/>
      <c r="T446" s="509"/>
      <c r="U446" s="508"/>
      <c r="V446" s="510"/>
      <c r="W446" s="510"/>
      <c r="X446" s="508"/>
      <c r="Y446" s="823"/>
    </row>
    <row r="447" spans="1:25" x14ac:dyDescent="0.25">
      <c r="A447" s="507"/>
      <c r="B447" s="600"/>
      <c r="C447" s="508"/>
      <c r="D447" s="508"/>
      <c r="E447" s="509"/>
      <c r="F447" s="508"/>
      <c r="G447" s="1027"/>
      <c r="H447" s="1027"/>
      <c r="I447" s="508"/>
      <c r="J447" s="509"/>
      <c r="P447" s="507"/>
      <c r="Q447" s="600"/>
      <c r="R447" s="508"/>
      <c r="S447" s="508"/>
      <c r="T447" s="509"/>
      <c r="U447" s="508"/>
      <c r="V447" s="510"/>
      <c r="W447" s="510"/>
      <c r="X447" s="508"/>
      <c r="Y447" s="823"/>
    </row>
    <row r="448" spans="1:25" x14ac:dyDescent="0.25">
      <c r="A448" s="507"/>
      <c r="B448" s="600"/>
      <c r="C448" s="508"/>
      <c r="D448" s="508"/>
      <c r="E448" s="509"/>
      <c r="F448" s="508"/>
      <c r="G448" s="1027"/>
      <c r="H448" s="1027"/>
      <c r="I448" s="508"/>
      <c r="J448" s="509"/>
      <c r="P448" s="507"/>
      <c r="Q448" s="600"/>
      <c r="R448" s="508"/>
      <c r="S448" s="508"/>
      <c r="T448" s="509"/>
      <c r="U448" s="508"/>
      <c r="V448" s="510"/>
      <c r="W448" s="510"/>
      <c r="X448" s="508"/>
      <c r="Y448" s="823"/>
    </row>
    <row r="449" spans="1:25" x14ac:dyDescent="0.25">
      <c r="A449" s="507"/>
      <c r="B449" s="600"/>
      <c r="C449" s="508"/>
      <c r="D449" s="508"/>
      <c r="E449" s="509"/>
      <c r="F449" s="508"/>
      <c r="G449" s="1027"/>
      <c r="H449" s="1027"/>
      <c r="I449" s="508"/>
      <c r="J449" s="509"/>
      <c r="P449" s="507"/>
      <c r="Q449" s="600"/>
      <c r="R449" s="508"/>
      <c r="S449" s="508"/>
      <c r="T449" s="509"/>
      <c r="U449" s="508"/>
      <c r="V449" s="510"/>
      <c r="W449" s="510"/>
      <c r="X449" s="508"/>
      <c r="Y449" s="823"/>
    </row>
    <row r="450" spans="1:25" x14ac:dyDescent="0.25">
      <c r="A450" s="507"/>
      <c r="B450" s="600"/>
      <c r="C450" s="508"/>
      <c r="D450" s="508"/>
      <c r="E450" s="509"/>
      <c r="F450" s="508"/>
      <c r="G450" s="1027"/>
      <c r="H450" s="1027"/>
      <c r="I450" s="508"/>
      <c r="J450" s="509"/>
      <c r="P450" s="507"/>
      <c r="Q450" s="600"/>
      <c r="R450" s="508"/>
      <c r="S450" s="508"/>
      <c r="T450" s="509"/>
      <c r="U450" s="508"/>
      <c r="V450" s="510"/>
      <c r="W450" s="510"/>
      <c r="X450" s="508"/>
      <c r="Y450" s="823"/>
    </row>
    <row r="451" spans="1:25" x14ac:dyDescent="0.25">
      <c r="A451" s="507"/>
      <c r="B451" s="600"/>
      <c r="C451" s="508"/>
      <c r="D451" s="508"/>
      <c r="E451" s="509"/>
      <c r="F451" s="508"/>
      <c r="G451" s="1027"/>
      <c r="H451" s="1027"/>
      <c r="I451" s="508"/>
      <c r="J451" s="509"/>
      <c r="P451" s="507"/>
      <c r="Q451" s="600"/>
      <c r="R451" s="508"/>
      <c r="S451" s="508"/>
      <c r="T451" s="509"/>
      <c r="U451" s="508"/>
      <c r="V451" s="510"/>
      <c r="W451" s="510"/>
      <c r="X451" s="508"/>
      <c r="Y451" s="823"/>
    </row>
    <row r="452" spans="1:25" x14ac:dyDescent="0.25">
      <c r="A452" s="507"/>
      <c r="B452" s="600"/>
      <c r="C452" s="508"/>
      <c r="D452" s="508"/>
      <c r="E452" s="509"/>
      <c r="F452" s="508"/>
      <c r="G452" s="1027"/>
      <c r="H452" s="1027"/>
      <c r="I452" s="508"/>
      <c r="J452" s="509"/>
      <c r="P452" s="507"/>
      <c r="Q452" s="600"/>
      <c r="R452" s="508"/>
      <c r="S452" s="508"/>
      <c r="T452" s="509"/>
      <c r="U452" s="508"/>
      <c r="V452" s="510"/>
      <c r="W452" s="510"/>
      <c r="X452" s="508"/>
      <c r="Y452" s="823"/>
    </row>
    <row r="453" spans="1:25" x14ac:dyDescent="0.25">
      <c r="A453" s="507"/>
      <c r="B453" s="600"/>
      <c r="C453" s="508"/>
      <c r="D453" s="508"/>
      <c r="E453" s="509"/>
      <c r="F453" s="508"/>
      <c r="G453" s="1027"/>
      <c r="H453" s="1027"/>
      <c r="I453" s="508"/>
      <c r="J453" s="509"/>
      <c r="P453" s="507"/>
      <c r="Q453" s="600"/>
      <c r="R453" s="508"/>
      <c r="S453" s="508"/>
      <c r="T453" s="509"/>
      <c r="U453" s="508"/>
      <c r="V453" s="510"/>
      <c r="W453" s="510"/>
      <c r="X453" s="508"/>
      <c r="Y453" s="823"/>
    </row>
    <row r="454" spans="1:25" x14ac:dyDescent="0.25">
      <c r="A454" s="507"/>
      <c r="B454" s="600"/>
      <c r="C454" s="508"/>
      <c r="D454" s="508"/>
      <c r="E454" s="509"/>
      <c r="F454" s="508"/>
      <c r="G454" s="1027"/>
      <c r="H454" s="1027"/>
      <c r="I454" s="508"/>
      <c r="J454" s="509"/>
      <c r="P454" s="507"/>
      <c r="Q454" s="600"/>
      <c r="R454" s="508"/>
      <c r="S454" s="508"/>
      <c r="T454" s="509"/>
      <c r="U454" s="508"/>
      <c r="V454" s="510"/>
      <c r="W454" s="510"/>
      <c r="X454" s="508"/>
      <c r="Y454" s="823"/>
    </row>
    <row r="455" spans="1:25" x14ac:dyDescent="0.25">
      <c r="A455" s="507"/>
      <c r="B455" s="600"/>
      <c r="C455" s="508"/>
      <c r="D455" s="508"/>
      <c r="E455" s="509"/>
      <c r="F455" s="508"/>
      <c r="G455" s="1027"/>
      <c r="H455" s="1027"/>
      <c r="I455" s="508"/>
      <c r="J455" s="509"/>
      <c r="P455" s="507"/>
      <c r="Q455" s="600"/>
      <c r="R455" s="508"/>
      <c r="S455" s="508"/>
      <c r="T455" s="509"/>
      <c r="U455" s="508"/>
      <c r="V455" s="510"/>
      <c r="W455" s="510"/>
      <c r="X455" s="508"/>
      <c r="Y455" s="823"/>
    </row>
    <row r="456" spans="1:25" x14ac:dyDescent="0.25">
      <c r="A456" s="507"/>
      <c r="B456" s="600"/>
      <c r="C456" s="508"/>
      <c r="D456" s="508"/>
      <c r="E456" s="509"/>
      <c r="F456" s="508"/>
      <c r="G456" s="1027"/>
      <c r="H456" s="1027"/>
      <c r="I456" s="508"/>
      <c r="J456" s="509"/>
      <c r="P456" s="507"/>
      <c r="Q456" s="600"/>
      <c r="R456" s="508"/>
      <c r="S456" s="508"/>
      <c r="T456" s="509"/>
      <c r="U456" s="508"/>
      <c r="V456" s="510"/>
      <c r="W456" s="510"/>
      <c r="X456" s="508"/>
      <c r="Y456" s="823"/>
    </row>
    <row r="457" spans="1:25" x14ac:dyDescent="0.25">
      <c r="A457" s="507"/>
      <c r="B457" s="600"/>
      <c r="C457" s="508"/>
      <c r="D457" s="508"/>
      <c r="E457" s="509"/>
      <c r="F457" s="508"/>
      <c r="G457" s="1027"/>
      <c r="H457" s="1027"/>
      <c r="I457" s="508"/>
      <c r="J457" s="509"/>
      <c r="P457" s="507"/>
      <c r="Q457" s="600"/>
      <c r="R457" s="508"/>
      <c r="S457" s="508"/>
      <c r="T457" s="509"/>
      <c r="U457" s="508"/>
      <c r="V457" s="510"/>
      <c r="W457" s="510"/>
      <c r="X457" s="508"/>
      <c r="Y457" s="823"/>
    </row>
    <row r="458" spans="1:25" x14ac:dyDescent="0.25">
      <c r="A458" s="507"/>
      <c r="B458" s="600"/>
      <c r="C458" s="508"/>
      <c r="D458" s="508"/>
      <c r="E458" s="509"/>
      <c r="F458" s="508"/>
      <c r="G458" s="1027"/>
      <c r="H458" s="1027"/>
      <c r="I458" s="508"/>
      <c r="J458" s="509"/>
      <c r="P458" s="507"/>
      <c r="Q458" s="600"/>
      <c r="R458" s="508"/>
      <c r="S458" s="508"/>
      <c r="T458" s="509"/>
      <c r="U458" s="508"/>
      <c r="V458" s="510"/>
      <c r="W458" s="510"/>
      <c r="X458" s="508"/>
      <c r="Y458" s="823"/>
    </row>
    <row r="459" spans="1:25" x14ac:dyDescent="0.25">
      <c r="A459" s="507"/>
      <c r="B459" s="600"/>
      <c r="C459" s="508"/>
      <c r="D459" s="508"/>
      <c r="E459" s="509"/>
      <c r="F459" s="508"/>
      <c r="G459" s="1027"/>
      <c r="H459" s="1027"/>
      <c r="I459" s="508"/>
      <c r="J459" s="509"/>
      <c r="P459" s="507"/>
      <c r="Q459" s="600"/>
      <c r="R459" s="508"/>
      <c r="S459" s="508"/>
      <c r="T459" s="507"/>
      <c r="U459" s="508"/>
      <c r="V459" s="510"/>
      <c r="W459" s="510"/>
      <c r="X459" s="508"/>
      <c r="Y459" s="823"/>
    </row>
    <row r="460" spans="1:25" x14ac:dyDescent="0.25">
      <c r="A460" s="507"/>
      <c r="B460" s="600"/>
      <c r="C460" s="508"/>
      <c r="D460" s="508"/>
      <c r="E460" s="509"/>
      <c r="F460" s="508"/>
      <c r="G460" s="1027"/>
      <c r="H460" s="1027"/>
      <c r="I460" s="508"/>
      <c r="J460" s="509"/>
      <c r="P460" s="507"/>
      <c r="Q460" s="600"/>
      <c r="R460" s="508"/>
      <c r="S460" s="508"/>
      <c r="T460" s="507"/>
      <c r="U460" s="508"/>
      <c r="V460" s="510"/>
      <c r="W460" s="510"/>
      <c r="X460" s="508"/>
      <c r="Y460" s="823"/>
    </row>
    <row r="461" spans="1:25" x14ac:dyDescent="0.25">
      <c r="A461" s="507"/>
      <c r="B461" s="600"/>
      <c r="C461" s="508"/>
      <c r="D461" s="508"/>
      <c r="E461" s="509"/>
      <c r="F461" s="508"/>
      <c r="G461" s="1027"/>
      <c r="H461" s="1027"/>
      <c r="I461" s="508"/>
      <c r="J461" s="509"/>
      <c r="P461" s="507"/>
      <c r="Q461" s="600"/>
      <c r="R461" s="508"/>
      <c r="S461" s="508"/>
      <c r="T461" s="509"/>
      <c r="U461" s="508"/>
      <c r="V461" s="510"/>
      <c r="W461" s="510"/>
      <c r="X461" s="508"/>
      <c r="Y461" s="823"/>
    </row>
    <row r="462" spans="1:25" x14ac:dyDescent="0.25">
      <c r="A462" s="507"/>
      <c r="B462" s="600"/>
      <c r="C462" s="508"/>
      <c r="D462" s="508"/>
      <c r="E462" s="509"/>
      <c r="F462" s="508"/>
      <c r="G462" s="1027"/>
      <c r="H462" s="1027"/>
      <c r="I462" s="508"/>
      <c r="J462" s="509"/>
      <c r="P462" s="507"/>
      <c r="Q462" s="600"/>
      <c r="R462" s="508"/>
      <c r="S462" s="508"/>
      <c r="T462" s="509"/>
      <c r="U462" s="508"/>
      <c r="V462" s="510"/>
      <c r="W462" s="510"/>
      <c r="X462" s="508"/>
      <c r="Y462" s="823"/>
    </row>
    <row r="463" spans="1:25" x14ac:dyDescent="0.25">
      <c r="A463" s="507"/>
      <c r="B463" s="600"/>
      <c r="C463" s="508"/>
      <c r="D463" s="508"/>
      <c r="E463" s="509"/>
      <c r="F463" s="508"/>
      <c r="G463" s="1027"/>
      <c r="H463" s="1027"/>
      <c r="I463" s="508"/>
      <c r="J463" s="509"/>
      <c r="P463" s="507"/>
      <c r="Q463" s="600"/>
      <c r="R463" s="508"/>
      <c r="S463" s="508"/>
      <c r="T463" s="507"/>
      <c r="U463" s="508"/>
      <c r="V463" s="510"/>
      <c r="W463" s="510"/>
      <c r="X463" s="508"/>
      <c r="Y463" s="823"/>
    </row>
    <row r="464" spans="1:25" x14ac:dyDescent="0.25">
      <c r="A464" s="507"/>
      <c r="B464" s="600"/>
      <c r="C464" s="508"/>
      <c r="D464" s="508"/>
      <c r="E464" s="509"/>
      <c r="F464" s="508"/>
      <c r="G464" s="1027"/>
      <c r="H464" s="1027"/>
      <c r="I464" s="508"/>
      <c r="J464" s="509"/>
      <c r="P464" s="507"/>
      <c r="Q464" s="600"/>
      <c r="R464" s="508"/>
      <c r="S464" s="508"/>
      <c r="T464" s="509"/>
      <c r="U464" s="508"/>
      <c r="V464" s="510"/>
      <c r="W464" s="510"/>
      <c r="X464" s="508"/>
      <c r="Y464" s="823"/>
    </row>
    <row r="465" spans="1:25" x14ac:dyDescent="0.25">
      <c r="A465" s="507"/>
      <c r="B465" s="600"/>
      <c r="C465" s="508"/>
      <c r="D465" s="508"/>
      <c r="E465" s="509"/>
      <c r="F465" s="508"/>
      <c r="G465" s="1027"/>
      <c r="H465" s="1027"/>
      <c r="I465" s="508"/>
      <c r="J465" s="509"/>
      <c r="P465" s="507"/>
      <c r="Q465" s="600"/>
      <c r="R465" s="508"/>
      <c r="S465" s="508"/>
      <c r="T465" s="507"/>
      <c r="U465" s="508"/>
      <c r="V465" s="510"/>
      <c r="W465" s="510"/>
      <c r="X465" s="508"/>
      <c r="Y465" s="823"/>
    </row>
    <row r="466" spans="1:25" x14ac:dyDescent="0.25">
      <c r="A466" s="507"/>
      <c r="B466" s="600"/>
      <c r="C466" s="508"/>
      <c r="D466" s="508"/>
      <c r="E466" s="509"/>
      <c r="F466" s="508"/>
      <c r="G466" s="1027"/>
      <c r="H466" s="1027"/>
      <c r="I466" s="508"/>
      <c r="J466" s="509"/>
      <c r="P466" s="507"/>
      <c r="Q466" s="600"/>
      <c r="R466" s="508"/>
      <c r="S466" s="508"/>
      <c r="T466" s="507"/>
      <c r="U466" s="508"/>
      <c r="V466" s="513"/>
      <c r="W466" s="513"/>
      <c r="X466" s="508"/>
      <c r="Y466" s="823"/>
    </row>
    <row r="467" spans="1:25" x14ac:dyDescent="0.25">
      <c r="A467" s="507"/>
      <c r="B467" s="600"/>
      <c r="C467" s="508"/>
      <c r="D467" s="508"/>
      <c r="E467" s="509"/>
      <c r="F467" s="508"/>
      <c r="G467" s="1027"/>
      <c r="H467" s="1027"/>
      <c r="I467" s="508"/>
      <c r="J467" s="509"/>
      <c r="P467" s="507"/>
      <c r="Q467" s="600"/>
      <c r="R467" s="508"/>
      <c r="S467" s="508"/>
      <c r="T467" s="507"/>
      <c r="U467" s="508"/>
      <c r="V467" s="510"/>
      <c r="W467" s="510"/>
      <c r="X467" s="508"/>
      <c r="Y467" s="823"/>
    </row>
    <row r="468" spans="1:25" x14ac:dyDescent="0.25">
      <c r="A468" s="507"/>
      <c r="B468" s="600"/>
      <c r="C468" s="508"/>
      <c r="D468" s="508"/>
      <c r="E468" s="509"/>
      <c r="F468" s="508"/>
      <c r="G468" s="1027"/>
      <c r="H468" s="1027"/>
      <c r="I468" s="508"/>
      <c r="J468" s="509"/>
      <c r="P468" s="507"/>
      <c r="Q468" s="600"/>
      <c r="R468" s="508"/>
      <c r="S468" s="508"/>
      <c r="T468" s="507"/>
      <c r="U468" s="508"/>
      <c r="V468" s="510"/>
      <c r="W468" s="510"/>
      <c r="X468" s="508"/>
      <c r="Y468" s="823"/>
    </row>
    <row r="469" spans="1:25" x14ac:dyDescent="0.25">
      <c r="A469" s="507"/>
      <c r="B469" s="600"/>
      <c r="C469" s="508"/>
      <c r="D469" s="508"/>
      <c r="E469" s="509"/>
      <c r="F469" s="508"/>
      <c r="G469" s="1027"/>
      <c r="H469" s="1027"/>
      <c r="I469" s="508"/>
      <c r="J469" s="509"/>
      <c r="P469" s="507"/>
      <c r="Q469" s="600"/>
      <c r="R469" s="508"/>
      <c r="S469" s="508"/>
      <c r="T469" s="507"/>
      <c r="U469" s="508"/>
      <c r="V469" s="510"/>
      <c r="W469" s="510"/>
      <c r="X469" s="508"/>
      <c r="Y469" s="823"/>
    </row>
    <row r="470" spans="1:25" x14ac:dyDescent="0.25">
      <c r="A470" s="507"/>
      <c r="B470" s="600"/>
      <c r="C470" s="508"/>
      <c r="D470" s="508"/>
      <c r="E470" s="509"/>
      <c r="F470" s="508"/>
      <c r="G470" s="1027"/>
      <c r="H470" s="1027"/>
      <c r="I470" s="508"/>
      <c r="J470" s="509"/>
      <c r="P470" s="507"/>
      <c r="Q470" s="600"/>
      <c r="R470" s="508"/>
      <c r="S470" s="508"/>
      <c r="T470" s="509"/>
      <c r="U470" s="508"/>
      <c r="V470" s="510"/>
      <c r="W470" s="510"/>
      <c r="X470" s="508"/>
      <c r="Y470" s="823"/>
    </row>
    <row r="471" spans="1:25" x14ac:dyDescent="0.25">
      <c r="A471" s="507"/>
      <c r="B471" s="600"/>
      <c r="C471" s="508"/>
      <c r="D471" s="508"/>
      <c r="E471" s="509"/>
      <c r="F471" s="508"/>
      <c r="G471" s="1027"/>
      <c r="H471" s="1027"/>
      <c r="I471" s="508"/>
      <c r="J471" s="509"/>
      <c r="P471" s="507"/>
      <c r="Q471" s="600"/>
      <c r="R471" s="508"/>
      <c r="S471" s="508"/>
      <c r="T471" s="514"/>
      <c r="U471" s="515"/>
      <c r="V471" s="510"/>
      <c r="W471" s="510"/>
      <c r="X471" s="599"/>
      <c r="Y471" s="823"/>
    </row>
    <row r="472" spans="1:25" x14ac:dyDescent="0.25">
      <c r="A472" s="507"/>
      <c r="B472" s="600"/>
      <c r="C472" s="508"/>
      <c r="D472" s="508"/>
      <c r="E472" s="509"/>
      <c r="F472" s="508"/>
      <c r="G472" s="1027"/>
      <c r="H472" s="1027"/>
      <c r="I472" s="508"/>
      <c r="J472" s="509"/>
      <c r="P472" s="507"/>
      <c r="Q472" s="600"/>
      <c r="R472" s="508"/>
      <c r="S472" s="508"/>
      <c r="T472" s="514"/>
      <c r="U472" s="515"/>
      <c r="V472" s="510"/>
      <c r="W472" s="510"/>
      <c r="X472" s="599"/>
      <c r="Y472" s="823"/>
    </row>
    <row r="473" spans="1:25" x14ac:dyDescent="0.25">
      <c r="A473" s="507"/>
      <c r="B473" s="600"/>
      <c r="C473" s="508"/>
      <c r="D473" s="508"/>
      <c r="E473" s="509"/>
      <c r="F473" s="508"/>
      <c r="G473" s="1027"/>
      <c r="H473" s="1027"/>
      <c r="I473" s="508"/>
      <c r="J473" s="509"/>
      <c r="P473" s="507"/>
      <c r="Q473" s="600"/>
      <c r="R473" s="508"/>
      <c r="S473" s="508"/>
      <c r="T473" s="514"/>
      <c r="U473" s="515"/>
      <c r="V473" s="510"/>
      <c r="W473" s="510"/>
      <c r="X473" s="599"/>
      <c r="Y473" s="823"/>
    </row>
    <row r="474" spans="1:25" x14ac:dyDescent="0.25">
      <c r="A474" s="507"/>
      <c r="B474" s="600"/>
      <c r="C474" s="508"/>
      <c r="D474" s="508"/>
      <c r="E474" s="509"/>
      <c r="F474" s="508"/>
      <c r="G474" s="1027"/>
      <c r="H474" s="1027"/>
      <c r="I474" s="508"/>
      <c r="J474" s="509"/>
      <c r="P474" s="507"/>
      <c r="Q474" s="600"/>
      <c r="R474" s="508"/>
      <c r="S474" s="508"/>
      <c r="T474" s="509"/>
      <c r="U474" s="508"/>
      <c r="V474" s="510"/>
      <c r="W474" s="510"/>
      <c r="X474" s="599"/>
      <c r="Y474" s="823"/>
    </row>
    <row r="475" spans="1:25" x14ac:dyDescent="0.25">
      <c r="A475" s="507"/>
      <c r="B475" s="600"/>
      <c r="C475" s="508"/>
      <c r="D475" s="508"/>
      <c r="E475" s="509"/>
      <c r="F475" s="508"/>
      <c r="G475" s="1027"/>
      <c r="H475" s="1027"/>
      <c r="I475" s="508"/>
      <c r="J475" s="509"/>
      <c r="P475" s="507"/>
      <c r="Q475" s="600"/>
      <c r="R475" s="508"/>
      <c r="S475" s="508"/>
      <c r="T475" s="509"/>
      <c r="U475" s="508"/>
      <c r="V475" s="510"/>
      <c r="W475" s="510"/>
      <c r="X475" s="508"/>
      <c r="Y475" s="823"/>
    </row>
    <row r="476" spans="1:25" x14ac:dyDescent="0.25">
      <c r="A476" s="507"/>
      <c r="B476" s="600"/>
      <c r="C476" s="508"/>
      <c r="D476" s="508"/>
      <c r="E476" s="509"/>
      <c r="F476" s="508"/>
      <c r="G476" s="1027"/>
      <c r="H476" s="1027"/>
      <c r="I476" s="508"/>
      <c r="J476" s="509"/>
      <c r="P476" s="507"/>
      <c r="Q476" s="600"/>
      <c r="R476" s="508"/>
      <c r="S476" s="508"/>
      <c r="T476" s="509"/>
      <c r="U476" s="508"/>
      <c r="V476" s="510"/>
      <c r="W476" s="510"/>
      <c r="X476" s="508"/>
      <c r="Y476" s="823"/>
    </row>
    <row r="477" spans="1:25" x14ac:dyDescent="0.25">
      <c r="A477" s="507"/>
      <c r="B477" s="600"/>
      <c r="C477" s="508"/>
      <c r="D477" s="508"/>
      <c r="E477" s="509"/>
      <c r="F477" s="508"/>
      <c r="G477" s="1027"/>
      <c r="H477" s="1027"/>
      <c r="I477" s="508"/>
      <c r="J477" s="509"/>
      <c r="P477" s="507"/>
      <c r="Q477" s="600"/>
      <c r="R477" s="508"/>
      <c r="S477" s="508"/>
      <c r="T477" s="509"/>
      <c r="U477" s="508"/>
      <c r="V477" s="510"/>
      <c r="W477" s="510"/>
      <c r="X477" s="508"/>
      <c r="Y477" s="823"/>
    </row>
    <row r="478" spans="1:25" x14ac:dyDescent="0.25">
      <c r="A478" s="507"/>
      <c r="B478" s="600"/>
      <c r="C478" s="508"/>
      <c r="D478" s="508"/>
      <c r="E478" s="509"/>
      <c r="F478" s="508"/>
      <c r="G478" s="1027"/>
      <c r="H478" s="1027"/>
      <c r="I478" s="508"/>
      <c r="J478" s="509"/>
      <c r="P478" s="507"/>
      <c r="Q478" s="600"/>
      <c r="R478" s="508"/>
      <c r="S478" s="508"/>
      <c r="T478" s="509"/>
      <c r="U478" s="508"/>
      <c r="V478" s="510"/>
      <c r="W478" s="510"/>
      <c r="X478" s="508"/>
      <c r="Y478" s="823"/>
    </row>
    <row r="479" spans="1:25" x14ac:dyDescent="0.25">
      <c r="A479" s="507"/>
      <c r="B479" s="600"/>
      <c r="C479" s="508"/>
      <c r="D479" s="508"/>
      <c r="E479" s="509"/>
      <c r="F479" s="508"/>
      <c r="G479" s="1027"/>
      <c r="H479" s="1027"/>
      <c r="I479" s="508"/>
      <c r="J479" s="509"/>
      <c r="P479" s="507"/>
      <c r="Q479" s="600"/>
      <c r="R479" s="508"/>
      <c r="S479" s="508"/>
      <c r="T479" s="509"/>
      <c r="U479" s="508"/>
      <c r="V479" s="510"/>
      <c r="W479" s="510"/>
      <c r="X479" s="508"/>
      <c r="Y479" s="823"/>
    </row>
    <row r="480" spans="1:25" x14ac:dyDescent="0.25">
      <c r="A480" s="507"/>
      <c r="B480" s="600"/>
      <c r="C480" s="508"/>
      <c r="D480" s="508"/>
      <c r="E480" s="509"/>
      <c r="F480" s="508"/>
      <c r="G480" s="1027"/>
      <c r="H480" s="1027"/>
      <c r="I480" s="508"/>
      <c r="J480" s="509"/>
      <c r="P480" s="507"/>
      <c r="Q480" s="600"/>
      <c r="R480" s="508"/>
      <c r="S480" s="508"/>
      <c r="T480" s="509"/>
      <c r="U480" s="508"/>
      <c r="V480" s="510"/>
      <c r="W480" s="510"/>
      <c r="X480" s="508"/>
      <c r="Y480" s="823"/>
    </row>
    <row r="481" spans="1:25" x14ac:dyDescent="0.25">
      <c r="A481" s="507"/>
      <c r="B481" s="600"/>
      <c r="C481" s="508"/>
      <c r="D481" s="508"/>
      <c r="E481" s="509"/>
      <c r="F481" s="508"/>
      <c r="G481" s="1027"/>
      <c r="H481" s="1027"/>
      <c r="I481" s="508"/>
      <c r="J481" s="509"/>
      <c r="P481" s="507"/>
      <c r="Q481" s="600"/>
      <c r="R481" s="508"/>
      <c r="S481" s="508"/>
      <c r="T481" s="509"/>
      <c r="U481" s="508"/>
      <c r="V481" s="510"/>
      <c r="W481" s="510"/>
      <c r="X481" s="508"/>
      <c r="Y481" s="823"/>
    </row>
    <row r="482" spans="1:25" x14ac:dyDescent="0.25">
      <c r="A482" s="507"/>
      <c r="B482" s="600"/>
      <c r="C482" s="508"/>
      <c r="D482" s="508"/>
      <c r="E482" s="509"/>
      <c r="F482" s="508"/>
      <c r="G482" s="1027"/>
      <c r="H482" s="1027"/>
      <c r="I482" s="508"/>
      <c r="J482" s="509"/>
      <c r="P482" s="507"/>
      <c r="Q482" s="600"/>
      <c r="R482" s="508"/>
      <c r="S482" s="508"/>
      <c r="T482" s="509"/>
      <c r="U482" s="508"/>
      <c r="V482" s="510"/>
      <c r="W482" s="510"/>
      <c r="X482" s="508"/>
      <c r="Y482" s="823"/>
    </row>
    <row r="483" spans="1:25" x14ac:dyDescent="0.25">
      <c r="A483" s="507"/>
      <c r="B483" s="600"/>
      <c r="C483" s="508"/>
      <c r="D483" s="508"/>
      <c r="E483" s="509"/>
      <c r="F483" s="508"/>
      <c r="G483" s="1027"/>
      <c r="H483" s="1027"/>
      <c r="I483" s="508"/>
      <c r="J483" s="509"/>
      <c r="P483" s="507"/>
      <c r="Q483" s="600"/>
      <c r="R483" s="508"/>
      <c r="S483" s="508"/>
      <c r="T483" s="509"/>
      <c r="U483" s="508"/>
      <c r="V483" s="510"/>
      <c r="W483" s="510"/>
      <c r="X483" s="508"/>
      <c r="Y483" s="823"/>
    </row>
    <row r="484" spans="1:25" x14ac:dyDescent="0.25">
      <c r="A484" s="507"/>
      <c r="B484" s="600"/>
      <c r="C484" s="508"/>
      <c r="D484" s="508"/>
      <c r="E484" s="509"/>
      <c r="F484" s="508"/>
      <c r="G484" s="1027"/>
      <c r="H484" s="1027"/>
      <c r="I484" s="508"/>
      <c r="J484" s="509"/>
      <c r="P484" s="507"/>
      <c r="Q484" s="600"/>
      <c r="R484" s="508"/>
      <c r="S484" s="508"/>
      <c r="T484" s="509"/>
      <c r="U484" s="508"/>
      <c r="V484" s="510"/>
      <c r="W484" s="510"/>
      <c r="X484" s="508"/>
      <c r="Y484" s="823"/>
    </row>
    <row r="485" spans="1:25" x14ac:dyDescent="0.25">
      <c r="A485" s="507"/>
      <c r="B485" s="600"/>
      <c r="C485" s="508"/>
      <c r="D485" s="508"/>
      <c r="E485" s="509"/>
      <c r="F485" s="508"/>
      <c r="G485" s="1027"/>
      <c r="H485" s="1027"/>
      <c r="I485" s="508"/>
      <c r="J485" s="509"/>
      <c r="P485" s="507"/>
      <c r="Q485" s="600"/>
      <c r="R485" s="508"/>
      <c r="S485" s="508"/>
      <c r="T485" s="509"/>
      <c r="U485" s="508"/>
      <c r="V485" s="510"/>
      <c r="W485" s="510"/>
      <c r="X485" s="508"/>
      <c r="Y485" s="823"/>
    </row>
    <row r="486" spans="1:25" x14ac:dyDescent="0.25">
      <c r="A486" s="507"/>
      <c r="B486" s="600"/>
      <c r="C486" s="508"/>
      <c r="D486" s="508"/>
      <c r="E486" s="509"/>
      <c r="F486" s="508"/>
      <c r="G486" s="1027"/>
      <c r="H486" s="1027"/>
      <c r="I486" s="508"/>
      <c r="J486" s="509"/>
      <c r="P486" s="507"/>
      <c r="Q486" s="600"/>
      <c r="R486" s="508"/>
      <c r="S486" s="508"/>
      <c r="T486" s="509"/>
      <c r="U486" s="508"/>
      <c r="V486" s="510"/>
      <c r="W486" s="510"/>
      <c r="X486" s="508"/>
      <c r="Y486" s="823"/>
    </row>
    <row r="487" spans="1:25" x14ac:dyDescent="0.25">
      <c r="A487" s="507"/>
      <c r="B487" s="600"/>
      <c r="C487" s="508"/>
      <c r="D487" s="508"/>
      <c r="E487" s="509"/>
      <c r="F487" s="508"/>
      <c r="G487" s="1027"/>
      <c r="H487" s="1027"/>
      <c r="I487" s="508"/>
      <c r="J487" s="509"/>
      <c r="P487" s="507"/>
      <c r="Q487" s="600"/>
      <c r="R487" s="508"/>
      <c r="S487" s="508"/>
      <c r="T487" s="509"/>
      <c r="U487" s="508"/>
      <c r="V487" s="510"/>
      <c r="W487" s="510"/>
      <c r="X487" s="508"/>
      <c r="Y487" s="823"/>
    </row>
    <row r="488" spans="1:25" x14ac:dyDescent="0.25">
      <c r="A488" s="507"/>
      <c r="B488" s="600"/>
      <c r="C488" s="508"/>
      <c r="D488" s="508"/>
      <c r="E488" s="509"/>
      <c r="F488" s="508"/>
      <c r="G488" s="1027"/>
      <c r="H488" s="1027"/>
      <c r="I488" s="508"/>
      <c r="J488" s="509"/>
      <c r="P488" s="507"/>
      <c r="Q488" s="600"/>
      <c r="R488" s="508"/>
      <c r="S488" s="508"/>
      <c r="T488" s="509"/>
      <c r="U488" s="508"/>
      <c r="V488" s="510"/>
      <c r="W488" s="510"/>
      <c r="X488" s="508"/>
      <c r="Y488" s="823"/>
    </row>
    <row r="489" spans="1:25" x14ac:dyDescent="0.25">
      <c r="A489" s="507"/>
      <c r="B489" s="600"/>
      <c r="C489" s="508"/>
      <c r="D489" s="508"/>
      <c r="E489" s="509"/>
      <c r="F489" s="508"/>
      <c r="G489" s="1027"/>
      <c r="H489" s="1027"/>
      <c r="I489" s="508"/>
      <c r="J489" s="509"/>
      <c r="P489" s="507"/>
      <c r="Q489" s="600"/>
      <c r="R489" s="508"/>
      <c r="S489" s="508"/>
      <c r="T489" s="509"/>
      <c r="U489" s="508"/>
      <c r="V489" s="510"/>
      <c r="W489" s="510"/>
      <c r="X489" s="508"/>
      <c r="Y489" s="823"/>
    </row>
    <row r="490" spans="1:25" x14ac:dyDescent="0.25">
      <c r="A490" s="507"/>
      <c r="B490" s="600"/>
      <c r="C490" s="508"/>
      <c r="D490" s="508"/>
      <c r="E490" s="509"/>
      <c r="F490" s="508"/>
      <c r="G490" s="1027"/>
      <c r="H490" s="1027"/>
      <c r="I490" s="508"/>
      <c r="J490" s="509"/>
      <c r="P490" s="507"/>
      <c r="Q490" s="600"/>
      <c r="R490" s="508"/>
      <c r="S490" s="508"/>
      <c r="T490" s="509"/>
      <c r="U490" s="508"/>
      <c r="V490" s="510"/>
      <c r="W490" s="510"/>
      <c r="X490" s="508"/>
      <c r="Y490" s="823"/>
    </row>
    <row r="491" spans="1:25" x14ac:dyDescent="0.25">
      <c r="A491" s="507"/>
      <c r="B491" s="600"/>
      <c r="C491" s="508"/>
      <c r="D491" s="508"/>
      <c r="E491" s="509"/>
      <c r="F491" s="508"/>
      <c r="G491" s="1027"/>
      <c r="H491" s="1027"/>
      <c r="I491" s="508"/>
      <c r="J491" s="509"/>
      <c r="P491" s="507"/>
      <c r="Q491" s="600"/>
      <c r="R491" s="508"/>
      <c r="S491" s="508"/>
      <c r="T491" s="509"/>
      <c r="U491" s="508"/>
      <c r="V491" s="510"/>
      <c r="W491" s="510"/>
      <c r="X491" s="508"/>
      <c r="Y491" s="823"/>
    </row>
    <row r="492" spans="1:25" x14ac:dyDescent="0.25">
      <c r="A492" s="507"/>
      <c r="B492" s="600"/>
      <c r="C492" s="508"/>
      <c r="D492" s="508"/>
      <c r="E492" s="509"/>
      <c r="F492" s="508"/>
      <c r="G492" s="1027"/>
      <c r="H492" s="1027"/>
      <c r="I492" s="508"/>
      <c r="J492" s="509"/>
      <c r="P492" s="507"/>
      <c r="Q492" s="600"/>
      <c r="R492" s="508"/>
      <c r="S492" s="508"/>
      <c r="T492" s="509"/>
      <c r="U492" s="508"/>
      <c r="V492" s="510"/>
      <c r="W492" s="510"/>
      <c r="X492" s="508"/>
      <c r="Y492" s="823"/>
    </row>
    <row r="493" spans="1:25" x14ac:dyDescent="0.25">
      <c r="A493" s="507"/>
      <c r="B493" s="600"/>
      <c r="C493" s="508"/>
      <c r="D493" s="508"/>
      <c r="E493" s="509"/>
      <c r="F493" s="508"/>
      <c r="G493" s="1027"/>
      <c r="H493" s="1027"/>
      <c r="I493" s="508"/>
      <c r="J493" s="509"/>
      <c r="P493" s="507"/>
      <c r="Q493" s="600"/>
      <c r="R493" s="508"/>
      <c r="S493" s="508"/>
      <c r="T493" s="509"/>
      <c r="U493" s="508"/>
      <c r="V493" s="510"/>
      <c r="W493" s="510"/>
      <c r="X493" s="508"/>
      <c r="Y493" s="823"/>
    </row>
    <row r="494" spans="1:25" x14ac:dyDescent="0.25">
      <c r="A494" s="507"/>
      <c r="B494" s="600"/>
      <c r="C494" s="508"/>
      <c r="D494" s="508"/>
      <c r="E494" s="509"/>
      <c r="F494" s="508"/>
      <c r="G494" s="1027"/>
      <c r="H494" s="1027"/>
      <c r="I494" s="508"/>
      <c r="J494" s="509"/>
      <c r="P494" s="507"/>
      <c r="Q494" s="600"/>
      <c r="R494" s="508"/>
      <c r="S494" s="508"/>
      <c r="T494" s="509"/>
      <c r="U494" s="508"/>
      <c r="V494" s="510"/>
      <c r="W494" s="510"/>
      <c r="X494" s="508"/>
      <c r="Y494" s="823"/>
    </row>
    <row r="495" spans="1:25" x14ac:dyDescent="0.25">
      <c r="A495" s="507"/>
      <c r="B495" s="600"/>
      <c r="C495" s="508"/>
      <c r="D495" s="508"/>
      <c r="E495" s="509"/>
      <c r="F495" s="508"/>
      <c r="G495" s="1027"/>
      <c r="H495" s="1027"/>
      <c r="I495" s="508"/>
      <c r="J495" s="509"/>
      <c r="P495" s="507"/>
      <c r="Q495" s="600"/>
      <c r="R495" s="508"/>
      <c r="S495" s="508"/>
      <c r="T495" s="509"/>
      <c r="U495" s="508"/>
      <c r="V495" s="510"/>
      <c r="W495" s="510"/>
      <c r="X495" s="508"/>
      <c r="Y495" s="823"/>
    </row>
    <row r="496" spans="1:25" x14ac:dyDescent="0.25">
      <c r="A496" s="507"/>
      <c r="B496" s="600"/>
      <c r="C496" s="508"/>
      <c r="D496" s="508"/>
      <c r="E496" s="509"/>
      <c r="F496" s="508"/>
      <c r="G496" s="1027"/>
      <c r="H496" s="1027"/>
      <c r="I496" s="508"/>
      <c r="J496" s="509"/>
      <c r="P496" s="507"/>
      <c r="Q496" s="600"/>
      <c r="R496" s="508"/>
      <c r="S496" s="508"/>
      <c r="T496" s="509"/>
      <c r="U496" s="508"/>
      <c r="V496" s="510"/>
      <c r="W496" s="510"/>
      <c r="X496" s="508"/>
      <c r="Y496" s="823"/>
    </row>
    <row r="497" spans="1:25" x14ac:dyDescent="0.25">
      <c r="A497" s="507"/>
      <c r="B497" s="600"/>
      <c r="C497" s="508"/>
      <c r="D497" s="508"/>
      <c r="E497" s="509"/>
      <c r="F497" s="508"/>
      <c r="G497" s="1027"/>
      <c r="H497" s="1027"/>
      <c r="I497" s="508"/>
      <c r="J497" s="509"/>
      <c r="P497" s="507"/>
      <c r="Q497" s="600"/>
      <c r="R497" s="508"/>
      <c r="S497" s="508"/>
      <c r="T497" s="509"/>
      <c r="U497" s="508"/>
      <c r="V497" s="510"/>
      <c r="W497" s="510"/>
      <c r="X497" s="508"/>
      <c r="Y497" s="823"/>
    </row>
    <row r="498" spans="1:25" x14ac:dyDescent="0.25">
      <c r="A498" s="507"/>
      <c r="B498" s="600"/>
      <c r="C498" s="508"/>
      <c r="D498" s="508"/>
      <c r="E498" s="509"/>
      <c r="F498" s="508"/>
      <c r="G498" s="1027"/>
      <c r="H498" s="1027"/>
      <c r="I498" s="508"/>
      <c r="J498" s="509"/>
      <c r="P498" s="507"/>
      <c r="Q498" s="600"/>
      <c r="R498" s="508"/>
      <c r="S498" s="508"/>
      <c r="T498" s="509"/>
      <c r="U498" s="508"/>
      <c r="V498" s="510"/>
      <c r="W498" s="510"/>
      <c r="X498" s="508"/>
      <c r="Y498" s="823"/>
    </row>
    <row r="499" spans="1:25" x14ac:dyDescent="0.25">
      <c r="A499" s="507"/>
      <c r="B499" s="600"/>
      <c r="C499" s="508"/>
      <c r="D499" s="508"/>
      <c r="E499" s="509"/>
      <c r="F499" s="508"/>
      <c r="G499" s="1027"/>
      <c r="H499" s="1027"/>
      <c r="I499" s="508"/>
      <c r="J499" s="509"/>
      <c r="P499" s="507"/>
      <c r="Q499" s="600"/>
      <c r="R499" s="508"/>
      <c r="S499" s="508"/>
      <c r="T499" s="509"/>
      <c r="U499" s="508"/>
      <c r="V499" s="510"/>
      <c r="W499" s="510"/>
      <c r="X499" s="508"/>
      <c r="Y499" s="823"/>
    </row>
    <row r="500" spans="1:25" x14ac:dyDescent="0.25">
      <c r="A500" s="507"/>
      <c r="B500" s="600"/>
      <c r="C500" s="508"/>
      <c r="D500" s="508"/>
      <c r="E500" s="509"/>
      <c r="F500" s="508"/>
      <c r="G500" s="1027"/>
      <c r="H500" s="1027"/>
      <c r="I500" s="508"/>
      <c r="J500" s="509"/>
      <c r="P500" s="507"/>
      <c r="Q500" s="600"/>
      <c r="R500" s="508"/>
      <c r="S500" s="508"/>
      <c r="T500" s="509"/>
      <c r="U500" s="508"/>
      <c r="V500" s="510"/>
      <c r="W500" s="510"/>
      <c r="X500" s="508"/>
      <c r="Y500" s="823"/>
    </row>
    <row r="501" spans="1:25" x14ac:dyDescent="0.25">
      <c r="A501" s="507"/>
      <c r="B501" s="600"/>
      <c r="C501" s="508"/>
      <c r="D501" s="508"/>
      <c r="E501" s="509"/>
      <c r="F501" s="508"/>
      <c r="G501" s="1027"/>
      <c r="H501" s="1027"/>
      <c r="I501" s="508"/>
      <c r="J501" s="509"/>
      <c r="P501" s="507"/>
      <c r="Q501" s="600"/>
      <c r="R501" s="508"/>
      <c r="S501" s="508"/>
      <c r="T501" s="509"/>
      <c r="U501" s="508"/>
      <c r="V501" s="510"/>
      <c r="W501" s="510"/>
      <c r="X501" s="508"/>
      <c r="Y501" s="823"/>
    </row>
    <row r="502" spans="1:25" x14ac:dyDescent="0.25">
      <c r="A502" s="507"/>
      <c r="B502" s="600"/>
      <c r="C502" s="508"/>
      <c r="D502" s="508"/>
      <c r="E502" s="509"/>
      <c r="F502" s="508"/>
      <c r="G502" s="1027"/>
      <c r="H502" s="1027"/>
      <c r="I502" s="508"/>
      <c r="J502" s="509"/>
      <c r="P502" s="507"/>
      <c r="Q502" s="600"/>
      <c r="R502" s="508"/>
      <c r="S502" s="508"/>
      <c r="T502" s="509"/>
      <c r="U502" s="508"/>
      <c r="V502" s="510"/>
      <c r="W502" s="510"/>
      <c r="X502" s="508"/>
      <c r="Y502" s="823"/>
    </row>
    <row r="503" spans="1:25" x14ac:dyDescent="0.25">
      <c r="A503" s="507"/>
      <c r="B503" s="600"/>
      <c r="C503" s="508"/>
      <c r="D503" s="508"/>
      <c r="E503" s="509"/>
      <c r="F503" s="508"/>
      <c r="G503" s="1027"/>
      <c r="H503" s="1027"/>
      <c r="I503" s="508"/>
      <c r="J503" s="509"/>
      <c r="P503" s="507"/>
      <c r="Q503" s="600"/>
      <c r="R503" s="508"/>
      <c r="S503" s="508"/>
      <c r="T503" s="509"/>
      <c r="U503" s="508"/>
      <c r="V503" s="510"/>
      <c r="W503" s="510"/>
      <c r="X503" s="508"/>
      <c r="Y503" s="823"/>
    </row>
    <row r="504" spans="1:25" x14ac:dyDescent="0.25">
      <c r="A504" s="507"/>
      <c r="B504" s="600"/>
      <c r="C504" s="508"/>
      <c r="D504" s="508"/>
      <c r="E504" s="509"/>
      <c r="F504" s="508"/>
      <c r="G504" s="1027"/>
      <c r="H504" s="1027"/>
      <c r="I504" s="508"/>
      <c r="J504" s="509"/>
      <c r="P504" s="507"/>
      <c r="Q504" s="600"/>
      <c r="R504" s="508"/>
      <c r="S504" s="508"/>
      <c r="T504" s="509"/>
      <c r="U504" s="508"/>
      <c r="V504" s="510"/>
      <c r="W504" s="510"/>
      <c r="X504" s="508"/>
      <c r="Y504" s="823"/>
    </row>
    <row r="505" spans="1:25" x14ac:dyDescent="0.25">
      <c r="A505" s="507"/>
      <c r="B505" s="600"/>
      <c r="C505" s="508"/>
      <c r="D505" s="508"/>
      <c r="E505" s="509"/>
      <c r="F505" s="508"/>
      <c r="G505" s="1027"/>
      <c r="H505" s="1027"/>
      <c r="I505" s="508"/>
      <c r="J505" s="509"/>
      <c r="P505" s="507"/>
      <c r="Q505" s="600"/>
      <c r="R505" s="508"/>
      <c r="S505" s="508"/>
      <c r="T505" s="509"/>
      <c r="U505" s="508"/>
      <c r="V505" s="510"/>
      <c r="W505" s="510"/>
      <c r="X505" s="508"/>
      <c r="Y505" s="823"/>
    </row>
    <row r="506" spans="1:25" x14ac:dyDescent="0.25">
      <c r="A506" s="507"/>
      <c r="B506" s="600"/>
      <c r="C506" s="508"/>
      <c r="D506" s="508"/>
      <c r="E506" s="509"/>
      <c r="F506" s="508"/>
      <c r="G506" s="1027"/>
      <c r="H506" s="1027"/>
      <c r="I506" s="508"/>
      <c r="J506" s="509"/>
      <c r="P506" s="507"/>
      <c r="Q506" s="600"/>
      <c r="R506" s="508"/>
      <c r="S506" s="508"/>
      <c r="T506" s="509"/>
      <c r="U506" s="508"/>
      <c r="V506" s="510"/>
      <c r="W506" s="510"/>
      <c r="X506" s="508"/>
      <c r="Y506" s="823"/>
    </row>
    <row r="507" spans="1:25" x14ac:dyDescent="0.25">
      <c r="A507" s="507"/>
      <c r="B507" s="600"/>
      <c r="C507" s="508"/>
      <c r="D507" s="508"/>
      <c r="E507" s="509"/>
      <c r="F507" s="508"/>
      <c r="G507" s="1027"/>
      <c r="H507" s="1027"/>
      <c r="I507" s="508"/>
      <c r="J507" s="509"/>
      <c r="P507" s="507"/>
      <c r="Q507" s="600"/>
      <c r="R507" s="508"/>
      <c r="S507" s="508"/>
      <c r="T507" s="509"/>
      <c r="U507" s="508"/>
      <c r="V507" s="510"/>
      <c r="W507" s="510"/>
      <c r="X507" s="508"/>
      <c r="Y507" s="823"/>
    </row>
    <row r="508" spans="1:25" x14ac:dyDescent="0.25">
      <c r="A508" s="507"/>
      <c r="B508" s="600"/>
      <c r="C508" s="508"/>
      <c r="D508" s="508"/>
      <c r="E508" s="509"/>
      <c r="F508" s="508"/>
      <c r="G508" s="1027"/>
      <c r="H508" s="1027"/>
      <c r="I508" s="508"/>
      <c r="J508" s="509"/>
      <c r="P508" s="507"/>
      <c r="Q508" s="600"/>
      <c r="R508" s="508"/>
      <c r="S508" s="508"/>
      <c r="T508" s="509"/>
      <c r="U508" s="508"/>
      <c r="V508" s="510"/>
      <c r="W508" s="510"/>
      <c r="X508" s="508"/>
      <c r="Y508" s="823"/>
    </row>
    <row r="509" spans="1:25" x14ac:dyDescent="0.25">
      <c r="A509" s="507"/>
      <c r="B509" s="600"/>
      <c r="C509" s="508"/>
      <c r="D509" s="508"/>
      <c r="E509" s="509"/>
      <c r="F509" s="508"/>
      <c r="G509" s="1027"/>
      <c r="H509" s="1027"/>
      <c r="I509" s="508"/>
      <c r="J509" s="509"/>
      <c r="P509" s="507"/>
      <c r="Q509" s="600"/>
      <c r="R509" s="508"/>
      <c r="S509" s="508"/>
      <c r="T509" s="509"/>
      <c r="U509" s="508"/>
      <c r="V509" s="510"/>
      <c r="W509" s="510"/>
      <c r="X509" s="508"/>
      <c r="Y509" s="823"/>
    </row>
    <row r="510" spans="1:25" x14ac:dyDescent="0.25">
      <c r="A510" s="507"/>
      <c r="B510" s="600"/>
      <c r="C510" s="508"/>
      <c r="D510" s="508"/>
      <c r="E510" s="509"/>
      <c r="F510" s="508"/>
      <c r="G510" s="1027"/>
      <c r="H510" s="1027"/>
      <c r="I510" s="508"/>
      <c r="J510" s="509"/>
      <c r="P510" s="507"/>
      <c r="Q510" s="600"/>
      <c r="R510" s="508"/>
      <c r="S510" s="508"/>
      <c r="T510" s="509"/>
      <c r="U510" s="508"/>
      <c r="V510" s="510"/>
      <c r="W510" s="510"/>
      <c r="X510" s="508"/>
      <c r="Y510" s="823"/>
    </row>
    <row r="511" spans="1:25" x14ac:dyDescent="0.25">
      <c r="A511" s="507"/>
      <c r="B511" s="600"/>
      <c r="C511" s="508"/>
      <c r="D511" s="508"/>
      <c r="E511" s="509"/>
      <c r="F511" s="508"/>
      <c r="G511" s="1027"/>
      <c r="H511" s="1027"/>
      <c r="I511" s="508"/>
      <c r="J511" s="509"/>
      <c r="P511" s="507"/>
      <c r="Q511" s="600"/>
      <c r="R511" s="508"/>
      <c r="S511" s="508"/>
      <c r="T511" s="509"/>
      <c r="U511" s="508"/>
      <c r="V511" s="510"/>
      <c r="W511" s="510"/>
      <c r="X511" s="508"/>
      <c r="Y511" s="823"/>
    </row>
    <row r="512" spans="1:25" x14ac:dyDescent="0.25">
      <c r="A512" s="507"/>
      <c r="B512" s="600"/>
      <c r="C512" s="508"/>
      <c r="D512" s="508"/>
      <c r="E512" s="509"/>
      <c r="F512" s="508"/>
      <c r="G512" s="1027"/>
      <c r="H512" s="1027"/>
      <c r="I512" s="508"/>
      <c r="J512" s="509"/>
      <c r="P512" s="507"/>
      <c r="Q512" s="600"/>
      <c r="R512" s="508"/>
      <c r="S512" s="508"/>
      <c r="T512" s="509"/>
      <c r="U512" s="508"/>
      <c r="V512" s="510"/>
      <c r="W512" s="510"/>
      <c r="X512" s="508"/>
      <c r="Y512" s="823"/>
    </row>
    <row r="513" spans="1:25" x14ac:dyDescent="0.25">
      <c r="A513" s="507"/>
      <c r="B513" s="600"/>
      <c r="C513" s="508"/>
      <c r="D513" s="508"/>
      <c r="E513" s="509"/>
      <c r="F513" s="508"/>
      <c r="G513" s="1027"/>
      <c r="H513" s="1027"/>
      <c r="I513" s="508"/>
      <c r="J513" s="509"/>
      <c r="P513" s="507"/>
      <c r="Q513" s="600"/>
      <c r="R513" s="508"/>
      <c r="S513" s="508"/>
      <c r="T513" s="509"/>
      <c r="U513" s="508"/>
      <c r="V513" s="510"/>
      <c r="W513" s="510"/>
      <c r="X513" s="508"/>
      <c r="Y513" s="823"/>
    </row>
    <row r="514" spans="1:25" x14ac:dyDescent="0.25">
      <c r="A514" s="507"/>
      <c r="B514" s="600"/>
      <c r="C514" s="508"/>
      <c r="D514" s="508"/>
      <c r="E514" s="509"/>
      <c r="F514" s="508"/>
      <c r="G514" s="1027"/>
      <c r="H514" s="1027"/>
      <c r="I514" s="508"/>
      <c r="J514" s="509"/>
      <c r="P514" s="507"/>
      <c r="Q514" s="600"/>
      <c r="R514" s="508"/>
      <c r="S514" s="508"/>
      <c r="T514" s="509"/>
      <c r="U514" s="508"/>
      <c r="V514" s="510"/>
      <c r="W514" s="510"/>
      <c r="X514" s="508"/>
      <c r="Y514" s="823"/>
    </row>
    <row r="515" spans="1:25" x14ac:dyDescent="0.25">
      <c r="A515" s="507"/>
      <c r="B515" s="600"/>
      <c r="C515" s="508"/>
      <c r="D515" s="508"/>
      <c r="E515" s="509"/>
      <c r="F515" s="508"/>
      <c r="G515" s="1027"/>
      <c r="H515" s="1027"/>
      <c r="I515" s="508"/>
      <c r="J515" s="509"/>
      <c r="P515" s="507"/>
      <c r="Q515" s="600"/>
      <c r="R515" s="508"/>
      <c r="S515" s="508"/>
      <c r="T515" s="509"/>
      <c r="U515" s="508"/>
      <c r="V515" s="510"/>
      <c r="W515" s="510"/>
      <c r="X515" s="508"/>
      <c r="Y515" s="823"/>
    </row>
    <row r="516" spans="1:25" x14ac:dyDescent="0.25">
      <c r="A516" s="507"/>
      <c r="B516" s="600"/>
      <c r="C516" s="508"/>
      <c r="D516" s="508"/>
      <c r="E516" s="509"/>
      <c r="F516" s="508"/>
      <c r="G516" s="1027"/>
      <c r="H516" s="1027"/>
      <c r="I516" s="508"/>
      <c r="J516" s="509"/>
      <c r="P516" s="507"/>
      <c r="Q516" s="600"/>
      <c r="R516" s="508"/>
      <c r="S516" s="508"/>
      <c r="T516" s="509"/>
      <c r="U516" s="508"/>
      <c r="V516" s="510"/>
      <c r="W516" s="510"/>
      <c r="X516" s="508"/>
      <c r="Y516" s="823"/>
    </row>
    <row r="517" spans="1:25" x14ac:dyDescent="0.25">
      <c r="A517" s="507"/>
      <c r="B517" s="600"/>
      <c r="C517" s="508"/>
      <c r="D517" s="508"/>
      <c r="E517" s="509"/>
      <c r="F517" s="508"/>
      <c r="G517" s="1027"/>
      <c r="H517" s="1027"/>
      <c r="I517" s="508"/>
      <c r="J517" s="509"/>
      <c r="P517" s="507"/>
      <c r="Q517" s="600"/>
      <c r="R517" s="508"/>
      <c r="S517" s="508"/>
      <c r="T517" s="509"/>
      <c r="U517" s="508"/>
      <c r="V517" s="510"/>
      <c r="W517" s="510"/>
      <c r="X517" s="508"/>
      <c r="Y517" s="823"/>
    </row>
    <row r="518" spans="1:25" x14ac:dyDescent="0.25">
      <c r="A518" s="507"/>
      <c r="B518" s="600"/>
      <c r="C518" s="508"/>
      <c r="D518" s="508"/>
      <c r="E518" s="509"/>
      <c r="F518" s="508"/>
      <c r="G518" s="1027"/>
      <c r="H518" s="1027"/>
      <c r="I518" s="508"/>
      <c r="J518" s="509"/>
      <c r="P518" s="507"/>
      <c r="Q518" s="600"/>
      <c r="R518" s="508"/>
      <c r="S518" s="508"/>
      <c r="T518" s="509"/>
      <c r="U518" s="508"/>
      <c r="V518" s="510"/>
      <c r="W518" s="510"/>
      <c r="X518" s="508"/>
      <c r="Y518" s="823"/>
    </row>
    <row r="519" spans="1:25" x14ac:dyDescent="0.25">
      <c r="A519" s="507"/>
      <c r="B519" s="600"/>
      <c r="C519" s="508"/>
      <c r="D519" s="508"/>
      <c r="E519" s="509"/>
      <c r="F519" s="508"/>
      <c r="G519" s="1027"/>
      <c r="H519" s="1027"/>
      <c r="I519" s="508"/>
      <c r="J519" s="509"/>
      <c r="P519" s="507"/>
      <c r="Q519" s="600"/>
      <c r="R519" s="508"/>
      <c r="S519" s="508"/>
      <c r="T519" s="509"/>
      <c r="U519" s="508"/>
      <c r="V519" s="510"/>
      <c r="W519" s="510"/>
      <c r="X519" s="508"/>
      <c r="Y519" s="823"/>
    </row>
    <row r="520" spans="1:25" x14ac:dyDescent="0.25">
      <c r="A520" s="507"/>
      <c r="B520" s="600"/>
      <c r="C520" s="508"/>
      <c r="D520" s="508"/>
      <c r="E520" s="509"/>
      <c r="F520" s="508"/>
      <c r="G520" s="1027"/>
      <c r="H520" s="1027"/>
      <c r="I520" s="508"/>
      <c r="J520" s="509"/>
      <c r="P520" s="507"/>
      <c r="Q520" s="600"/>
      <c r="R520" s="508"/>
      <c r="S520" s="508"/>
      <c r="T520" s="509"/>
      <c r="U520" s="508"/>
      <c r="V520" s="510"/>
      <c r="W520" s="510"/>
      <c r="X520" s="508"/>
      <c r="Y520" s="823"/>
    </row>
    <row r="521" spans="1:25" x14ac:dyDescent="0.25">
      <c r="A521" s="507"/>
      <c r="B521" s="600"/>
      <c r="C521" s="508"/>
      <c r="D521" s="508"/>
      <c r="E521" s="509"/>
      <c r="F521" s="508"/>
      <c r="G521" s="1027"/>
      <c r="H521" s="1027"/>
      <c r="I521" s="508"/>
      <c r="J521" s="509"/>
      <c r="P521" s="507"/>
      <c r="Q521" s="600"/>
      <c r="R521" s="508"/>
      <c r="S521" s="508"/>
      <c r="T521" s="509"/>
      <c r="U521" s="508"/>
      <c r="V521" s="510"/>
      <c r="W521" s="510"/>
      <c r="X521" s="508"/>
      <c r="Y521" s="823"/>
    </row>
    <row r="522" spans="1:25" x14ac:dyDescent="0.25">
      <c r="A522" s="507"/>
      <c r="B522" s="600"/>
      <c r="C522" s="508"/>
      <c r="D522" s="508"/>
      <c r="E522" s="509"/>
      <c r="F522" s="508"/>
      <c r="G522" s="1027"/>
      <c r="H522" s="1027"/>
      <c r="I522" s="508"/>
      <c r="J522" s="509"/>
      <c r="P522" s="507"/>
      <c r="Q522" s="600"/>
      <c r="R522" s="508"/>
      <c r="S522" s="508"/>
      <c r="T522" s="509"/>
      <c r="U522" s="508"/>
      <c r="V522" s="510"/>
      <c r="W522" s="510"/>
      <c r="X522" s="508"/>
      <c r="Y522" s="823"/>
    </row>
    <row r="523" spans="1:25" x14ac:dyDescent="0.25">
      <c r="A523" s="507"/>
      <c r="B523" s="600"/>
      <c r="C523" s="508"/>
      <c r="D523" s="508"/>
      <c r="E523" s="509"/>
      <c r="F523" s="508"/>
      <c r="G523" s="1027"/>
      <c r="H523" s="1027"/>
      <c r="I523" s="508"/>
      <c r="J523" s="509"/>
      <c r="P523" s="507"/>
      <c r="Q523" s="600"/>
      <c r="R523" s="508"/>
      <c r="S523" s="508"/>
      <c r="T523" s="509"/>
      <c r="U523" s="508"/>
      <c r="V523" s="510"/>
      <c r="W523" s="510"/>
      <c r="X523" s="508"/>
      <c r="Y523" s="823"/>
    </row>
    <row r="524" spans="1:25" x14ac:dyDescent="0.25">
      <c r="A524" s="507"/>
      <c r="B524" s="600"/>
      <c r="C524" s="508"/>
      <c r="D524" s="508"/>
      <c r="E524" s="509"/>
      <c r="F524" s="508"/>
      <c r="G524" s="1027"/>
      <c r="H524" s="1027"/>
      <c r="I524" s="508"/>
      <c r="J524" s="509"/>
      <c r="P524" s="507"/>
      <c r="Q524" s="600"/>
      <c r="R524" s="508"/>
      <c r="S524" s="508"/>
      <c r="T524" s="509"/>
      <c r="U524" s="508"/>
      <c r="V524" s="510"/>
      <c r="W524" s="510"/>
      <c r="X524" s="508"/>
      <c r="Y524" s="823"/>
    </row>
    <row r="525" spans="1:25" x14ac:dyDescent="0.25">
      <c r="A525" s="507"/>
      <c r="B525" s="600"/>
      <c r="C525" s="508"/>
      <c r="D525" s="508"/>
      <c r="E525" s="509"/>
      <c r="F525" s="508"/>
      <c r="G525" s="1027"/>
      <c r="H525" s="1027"/>
      <c r="I525" s="508"/>
      <c r="J525" s="509"/>
      <c r="P525" s="507"/>
      <c r="Q525" s="600"/>
      <c r="R525" s="508"/>
      <c r="S525" s="508"/>
      <c r="T525" s="509"/>
      <c r="U525" s="508"/>
      <c r="V525" s="510"/>
      <c r="W525" s="510"/>
      <c r="X525" s="508"/>
      <c r="Y525" s="823"/>
    </row>
    <row r="526" spans="1:25" x14ac:dyDescent="0.25">
      <c r="A526" s="507"/>
      <c r="B526" s="600"/>
      <c r="C526" s="508"/>
      <c r="D526" s="508"/>
      <c r="E526" s="509"/>
      <c r="F526" s="508"/>
      <c r="G526" s="1027"/>
      <c r="H526" s="1027"/>
      <c r="I526" s="508"/>
      <c r="J526" s="509"/>
      <c r="P526" s="507"/>
      <c r="Q526" s="600"/>
      <c r="R526" s="508"/>
      <c r="S526" s="508"/>
      <c r="T526" s="509"/>
      <c r="U526" s="508"/>
      <c r="V526" s="510"/>
      <c r="W526" s="510"/>
      <c r="X526" s="508"/>
      <c r="Y526" s="823"/>
    </row>
    <row r="527" spans="1:25" x14ac:dyDescent="0.25">
      <c r="A527" s="507"/>
      <c r="B527" s="600"/>
      <c r="C527" s="508"/>
      <c r="D527" s="508"/>
      <c r="E527" s="509"/>
      <c r="F527" s="508"/>
      <c r="G527" s="1027"/>
      <c r="H527" s="1027"/>
      <c r="I527" s="508"/>
      <c r="J527" s="509"/>
      <c r="P527" s="507"/>
      <c r="Q527" s="600"/>
      <c r="R527" s="508"/>
      <c r="S527" s="508"/>
      <c r="T527" s="509"/>
      <c r="U527" s="508"/>
      <c r="V527" s="510"/>
      <c r="W527" s="510"/>
      <c r="X527" s="508"/>
      <c r="Y527" s="823"/>
    </row>
    <row r="528" spans="1:25" x14ac:dyDescent="0.25">
      <c r="A528" s="507"/>
      <c r="B528" s="600"/>
      <c r="C528" s="508"/>
      <c r="D528" s="508"/>
      <c r="E528" s="509"/>
      <c r="F528" s="508"/>
      <c r="G528" s="1027"/>
      <c r="H528" s="1027"/>
      <c r="I528" s="508"/>
      <c r="J528" s="509"/>
      <c r="P528" s="507"/>
      <c r="Q528" s="600"/>
      <c r="R528" s="508"/>
      <c r="S528" s="508"/>
      <c r="T528" s="509"/>
      <c r="U528" s="508"/>
      <c r="V528" s="510"/>
      <c r="W528" s="510"/>
      <c r="X528" s="508"/>
      <c r="Y528" s="823"/>
    </row>
    <row r="529" spans="1:25" x14ac:dyDescent="0.25">
      <c r="A529" s="507"/>
      <c r="B529" s="600"/>
      <c r="C529" s="508"/>
      <c r="D529" s="508"/>
      <c r="E529" s="509"/>
      <c r="F529" s="508"/>
      <c r="G529" s="1027"/>
      <c r="H529" s="1027"/>
      <c r="I529" s="508"/>
      <c r="J529" s="509"/>
      <c r="P529" s="507"/>
      <c r="Q529" s="600"/>
      <c r="R529" s="508"/>
      <c r="S529" s="508"/>
      <c r="T529" s="509"/>
      <c r="U529" s="508"/>
      <c r="V529" s="510"/>
      <c r="W529" s="510"/>
      <c r="X529" s="508"/>
      <c r="Y529" s="823"/>
    </row>
    <row r="530" spans="1:25" x14ac:dyDescent="0.25">
      <c r="A530" s="507"/>
      <c r="B530" s="600"/>
      <c r="C530" s="508"/>
      <c r="D530" s="508"/>
      <c r="E530" s="509"/>
      <c r="F530" s="508"/>
      <c r="G530" s="1027"/>
      <c r="H530" s="1027"/>
      <c r="I530" s="508"/>
      <c r="J530" s="509"/>
      <c r="P530" s="507"/>
      <c r="Q530" s="600"/>
      <c r="R530" s="508"/>
      <c r="S530" s="508"/>
      <c r="T530" s="509"/>
      <c r="U530" s="508"/>
      <c r="V530" s="510"/>
      <c r="W530" s="510"/>
      <c r="X530" s="508"/>
      <c r="Y530" s="823"/>
    </row>
    <row r="531" spans="1:25" x14ac:dyDescent="0.25">
      <c r="A531" s="507"/>
      <c r="B531" s="600"/>
      <c r="C531" s="508"/>
      <c r="D531" s="508"/>
      <c r="E531" s="509"/>
      <c r="F531" s="508"/>
      <c r="G531" s="1027"/>
      <c r="H531" s="1027"/>
      <c r="I531" s="508"/>
      <c r="J531" s="509"/>
      <c r="P531" s="507"/>
      <c r="Q531" s="600"/>
      <c r="R531" s="508"/>
      <c r="S531" s="508"/>
      <c r="T531" s="509"/>
      <c r="U531" s="508"/>
      <c r="V531" s="510"/>
      <c r="W531" s="510"/>
      <c r="X531" s="508"/>
      <c r="Y531" s="823"/>
    </row>
    <row r="532" spans="1:25" x14ac:dyDescent="0.25">
      <c r="A532" s="507"/>
      <c r="B532" s="600"/>
      <c r="C532" s="508"/>
      <c r="D532" s="508"/>
      <c r="E532" s="509"/>
      <c r="F532" s="508"/>
      <c r="G532" s="1027"/>
      <c r="H532" s="1027"/>
      <c r="I532" s="508"/>
      <c r="J532" s="509"/>
      <c r="P532" s="507"/>
      <c r="Q532" s="600"/>
      <c r="R532" s="508"/>
      <c r="S532" s="508"/>
      <c r="T532" s="509"/>
      <c r="U532" s="508"/>
      <c r="V532" s="510"/>
      <c r="W532" s="510"/>
      <c r="X532" s="508"/>
      <c r="Y532" s="823"/>
    </row>
    <row r="533" spans="1:25" x14ac:dyDescent="0.25">
      <c r="A533" s="507"/>
      <c r="B533" s="600"/>
      <c r="C533" s="508"/>
      <c r="D533" s="508"/>
      <c r="E533" s="509"/>
      <c r="F533" s="508"/>
      <c r="G533" s="1027"/>
      <c r="H533" s="1027"/>
      <c r="I533" s="508"/>
      <c r="J533" s="509"/>
      <c r="P533" s="507"/>
      <c r="Q533" s="600"/>
      <c r="R533" s="508"/>
      <c r="S533" s="508"/>
      <c r="T533" s="509"/>
      <c r="U533" s="508"/>
      <c r="V533" s="510"/>
      <c r="W533" s="510"/>
      <c r="X533" s="508"/>
      <c r="Y533" s="823"/>
    </row>
    <row r="534" spans="1:25" x14ac:dyDescent="0.25">
      <c r="A534" s="507"/>
      <c r="B534" s="600"/>
      <c r="C534" s="508"/>
      <c r="D534" s="508"/>
      <c r="E534" s="509"/>
      <c r="F534" s="508"/>
      <c r="G534" s="1027"/>
      <c r="H534" s="1027"/>
      <c r="I534" s="508"/>
      <c r="J534" s="509"/>
      <c r="P534" s="507"/>
      <c r="Q534" s="600"/>
      <c r="R534" s="508"/>
      <c r="S534" s="508"/>
      <c r="T534" s="509"/>
      <c r="U534" s="508"/>
      <c r="V534" s="510"/>
      <c r="W534" s="510"/>
      <c r="X534" s="508"/>
      <c r="Y534" s="823"/>
    </row>
    <row r="535" spans="1:25" x14ac:dyDescent="0.25">
      <c r="A535" s="507"/>
      <c r="B535" s="600"/>
      <c r="C535" s="508"/>
      <c r="D535" s="508"/>
      <c r="E535" s="509"/>
      <c r="F535" s="508"/>
      <c r="G535" s="1027"/>
      <c r="H535" s="1027"/>
      <c r="I535" s="508"/>
      <c r="J535" s="509"/>
      <c r="P535" s="507"/>
      <c r="Q535" s="600"/>
      <c r="R535" s="508"/>
      <c r="S535" s="508"/>
      <c r="T535" s="509"/>
      <c r="U535" s="508"/>
      <c r="V535" s="510"/>
      <c r="W535" s="510"/>
      <c r="X535" s="508"/>
      <c r="Y535" s="823"/>
    </row>
    <row r="536" spans="1:25" x14ac:dyDescent="0.25">
      <c r="A536" s="507"/>
      <c r="B536" s="600"/>
      <c r="C536" s="508"/>
      <c r="D536" s="508"/>
      <c r="E536" s="509"/>
      <c r="F536" s="508"/>
      <c r="G536" s="1027"/>
      <c r="H536" s="1027"/>
      <c r="I536" s="508"/>
      <c r="J536" s="509"/>
      <c r="P536" s="507"/>
      <c r="Q536" s="600"/>
      <c r="R536" s="508"/>
      <c r="S536" s="508"/>
      <c r="T536" s="509"/>
      <c r="U536" s="508"/>
      <c r="V536" s="510"/>
      <c r="W536" s="510"/>
      <c r="X536" s="508"/>
      <c r="Y536" s="823"/>
    </row>
    <row r="537" spans="1:25" x14ac:dyDescent="0.25">
      <c r="A537" s="507"/>
      <c r="B537" s="600"/>
      <c r="C537" s="508"/>
      <c r="D537" s="508"/>
      <c r="E537" s="509"/>
      <c r="F537" s="508"/>
      <c r="G537" s="1027"/>
      <c r="H537" s="1027"/>
      <c r="I537" s="508"/>
      <c r="J537" s="509"/>
      <c r="P537" s="507"/>
      <c r="Q537" s="600"/>
      <c r="R537" s="508"/>
      <c r="S537" s="508"/>
      <c r="T537" s="509"/>
      <c r="U537" s="508"/>
      <c r="V537" s="510"/>
      <c r="W537" s="510"/>
      <c r="X537" s="508"/>
      <c r="Y537" s="823"/>
    </row>
    <row r="538" spans="1:25" x14ac:dyDescent="0.25">
      <c r="A538" s="507"/>
      <c r="B538" s="600"/>
      <c r="C538" s="508"/>
      <c r="D538" s="508"/>
      <c r="E538" s="509"/>
      <c r="F538" s="508"/>
      <c r="G538" s="1027"/>
      <c r="H538" s="1027"/>
      <c r="I538" s="508"/>
      <c r="J538" s="509"/>
      <c r="P538" s="507"/>
      <c r="Q538" s="600"/>
      <c r="R538" s="508"/>
      <c r="S538" s="508"/>
      <c r="T538" s="509"/>
      <c r="U538" s="508"/>
      <c r="V538" s="510"/>
      <c r="W538" s="510"/>
      <c r="X538" s="508"/>
      <c r="Y538" s="823"/>
    </row>
    <row r="539" spans="1:25" x14ac:dyDescent="0.25">
      <c r="A539" s="507"/>
      <c r="B539" s="600"/>
      <c r="C539" s="508"/>
      <c r="D539" s="508"/>
      <c r="E539" s="509"/>
      <c r="F539" s="508"/>
      <c r="G539" s="1027"/>
      <c r="H539" s="1027"/>
      <c r="I539" s="508"/>
      <c r="J539" s="509"/>
      <c r="P539" s="507"/>
      <c r="Q539" s="600"/>
      <c r="R539" s="508"/>
      <c r="S539" s="508"/>
      <c r="T539" s="509"/>
      <c r="U539" s="508"/>
      <c r="V539" s="510"/>
      <c r="W539" s="510"/>
      <c r="X539" s="508"/>
      <c r="Y539" s="823"/>
    </row>
    <row r="540" spans="1:25" x14ac:dyDescent="0.25">
      <c r="A540" s="507"/>
      <c r="B540" s="600"/>
      <c r="C540" s="508"/>
      <c r="D540" s="508"/>
      <c r="E540" s="509"/>
      <c r="F540" s="508"/>
      <c r="G540" s="1027"/>
      <c r="H540" s="1027"/>
      <c r="I540" s="508"/>
      <c r="J540" s="509"/>
      <c r="P540" s="507"/>
      <c r="Q540" s="600"/>
      <c r="R540" s="508"/>
      <c r="S540" s="508"/>
      <c r="T540" s="509"/>
      <c r="U540" s="508"/>
      <c r="V540" s="510"/>
      <c r="W540" s="510"/>
      <c r="X540" s="508"/>
      <c r="Y540" s="823"/>
    </row>
    <row r="541" spans="1:25" x14ac:dyDescent="0.25">
      <c r="A541" s="507"/>
      <c r="B541" s="600"/>
      <c r="C541" s="508"/>
      <c r="D541" s="508"/>
      <c r="E541" s="509"/>
      <c r="F541" s="508"/>
      <c r="G541" s="1027"/>
      <c r="H541" s="1027"/>
      <c r="I541" s="508"/>
      <c r="J541" s="509"/>
      <c r="P541" s="507"/>
      <c r="Q541" s="600"/>
      <c r="R541" s="508"/>
      <c r="S541" s="508"/>
      <c r="T541" s="509"/>
      <c r="U541" s="508"/>
      <c r="V541" s="510"/>
      <c r="W541" s="510"/>
      <c r="X541" s="508"/>
      <c r="Y541" s="823"/>
    </row>
    <row r="542" spans="1:25" x14ac:dyDescent="0.25">
      <c r="A542" s="507"/>
      <c r="B542" s="600"/>
      <c r="C542" s="508"/>
      <c r="D542" s="508"/>
      <c r="E542" s="509"/>
      <c r="F542" s="508"/>
      <c r="G542" s="1027"/>
      <c r="H542" s="1027"/>
      <c r="I542" s="508"/>
      <c r="J542" s="509"/>
      <c r="P542" s="507"/>
      <c r="Q542" s="600"/>
      <c r="R542" s="508"/>
      <c r="S542" s="508"/>
      <c r="T542" s="509"/>
      <c r="U542" s="508"/>
      <c r="V542" s="510"/>
      <c r="W542" s="510"/>
      <c r="X542" s="508"/>
      <c r="Y542" s="823"/>
    </row>
    <row r="543" spans="1:25" x14ac:dyDescent="0.25">
      <c r="A543" s="507"/>
      <c r="B543" s="600"/>
      <c r="C543" s="508"/>
      <c r="D543" s="508"/>
      <c r="E543" s="509"/>
      <c r="F543" s="508"/>
      <c r="G543" s="1027"/>
      <c r="H543" s="1027"/>
      <c r="I543" s="508"/>
      <c r="J543" s="509"/>
      <c r="P543" s="507"/>
      <c r="Q543" s="600"/>
      <c r="R543" s="508"/>
      <c r="S543" s="508"/>
      <c r="T543" s="509"/>
      <c r="U543" s="508"/>
      <c r="V543" s="510"/>
      <c r="W543" s="510"/>
      <c r="X543" s="508"/>
      <c r="Y543" s="823"/>
    </row>
    <row r="544" spans="1:25" x14ac:dyDescent="0.25">
      <c r="A544" s="507"/>
      <c r="B544" s="600"/>
      <c r="C544" s="508"/>
      <c r="D544" s="508"/>
      <c r="E544" s="509"/>
      <c r="F544" s="508"/>
      <c r="G544" s="1027"/>
      <c r="H544" s="1027"/>
      <c r="I544" s="508"/>
      <c r="J544" s="509"/>
      <c r="P544" s="507"/>
      <c r="Q544" s="600"/>
      <c r="R544" s="508"/>
      <c r="S544" s="508"/>
      <c r="T544" s="509"/>
      <c r="U544" s="508"/>
      <c r="V544" s="510"/>
      <c r="W544" s="510"/>
      <c r="X544" s="508"/>
      <c r="Y544" s="823"/>
    </row>
    <row r="545" spans="1:25" x14ac:dyDescent="0.25">
      <c r="A545" s="507"/>
      <c r="B545" s="600"/>
      <c r="C545" s="508"/>
      <c r="D545" s="508"/>
      <c r="E545" s="509"/>
      <c r="F545" s="508"/>
      <c r="G545" s="1027"/>
      <c r="H545" s="1027"/>
      <c r="I545" s="508"/>
      <c r="J545" s="509"/>
      <c r="P545" s="507"/>
      <c r="Q545" s="600"/>
      <c r="R545" s="508"/>
      <c r="S545" s="508"/>
      <c r="T545" s="509"/>
      <c r="U545" s="508"/>
      <c r="V545" s="510"/>
      <c r="W545" s="510"/>
      <c r="X545" s="508"/>
      <c r="Y545" s="823"/>
    </row>
    <row r="546" spans="1:25" x14ac:dyDescent="0.25">
      <c r="A546" s="507"/>
      <c r="B546" s="600"/>
      <c r="C546" s="508"/>
      <c r="D546" s="508"/>
      <c r="E546" s="509"/>
      <c r="F546" s="508"/>
      <c r="G546" s="1027"/>
      <c r="H546" s="1027"/>
      <c r="I546" s="508"/>
      <c r="J546" s="509"/>
      <c r="P546" s="507"/>
      <c r="Q546" s="600"/>
      <c r="R546" s="508"/>
      <c r="S546" s="508"/>
      <c r="T546" s="509"/>
      <c r="U546" s="508"/>
      <c r="V546" s="510"/>
      <c r="W546" s="510"/>
      <c r="X546" s="508"/>
      <c r="Y546" s="823"/>
    </row>
    <row r="547" spans="1:25" x14ac:dyDescent="0.25">
      <c r="A547" s="507"/>
      <c r="B547" s="600"/>
      <c r="C547" s="508"/>
      <c r="D547" s="508"/>
      <c r="E547" s="509"/>
      <c r="F547" s="508"/>
      <c r="G547" s="1027"/>
      <c r="H547" s="1027"/>
      <c r="I547" s="508"/>
      <c r="J547" s="509"/>
      <c r="P547" s="507"/>
      <c r="Q547" s="600"/>
      <c r="R547" s="508"/>
      <c r="S547" s="508"/>
      <c r="T547" s="509"/>
      <c r="U547" s="508"/>
      <c r="V547" s="510"/>
      <c r="W547" s="510"/>
      <c r="X547" s="508"/>
      <c r="Y547" s="823"/>
    </row>
    <row r="548" spans="1:25" x14ac:dyDescent="0.25">
      <c r="A548" s="507"/>
      <c r="B548" s="600"/>
      <c r="C548" s="508"/>
      <c r="D548" s="508"/>
      <c r="E548" s="509"/>
      <c r="F548" s="508"/>
      <c r="G548" s="1027"/>
      <c r="H548" s="1027"/>
      <c r="I548" s="508"/>
      <c r="J548" s="509"/>
      <c r="P548" s="507"/>
      <c r="Q548" s="600"/>
      <c r="R548" s="508"/>
      <c r="S548" s="508"/>
      <c r="T548" s="509"/>
      <c r="U548" s="508"/>
      <c r="V548" s="510"/>
      <c r="W548" s="510"/>
      <c r="X548" s="508"/>
      <c r="Y548" s="823"/>
    </row>
    <row r="549" spans="1:25" x14ac:dyDescent="0.25">
      <c r="A549" s="507"/>
      <c r="B549" s="600"/>
      <c r="C549" s="508"/>
      <c r="D549" s="508"/>
      <c r="E549" s="509"/>
      <c r="F549" s="508"/>
      <c r="G549" s="1027"/>
      <c r="H549" s="1027"/>
      <c r="I549" s="508"/>
      <c r="J549" s="509"/>
      <c r="P549" s="507"/>
      <c r="Q549" s="600"/>
      <c r="R549" s="508"/>
      <c r="S549" s="508"/>
      <c r="T549" s="509"/>
      <c r="U549" s="508"/>
      <c r="V549" s="510"/>
      <c r="W549" s="510"/>
      <c r="X549" s="508"/>
      <c r="Y549" s="823"/>
    </row>
    <row r="550" spans="1:25" x14ac:dyDescent="0.25">
      <c r="A550" s="507"/>
      <c r="B550" s="600"/>
      <c r="C550" s="508"/>
      <c r="D550" s="508"/>
      <c r="E550" s="509"/>
      <c r="F550" s="508"/>
      <c r="G550" s="1027"/>
      <c r="H550" s="1027"/>
      <c r="I550" s="508"/>
      <c r="J550" s="509"/>
      <c r="P550" s="507"/>
      <c r="Q550" s="600"/>
      <c r="R550" s="508"/>
      <c r="S550" s="508"/>
      <c r="T550" s="509"/>
      <c r="U550" s="508"/>
      <c r="V550" s="510"/>
      <c r="W550" s="510"/>
      <c r="X550" s="508"/>
      <c r="Y550" s="823"/>
    </row>
    <row r="551" spans="1:25" x14ac:dyDescent="0.25">
      <c r="A551" s="507"/>
      <c r="B551" s="600"/>
      <c r="C551" s="508"/>
      <c r="D551" s="508"/>
      <c r="E551" s="509"/>
      <c r="F551" s="508"/>
      <c r="G551" s="1027"/>
      <c r="H551" s="1027"/>
      <c r="I551" s="508"/>
      <c r="J551" s="509"/>
      <c r="P551" s="507"/>
      <c r="Q551" s="600"/>
      <c r="R551" s="508"/>
      <c r="S551" s="508"/>
      <c r="T551" s="509"/>
      <c r="U551" s="508"/>
      <c r="V551" s="510"/>
      <c r="W551" s="510"/>
      <c r="X551" s="508"/>
      <c r="Y551" s="823"/>
    </row>
    <row r="552" spans="1:25" x14ac:dyDescent="0.25">
      <c r="A552" s="507"/>
      <c r="B552" s="600"/>
      <c r="C552" s="508"/>
      <c r="D552" s="508"/>
      <c r="E552" s="509"/>
      <c r="F552" s="508"/>
      <c r="G552" s="1027"/>
      <c r="H552" s="1027"/>
      <c r="I552" s="508"/>
      <c r="J552" s="509"/>
      <c r="P552" s="507"/>
      <c r="Q552" s="600"/>
      <c r="R552" s="508"/>
      <c r="S552" s="508"/>
      <c r="T552" s="509"/>
      <c r="U552" s="508"/>
      <c r="V552" s="510"/>
      <c r="W552" s="510"/>
      <c r="X552" s="508"/>
      <c r="Y552" s="823"/>
    </row>
    <row r="553" spans="1:25" x14ac:dyDescent="0.25">
      <c r="A553" s="507"/>
      <c r="B553" s="600"/>
      <c r="C553" s="508"/>
      <c r="D553" s="508"/>
      <c r="E553" s="509"/>
      <c r="F553" s="508"/>
      <c r="G553" s="1027"/>
      <c r="H553" s="1027"/>
      <c r="I553" s="508"/>
      <c r="J553" s="509"/>
      <c r="P553" s="507"/>
      <c r="Q553" s="600"/>
      <c r="R553" s="508"/>
      <c r="S553" s="508"/>
      <c r="T553" s="509"/>
      <c r="U553" s="508"/>
      <c r="V553" s="510"/>
      <c r="W553" s="510"/>
      <c r="X553" s="508"/>
      <c r="Y553" s="823"/>
    </row>
    <row r="554" spans="1:25" x14ac:dyDescent="0.25">
      <c r="A554" s="507"/>
      <c r="B554" s="600"/>
      <c r="C554" s="508"/>
      <c r="D554" s="508"/>
      <c r="E554" s="509"/>
      <c r="F554" s="508"/>
      <c r="G554" s="1027"/>
      <c r="H554" s="1027"/>
      <c r="I554" s="508"/>
      <c r="J554" s="509"/>
      <c r="P554" s="507"/>
      <c r="Q554" s="600"/>
      <c r="R554" s="508"/>
      <c r="S554" s="508"/>
      <c r="T554" s="509"/>
      <c r="U554" s="508"/>
      <c r="V554" s="510"/>
      <c r="W554" s="510"/>
      <c r="X554" s="508"/>
      <c r="Y554" s="823"/>
    </row>
    <row r="555" spans="1:25" x14ac:dyDescent="0.25">
      <c r="A555" s="507"/>
      <c r="B555" s="600"/>
      <c r="C555" s="508"/>
      <c r="D555" s="508"/>
      <c r="E555" s="509"/>
      <c r="F555" s="508"/>
      <c r="G555" s="1027"/>
      <c r="H555" s="1027"/>
      <c r="I555" s="508"/>
      <c r="J555" s="509"/>
      <c r="P555" s="507"/>
      <c r="Q555" s="600"/>
      <c r="R555" s="508"/>
      <c r="S555" s="508"/>
      <c r="T555" s="509"/>
      <c r="U555" s="508"/>
      <c r="V555" s="510"/>
      <c r="W555" s="510"/>
      <c r="X555" s="508"/>
      <c r="Y555" s="823"/>
    </row>
    <row r="556" spans="1:25" x14ac:dyDescent="0.25">
      <c r="A556" s="507"/>
      <c r="B556" s="600"/>
      <c r="C556" s="508"/>
      <c r="D556" s="508"/>
      <c r="E556" s="509"/>
      <c r="F556" s="508"/>
      <c r="G556" s="1027"/>
      <c r="H556" s="1027"/>
      <c r="I556" s="508"/>
      <c r="J556" s="509"/>
      <c r="P556" s="507"/>
      <c r="Q556" s="600"/>
      <c r="R556" s="508"/>
      <c r="S556" s="508"/>
      <c r="T556" s="509"/>
      <c r="U556" s="508"/>
      <c r="V556" s="510"/>
      <c r="W556" s="510"/>
      <c r="X556" s="508"/>
      <c r="Y556" s="823"/>
    </row>
    <row r="557" spans="1:25" x14ac:dyDescent="0.25">
      <c r="A557" s="507"/>
      <c r="B557" s="600"/>
      <c r="C557" s="508"/>
      <c r="D557" s="508"/>
      <c r="E557" s="509"/>
      <c r="F557" s="508"/>
      <c r="G557" s="1027"/>
      <c r="H557" s="1027"/>
      <c r="I557" s="508"/>
      <c r="J557" s="509"/>
      <c r="P557" s="507"/>
      <c r="Q557" s="600"/>
      <c r="R557" s="508"/>
      <c r="S557" s="508"/>
      <c r="T557" s="509"/>
      <c r="U557" s="508"/>
      <c r="V557" s="510"/>
      <c r="W557" s="510"/>
      <c r="X557" s="508"/>
      <c r="Y557" s="823"/>
    </row>
    <row r="558" spans="1:25" x14ac:dyDescent="0.25">
      <c r="A558" s="507"/>
      <c r="B558" s="600"/>
      <c r="C558" s="508"/>
      <c r="D558" s="508"/>
      <c r="E558" s="509"/>
      <c r="F558" s="508"/>
      <c r="G558" s="1027"/>
      <c r="H558" s="1027"/>
      <c r="I558" s="508"/>
      <c r="J558" s="509"/>
      <c r="P558" s="507"/>
      <c r="Q558" s="600"/>
      <c r="R558" s="508"/>
      <c r="S558" s="508"/>
      <c r="T558" s="509"/>
      <c r="U558" s="508"/>
      <c r="V558" s="510"/>
      <c r="W558" s="510"/>
      <c r="X558" s="508"/>
      <c r="Y558" s="823"/>
    </row>
    <row r="559" spans="1:25" x14ac:dyDescent="0.25">
      <c r="A559" s="507"/>
      <c r="B559" s="600"/>
      <c r="C559" s="508"/>
      <c r="D559" s="508"/>
      <c r="E559" s="509"/>
      <c r="F559" s="508"/>
      <c r="G559" s="1027"/>
      <c r="H559" s="1027"/>
      <c r="I559" s="508"/>
      <c r="J559" s="509"/>
      <c r="P559" s="507"/>
      <c r="Q559" s="600"/>
      <c r="R559" s="508"/>
      <c r="S559" s="508"/>
      <c r="T559" s="509"/>
      <c r="U559" s="508"/>
      <c r="V559" s="510"/>
      <c r="W559" s="510"/>
      <c r="X559" s="508"/>
      <c r="Y559" s="823"/>
    </row>
    <row r="560" spans="1:25" x14ac:dyDescent="0.25">
      <c r="A560" s="507"/>
      <c r="B560" s="600"/>
      <c r="C560" s="508"/>
      <c r="D560" s="508"/>
      <c r="E560" s="509"/>
      <c r="F560" s="508"/>
      <c r="G560" s="1027"/>
      <c r="H560" s="1027"/>
      <c r="I560" s="508"/>
      <c r="J560" s="509"/>
      <c r="P560" s="507"/>
      <c r="Q560" s="600"/>
      <c r="R560" s="508"/>
      <c r="S560" s="508"/>
      <c r="T560" s="509"/>
      <c r="U560" s="508"/>
      <c r="V560" s="510"/>
      <c r="W560" s="510"/>
      <c r="X560" s="508"/>
      <c r="Y560" s="823"/>
    </row>
    <row r="561" spans="1:25" x14ac:dyDescent="0.25">
      <c r="A561" s="507"/>
      <c r="B561" s="600"/>
      <c r="C561" s="508"/>
      <c r="D561" s="508"/>
      <c r="E561" s="509"/>
      <c r="F561" s="508"/>
      <c r="G561" s="1027"/>
      <c r="H561" s="1027"/>
      <c r="I561" s="508"/>
      <c r="J561" s="509"/>
      <c r="P561" s="507"/>
      <c r="Q561" s="600"/>
      <c r="R561" s="508"/>
      <c r="S561" s="508"/>
      <c r="T561" s="509"/>
      <c r="U561" s="508"/>
      <c r="V561" s="510"/>
      <c r="W561" s="510"/>
      <c r="X561" s="508"/>
      <c r="Y561" s="823"/>
    </row>
    <row r="562" spans="1:25" x14ac:dyDescent="0.25">
      <c r="A562" s="507"/>
      <c r="B562" s="600"/>
      <c r="C562" s="508"/>
      <c r="D562" s="508"/>
      <c r="E562" s="509"/>
      <c r="F562" s="508"/>
      <c r="G562" s="1027"/>
      <c r="H562" s="1027"/>
      <c r="I562" s="508"/>
      <c r="J562" s="509"/>
      <c r="P562" s="507"/>
      <c r="Q562" s="600"/>
      <c r="R562" s="508"/>
      <c r="S562" s="508"/>
      <c r="T562" s="509"/>
      <c r="U562" s="508"/>
      <c r="V562" s="510"/>
      <c r="W562" s="510"/>
      <c r="X562" s="508"/>
      <c r="Y562" s="823"/>
    </row>
    <row r="563" spans="1:25" x14ac:dyDescent="0.25">
      <c r="A563" s="507"/>
      <c r="B563" s="600"/>
      <c r="C563" s="508"/>
      <c r="D563" s="508"/>
      <c r="E563" s="509"/>
      <c r="F563" s="508"/>
      <c r="G563" s="1027"/>
      <c r="H563" s="1027"/>
      <c r="I563" s="508"/>
      <c r="J563" s="509"/>
      <c r="P563" s="507"/>
      <c r="Q563" s="600"/>
      <c r="R563" s="508"/>
      <c r="S563" s="508"/>
      <c r="T563" s="509"/>
      <c r="U563" s="508"/>
      <c r="V563" s="510"/>
      <c r="W563" s="510"/>
      <c r="X563" s="508"/>
      <c r="Y563" s="823"/>
    </row>
    <row r="564" spans="1:25" x14ac:dyDescent="0.25">
      <c r="A564" s="507"/>
      <c r="B564" s="600"/>
      <c r="C564" s="508"/>
      <c r="D564" s="508"/>
      <c r="E564" s="509"/>
      <c r="F564" s="508"/>
      <c r="G564" s="1027"/>
      <c r="H564" s="1027"/>
      <c r="I564" s="508"/>
      <c r="J564" s="509"/>
      <c r="P564" s="507"/>
      <c r="Q564" s="600"/>
      <c r="R564" s="508"/>
      <c r="S564" s="508"/>
      <c r="T564" s="509"/>
      <c r="U564" s="508"/>
      <c r="V564" s="510"/>
      <c r="W564" s="510"/>
      <c r="X564" s="508"/>
      <c r="Y564" s="823"/>
    </row>
    <row r="565" spans="1:25" x14ac:dyDescent="0.25">
      <c r="A565" s="507"/>
      <c r="B565" s="600"/>
      <c r="C565" s="508"/>
      <c r="D565" s="508"/>
      <c r="E565" s="509"/>
      <c r="F565" s="508"/>
      <c r="G565" s="1027"/>
      <c r="H565" s="1027"/>
      <c r="I565" s="508"/>
      <c r="J565" s="509"/>
      <c r="P565" s="507"/>
      <c r="Q565" s="600"/>
      <c r="R565" s="508"/>
      <c r="S565" s="508"/>
      <c r="T565" s="509"/>
      <c r="U565" s="508"/>
      <c r="V565" s="510"/>
      <c r="W565" s="510"/>
      <c r="X565" s="508"/>
      <c r="Y565" s="823"/>
    </row>
    <row r="566" spans="1:25" x14ac:dyDescent="0.25">
      <c r="A566" s="507"/>
      <c r="B566" s="600"/>
      <c r="C566" s="508"/>
      <c r="D566" s="508"/>
      <c r="E566" s="509"/>
      <c r="F566" s="508"/>
      <c r="G566" s="1027"/>
      <c r="H566" s="1027"/>
      <c r="I566" s="508"/>
      <c r="J566" s="509"/>
      <c r="P566" s="507"/>
      <c r="Q566" s="600"/>
      <c r="R566" s="508"/>
      <c r="S566" s="508"/>
      <c r="T566" s="509"/>
      <c r="U566" s="508"/>
      <c r="V566" s="510"/>
      <c r="W566" s="510"/>
      <c r="X566" s="508"/>
      <c r="Y566" s="823"/>
    </row>
    <row r="567" spans="1:25" x14ac:dyDescent="0.25">
      <c r="A567" s="507"/>
      <c r="B567" s="600"/>
      <c r="C567" s="508"/>
      <c r="D567" s="508"/>
      <c r="E567" s="509"/>
      <c r="F567" s="508"/>
      <c r="G567" s="1027"/>
      <c r="H567" s="1027"/>
      <c r="I567" s="508"/>
      <c r="J567" s="509"/>
      <c r="P567" s="507"/>
      <c r="Q567" s="600"/>
      <c r="R567" s="508"/>
      <c r="S567" s="508"/>
      <c r="T567" s="509"/>
      <c r="U567" s="508"/>
      <c r="V567" s="510"/>
      <c r="W567" s="510"/>
      <c r="X567" s="508"/>
      <c r="Y567" s="823"/>
    </row>
    <row r="568" spans="1:25" x14ac:dyDescent="0.25">
      <c r="A568" s="507"/>
      <c r="B568" s="600"/>
      <c r="C568" s="508"/>
      <c r="D568" s="508"/>
      <c r="E568" s="509"/>
      <c r="F568" s="508"/>
      <c r="G568" s="1027"/>
      <c r="H568" s="1027"/>
      <c r="I568" s="508"/>
      <c r="J568" s="509"/>
      <c r="P568" s="507"/>
      <c r="Q568" s="600"/>
      <c r="R568" s="508"/>
      <c r="S568" s="508"/>
      <c r="T568" s="509"/>
      <c r="U568" s="508"/>
      <c r="V568" s="510"/>
      <c r="W568" s="510"/>
      <c r="X568" s="508"/>
      <c r="Y568" s="823"/>
    </row>
    <row r="569" spans="1:25" x14ac:dyDescent="0.25">
      <c r="A569" s="507"/>
      <c r="B569" s="600"/>
      <c r="C569" s="508"/>
      <c r="D569" s="508"/>
      <c r="E569" s="509"/>
      <c r="F569" s="508"/>
      <c r="G569" s="1027"/>
      <c r="H569" s="1027"/>
      <c r="I569" s="508"/>
      <c r="J569" s="509"/>
      <c r="P569" s="507"/>
      <c r="Q569" s="600"/>
      <c r="R569" s="508"/>
      <c r="S569" s="508"/>
      <c r="T569" s="509"/>
      <c r="U569" s="508"/>
      <c r="V569" s="510"/>
      <c r="W569" s="510"/>
      <c r="X569" s="508"/>
      <c r="Y569" s="823"/>
    </row>
    <row r="570" spans="1:25" x14ac:dyDescent="0.25">
      <c r="A570" s="507"/>
      <c r="B570" s="600"/>
      <c r="C570" s="508"/>
      <c r="D570" s="508"/>
      <c r="E570" s="509"/>
      <c r="F570" s="508"/>
      <c r="G570" s="1027"/>
      <c r="H570" s="1027"/>
      <c r="I570" s="508"/>
      <c r="J570" s="509"/>
      <c r="P570" s="507"/>
      <c r="Q570" s="600"/>
      <c r="R570" s="508"/>
      <c r="S570" s="508"/>
      <c r="T570" s="509"/>
      <c r="U570" s="508"/>
      <c r="V570" s="510"/>
      <c r="W570" s="510"/>
      <c r="X570" s="508"/>
      <c r="Y570" s="823"/>
    </row>
    <row r="571" spans="1:25" x14ac:dyDescent="0.25">
      <c r="A571" s="507"/>
      <c r="B571" s="600"/>
      <c r="C571" s="508"/>
      <c r="D571" s="508"/>
      <c r="E571" s="509"/>
      <c r="F571" s="508"/>
      <c r="G571" s="1027"/>
      <c r="H571" s="1027"/>
      <c r="I571" s="508"/>
      <c r="J571" s="509"/>
      <c r="P571" s="507"/>
      <c r="Q571" s="600"/>
      <c r="R571" s="508"/>
      <c r="S571" s="508"/>
      <c r="T571" s="509"/>
      <c r="U571" s="508"/>
      <c r="V571" s="510"/>
      <c r="W571" s="510"/>
      <c r="X571" s="508"/>
      <c r="Y571" s="823"/>
    </row>
    <row r="572" spans="1:25" x14ac:dyDescent="0.25">
      <c r="A572" s="507"/>
      <c r="B572" s="600"/>
      <c r="C572" s="508"/>
      <c r="D572" s="508"/>
      <c r="E572" s="509"/>
      <c r="F572" s="508"/>
      <c r="G572" s="1027"/>
      <c r="H572" s="1027"/>
      <c r="I572" s="508"/>
      <c r="J572" s="509"/>
      <c r="P572" s="507"/>
      <c r="Q572" s="600"/>
      <c r="R572" s="508"/>
      <c r="S572" s="508"/>
      <c r="T572" s="509"/>
      <c r="U572" s="508"/>
      <c r="V572" s="510"/>
      <c r="W572" s="510"/>
      <c r="X572" s="508"/>
      <c r="Y572" s="823"/>
    </row>
    <row r="573" spans="1:25" x14ac:dyDescent="0.25">
      <c r="A573" s="507"/>
      <c r="B573" s="600"/>
      <c r="C573" s="508"/>
      <c r="D573" s="508"/>
      <c r="E573" s="509"/>
      <c r="F573" s="508"/>
      <c r="G573" s="1027"/>
      <c r="H573" s="1027"/>
      <c r="I573" s="508"/>
      <c r="J573" s="509"/>
      <c r="P573" s="507"/>
      <c r="Q573" s="600"/>
      <c r="R573" s="508"/>
      <c r="S573" s="508"/>
      <c r="T573" s="509"/>
      <c r="U573" s="508"/>
      <c r="V573" s="510"/>
      <c r="W573" s="510"/>
      <c r="X573" s="508"/>
      <c r="Y573" s="823"/>
    </row>
    <row r="574" spans="1:25" x14ac:dyDescent="0.25">
      <c r="A574" s="507"/>
      <c r="B574" s="600"/>
      <c r="C574" s="508"/>
      <c r="D574" s="508"/>
      <c r="E574" s="509"/>
      <c r="F574" s="508"/>
      <c r="G574" s="1027"/>
      <c r="H574" s="1027"/>
      <c r="I574" s="508"/>
      <c r="J574" s="509"/>
      <c r="P574" s="507"/>
      <c r="Q574" s="600"/>
      <c r="R574" s="508"/>
      <c r="S574" s="508"/>
      <c r="T574" s="509"/>
      <c r="U574" s="508"/>
      <c r="V574" s="510"/>
      <c r="W574" s="510"/>
      <c r="X574" s="508"/>
      <c r="Y574" s="823"/>
    </row>
    <row r="575" spans="1:25" x14ac:dyDescent="0.25">
      <c r="A575" s="507"/>
      <c r="B575" s="600"/>
      <c r="C575" s="508"/>
      <c r="D575" s="508"/>
      <c r="E575" s="509"/>
      <c r="F575" s="508"/>
      <c r="G575" s="1027"/>
      <c r="H575" s="1027"/>
      <c r="I575" s="508"/>
      <c r="J575" s="509"/>
      <c r="P575" s="507"/>
      <c r="Q575" s="600"/>
      <c r="R575" s="508"/>
      <c r="S575" s="508"/>
      <c r="T575" s="507"/>
      <c r="U575" s="508"/>
      <c r="V575" s="510"/>
      <c r="W575" s="510"/>
      <c r="X575" s="508"/>
      <c r="Y575" s="823"/>
    </row>
    <row r="576" spans="1:25" x14ac:dyDescent="0.25">
      <c r="A576" s="507"/>
      <c r="B576" s="600"/>
      <c r="C576" s="508"/>
      <c r="D576" s="508"/>
      <c r="E576" s="509"/>
      <c r="F576" s="508"/>
      <c r="G576" s="1027"/>
      <c r="H576" s="1027"/>
      <c r="I576" s="508"/>
      <c r="J576" s="509"/>
      <c r="P576" s="507"/>
      <c r="Q576" s="600"/>
      <c r="R576" s="508"/>
      <c r="S576" s="508"/>
      <c r="T576" s="507"/>
      <c r="U576" s="508"/>
      <c r="V576" s="513"/>
      <c r="W576" s="513"/>
      <c r="X576" s="508"/>
      <c r="Y576" s="823"/>
    </row>
    <row r="577" spans="1:25" x14ac:dyDescent="0.25">
      <c r="A577" s="507"/>
      <c r="B577" s="600"/>
      <c r="C577" s="508"/>
      <c r="D577" s="508"/>
      <c r="E577" s="509"/>
      <c r="F577" s="508"/>
      <c r="G577" s="1027"/>
      <c r="H577" s="1027"/>
      <c r="I577" s="508"/>
      <c r="J577" s="509"/>
      <c r="P577" s="507"/>
      <c r="Q577" s="600"/>
      <c r="R577" s="508"/>
      <c r="S577" s="508"/>
      <c r="T577" s="507"/>
      <c r="U577" s="508"/>
      <c r="V577" s="510"/>
      <c r="W577" s="510"/>
      <c r="X577" s="508"/>
      <c r="Y577" s="823"/>
    </row>
    <row r="578" spans="1:25" x14ac:dyDescent="0.25">
      <c r="A578" s="507"/>
      <c r="B578" s="600"/>
      <c r="C578" s="508"/>
      <c r="D578" s="508"/>
      <c r="E578" s="509"/>
      <c r="F578" s="508"/>
      <c r="G578" s="1027"/>
      <c r="H578" s="1027"/>
      <c r="I578" s="508"/>
      <c r="J578" s="509"/>
      <c r="P578" s="507"/>
      <c r="Q578" s="600"/>
      <c r="R578" s="508"/>
      <c r="S578" s="508"/>
      <c r="T578" s="507"/>
      <c r="U578" s="508"/>
      <c r="V578" s="510"/>
      <c r="W578" s="510"/>
      <c r="X578" s="508"/>
      <c r="Y578" s="823"/>
    </row>
    <row r="579" spans="1:25" x14ac:dyDescent="0.25">
      <c r="A579" s="507"/>
      <c r="B579" s="600"/>
      <c r="C579" s="508"/>
      <c r="D579" s="508"/>
      <c r="E579" s="509"/>
      <c r="F579" s="508"/>
      <c r="G579" s="1027"/>
      <c r="H579" s="1027"/>
      <c r="I579" s="508"/>
      <c r="J579" s="509"/>
      <c r="P579" s="507"/>
      <c r="Q579" s="600"/>
      <c r="R579" s="508"/>
      <c r="S579" s="508"/>
      <c r="T579" s="507"/>
      <c r="U579" s="508"/>
      <c r="V579" s="510"/>
      <c r="W579" s="510"/>
      <c r="X579" s="508"/>
      <c r="Y579" s="823"/>
    </row>
    <row r="580" spans="1:25" x14ac:dyDescent="0.25">
      <c r="A580" s="507"/>
      <c r="B580" s="600"/>
      <c r="C580" s="508"/>
      <c r="D580" s="508"/>
      <c r="E580" s="509"/>
      <c r="F580" s="508"/>
      <c r="G580" s="1027"/>
      <c r="H580" s="1027"/>
      <c r="I580" s="508"/>
      <c r="J580" s="509"/>
      <c r="P580" s="507"/>
      <c r="Q580" s="600"/>
      <c r="R580" s="508"/>
      <c r="S580" s="508"/>
      <c r="T580" s="509"/>
      <c r="U580" s="508"/>
      <c r="V580" s="510"/>
      <c r="W580" s="510"/>
      <c r="X580" s="508"/>
      <c r="Y580" s="823"/>
    </row>
    <row r="581" spans="1:25" x14ac:dyDescent="0.25">
      <c r="A581" s="507"/>
      <c r="B581" s="600"/>
      <c r="C581" s="508"/>
      <c r="D581" s="508"/>
      <c r="E581" s="509"/>
      <c r="F581" s="508"/>
      <c r="G581" s="1027"/>
      <c r="H581" s="1027"/>
      <c r="I581" s="508"/>
      <c r="J581" s="509"/>
      <c r="P581" s="507"/>
      <c r="Q581" s="600"/>
      <c r="R581" s="508"/>
      <c r="S581" s="508"/>
      <c r="T581" s="514"/>
      <c r="U581" s="515"/>
      <c r="V581" s="510"/>
      <c r="W581" s="510"/>
      <c r="X581" s="599"/>
      <c r="Y581" s="823"/>
    </row>
    <row r="582" spans="1:25" x14ac:dyDescent="0.25">
      <c r="A582" s="507"/>
      <c r="B582" s="600"/>
      <c r="C582" s="508"/>
      <c r="D582" s="508"/>
      <c r="E582" s="509"/>
      <c r="F582" s="508"/>
      <c r="G582" s="1027"/>
      <c r="H582" s="1027"/>
      <c r="I582" s="508"/>
      <c r="J582" s="509"/>
      <c r="P582" s="507"/>
      <c r="Q582" s="600"/>
      <c r="R582" s="508"/>
      <c r="S582" s="508"/>
      <c r="T582" s="514"/>
      <c r="U582" s="515"/>
      <c r="V582" s="510"/>
      <c r="W582" s="510"/>
      <c r="X582" s="599"/>
      <c r="Y582" s="823"/>
    </row>
    <row r="583" spans="1:25" x14ac:dyDescent="0.25">
      <c r="A583" s="507"/>
      <c r="B583" s="600"/>
      <c r="C583" s="508"/>
      <c r="D583" s="508"/>
      <c r="E583" s="509"/>
      <c r="F583" s="508"/>
      <c r="G583" s="1027"/>
      <c r="H583" s="1027"/>
      <c r="I583" s="508"/>
      <c r="J583" s="509"/>
      <c r="P583" s="507"/>
      <c r="Q583" s="600"/>
      <c r="R583" s="508"/>
      <c r="S583" s="508"/>
      <c r="T583" s="514"/>
      <c r="U583" s="515"/>
      <c r="V583" s="510"/>
      <c r="W583" s="510"/>
      <c r="X583" s="599"/>
      <c r="Y583" s="823"/>
    </row>
    <row r="584" spans="1:25" x14ac:dyDescent="0.25">
      <c r="A584" s="507"/>
      <c r="B584" s="600"/>
      <c r="C584" s="508"/>
      <c r="D584" s="508"/>
      <c r="E584" s="509"/>
      <c r="F584" s="508"/>
      <c r="G584" s="1027"/>
      <c r="H584" s="1027"/>
      <c r="I584" s="508"/>
      <c r="J584" s="509"/>
      <c r="P584" s="507"/>
      <c r="Q584" s="600"/>
      <c r="R584" s="508"/>
      <c r="S584" s="508"/>
      <c r="T584" s="509"/>
      <c r="U584" s="508"/>
      <c r="V584" s="510"/>
      <c r="W584" s="510"/>
      <c r="X584" s="599"/>
      <c r="Y584" s="823"/>
    </row>
    <row r="585" spans="1:25" x14ac:dyDescent="0.25">
      <c r="A585" s="507"/>
      <c r="B585" s="600"/>
      <c r="C585" s="508"/>
      <c r="D585" s="508"/>
      <c r="E585" s="509"/>
      <c r="F585" s="508"/>
      <c r="G585" s="1027"/>
      <c r="H585" s="1027"/>
      <c r="I585" s="508"/>
      <c r="J585" s="509"/>
      <c r="P585" s="507"/>
      <c r="Q585" s="600"/>
      <c r="R585" s="508"/>
      <c r="S585" s="508"/>
      <c r="T585" s="509"/>
      <c r="U585" s="508"/>
      <c r="V585" s="510"/>
      <c r="W585" s="510"/>
      <c r="X585" s="508"/>
      <c r="Y585" s="823"/>
    </row>
    <row r="586" spans="1:25" x14ac:dyDescent="0.25">
      <c r="A586" s="507"/>
      <c r="B586" s="600"/>
      <c r="C586" s="508"/>
      <c r="D586" s="508"/>
      <c r="E586" s="509"/>
      <c r="F586" s="508"/>
      <c r="G586" s="1027"/>
      <c r="H586" s="1027"/>
      <c r="I586" s="508"/>
      <c r="J586" s="509"/>
      <c r="P586" s="507"/>
      <c r="Q586" s="600"/>
      <c r="R586" s="508"/>
      <c r="S586" s="508"/>
      <c r="T586" s="509"/>
      <c r="U586" s="508"/>
      <c r="V586" s="510"/>
      <c r="W586" s="510"/>
      <c r="X586" s="508"/>
      <c r="Y586" s="823"/>
    </row>
    <row r="587" spans="1:25" x14ac:dyDescent="0.25">
      <c r="A587" s="507"/>
      <c r="B587" s="600"/>
      <c r="C587" s="508"/>
      <c r="D587" s="508"/>
      <c r="E587" s="509"/>
      <c r="F587" s="508"/>
      <c r="G587" s="1027"/>
      <c r="H587" s="1027"/>
      <c r="I587" s="508"/>
      <c r="J587" s="509"/>
      <c r="P587" s="507"/>
      <c r="Q587" s="600"/>
      <c r="R587" s="508"/>
      <c r="S587" s="508"/>
      <c r="T587" s="509"/>
      <c r="U587" s="508"/>
      <c r="V587" s="510"/>
      <c r="W587" s="510"/>
      <c r="X587" s="508"/>
      <c r="Y587" s="823"/>
    </row>
    <row r="588" spans="1:25" x14ac:dyDescent="0.25">
      <c r="A588" s="507"/>
      <c r="B588" s="600"/>
      <c r="C588" s="508"/>
      <c r="D588" s="508"/>
      <c r="E588" s="509"/>
      <c r="F588" s="508"/>
      <c r="G588" s="1027"/>
      <c r="H588" s="1027"/>
      <c r="I588" s="508"/>
      <c r="J588" s="509"/>
      <c r="P588" s="507"/>
      <c r="Q588" s="600"/>
      <c r="R588" s="508"/>
      <c r="S588" s="508"/>
      <c r="T588" s="509"/>
      <c r="U588" s="508"/>
      <c r="V588" s="510"/>
      <c r="W588" s="510"/>
      <c r="X588" s="508"/>
      <c r="Y588" s="823"/>
    </row>
    <row r="589" spans="1:25" x14ac:dyDescent="0.25">
      <c r="A589" s="507"/>
      <c r="B589" s="600"/>
      <c r="C589" s="508"/>
      <c r="D589" s="508"/>
      <c r="E589" s="509"/>
      <c r="F589" s="508"/>
      <c r="G589" s="1027"/>
      <c r="H589" s="1027"/>
      <c r="I589" s="508"/>
      <c r="J589" s="509"/>
      <c r="P589" s="507"/>
      <c r="Q589" s="600"/>
      <c r="R589" s="508"/>
      <c r="S589" s="508"/>
      <c r="T589" s="509"/>
      <c r="U589" s="508"/>
      <c r="V589" s="510"/>
      <c r="W589" s="510"/>
      <c r="X589" s="508"/>
      <c r="Y589" s="823"/>
    </row>
    <row r="590" spans="1:25" x14ac:dyDescent="0.25">
      <c r="A590" s="507"/>
      <c r="B590" s="600"/>
      <c r="C590" s="508"/>
      <c r="D590" s="508"/>
      <c r="E590" s="509"/>
      <c r="F590" s="508"/>
      <c r="G590" s="1027"/>
      <c r="H590" s="1027"/>
      <c r="I590" s="508"/>
      <c r="J590" s="509"/>
      <c r="P590" s="507"/>
      <c r="Q590" s="600"/>
      <c r="R590" s="508"/>
      <c r="S590" s="508"/>
      <c r="T590" s="509"/>
      <c r="U590" s="508"/>
      <c r="V590" s="510"/>
      <c r="W590" s="510"/>
      <c r="X590" s="508"/>
      <c r="Y590" s="823"/>
    </row>
    <row r="591" spans="1:25" x14ac:dyDescent="0.25">
      <c r="A591" s="507"/>
      <c r="B591" s="600"/>
      <c r="C591" s="508"/>
      <c r="D591" s="508"/>
      <c r="E591" s="509"/>
      <c r="F591" s="508"/>
      <c r="G591" s="1027"/>
      <c r="H591" s="1027"/>
      <c r="I591" s="508"/>
      <c r="J591" s="509"/>
      <c r="P591" s="507"/>
      <c r="Q591" s="600"/>
      <c r="R591" s="508"/>
      <c r="S591" s="508"/>
      <c r="T591" s="509"/>
      <c r="U591" s="508"/>
      <c r="V591" s="510"/>
      <c r="W591" s="510"/>
      <c r="X591" s="508"/>
      <c r="Y591" s="823"/>
    </row>
    <row r="592" spans="1:25" x14ac:dyDescent="0.25">
      <c r="A592" s="507"/>
      <c r="B592" s="600"/>
      <c r="C592" s="508"/>
      <c r="D592" s="508"/>
      <c r="E592" s="509"/>
      <c r="F592" s="508"/>
      <c r="G592" s="1027"/>
      <c r="H592" s="1027"/>
      <c r="I592" s="508"/>
      <c r="J592" s="509"/>
      <c r="P592" s="507"/>
      <c r="Q592" s="600"/>
      <c r="R592" s="508"/>
      <c r="S592" s="508"/>
      <c r="T592" s="509"/>
      <c r="U592" s="508"/>
      <c r="V592" s="510"/>
      <c r="W592" s="510"/>
      <c r="X592" s="508"/>
      <c r="Y592" s="823"/>
    </row>
    <row r="593" spans="1:25" x14ac:dyDescent="0.25">
      <c r="A593" s="507"/>
      <c r="B593" s="600"/>
      <c r="C593" s="508"/>
      <c r="D593" s="508"/>
      <c r="E593" s="509"/>
      <c r="F593" s="508"/>
      <c r="G593" s="1027"/>
      <c r="H593" s="1027"/>
      <c r="I593" s="508"/>
      <c r="J593" s="509"/>
      <c r="P593" s="507"/>
      <c r="Q593" s="600"/>
      <c r="R593" s="508"/>
      <c r="S593" s="508"/>
      <c r="T593" s="509"/>
      <c r="U593" s="508"/>
      <c r="V593" s="510"/>
      <c r="W593" s="510"/>
      <c r="X593" s="508"/>
      <c r="Y593" s="823"/>
    </row>
    <row r="594" spans="1:25" x14ac:dyDescent="0.25">
      <c r="A594" s="507"/>
      <c r="B594" s="600"/>
      <c r="C594" s="508"/>
      <c r="D594" s="508"/>
      <c r="E594" s="509"/>
      <c r="F594" s="508"/>
      <c r="G594" s="1027"/>
      <c r="H594" s="1027"/>
      <c r="I594" s="508"/>
      <c r="J594" s="509"/>
      <c r="P594" s="507"/>
      <c r="Q594" s="600"/>
      <c r="R594" s="508"/>
      <c r="S594" s="508"/>
      <c r="T594" s="509"/>
      <c r="U594" s="508"/>
      <c r="V594" s="510"/>
      <c r="W594" s="510"/>
      <c r="X594" s="508"/>
      <c r="Y594" s="823"/>
    </row>
    <row r="595" spans="1:25" x14ac:dyDescent="0.25">
      <c r="A595" s="507"/>
      <c r="B595" s="600"/>
      <c r="C595" s="508"/>
      <c r="D595" s="508"/>
      <c r="E595" s="509"/>
      <c r="F595" s="508"/>
      <c r="G595" s="1027"/>
      <c r="H595" s="1027"/>
      <c r="I595" s="508"/>
      <c r="J595" s="509"/>
      <c r="P595" s="507"/>
      <c r="Q595" s="600"/>
      <c r="R595" s="508"/>
      <c r="S595" s="508"/>
      <c r="T595" s="509"/>
      <c r="U595" s="508"/>
      <c r="V595" s="510"/>
      <c r="W595" s="510"/>
      <c r="X595" s="508"/>
      <c r="Y595" s="823"/>
    </row>
    <row r="596" spans="1:25" x14ac:dyDescent="0.25">
      <c r="A596" s="507"/>
      <c r="B596" s="600"/>
      <c r="C596" s="508"/>
      <c r="D596" s="508"/>
      <c r="E596" s="509"/>
      <c r="F596" s="508"/>
      <c r="G596" s="1027"/>
      <c r="H596" s="1027"/>
      <c r="I596" s="508"/>
      <c r="J596" s="509"/>
      <c r="P596" s="507"/>
      <c r="Q596" s="600"/>
      <c r="R596" s="508"/>
      <c r="S596" s="508"/>
      <c r="T596" s="509"/>
      <c r="U596" s="508"/>
      <c r="V596" s="510"/>
      <c r="W596" s="510"/>
      <c r="X596" s="508"/>
      <c r="Y596" s="823"/>
    </row>
    <row r="597" spans="1:25" x14ac:dyDescent="0.25">
      <c r="A597" s="507"/>
      <c r="B597" s="600"/>
      <c r="C597" s="508"/>
      <c r="D597" s="508"/>
      <c r="E597" s="509"/>
      <c r="F597" s="508"/>
      <c r="G597" s="1027"/>
      <c r="H597" s="1027"/>
      <c r="I597" s="508"/>
      <c r="J597" s="509"/>
      <c r="P597" s="507"/>
      <c r="Q597" s="600"/>
      <c r="R597" s="508"/>
      <c r="S597" s="508"/>
      <c r="T597" s="509"/>
      <c r="U597" s="508"/>
      <c r="V597" s="510"/>
      <c r="W597" s="510"/>
      <c r="X597" s="508"/>
      <c r="Y597" s="823"/>
    </row>
    <row r="598" spans="1:25" x14ac:dyDescent="0.25">
      <c r="A598" s="507"/>
      <c r="B598" s="600"/>
      <c r="C598" s="508"/>
      <c r="D598" s="508"/>
      <c r="E598" s="509"/>
      <c r="F598" s="508"/>
      <c r="G598" s="1027"/>
      <c r="H598" s="1027"/>
      <c r="I598" s="508"/>
      <c r="J598" s="509"/>
      <c r="P598" s="507"/>
      <c r="Q598" s="600"/>
      <c r="R598" s="508"/>
      <c r="S598" s="508"/>
      <c r="T598" s="509"/>
      <c r="U598" s="508"/>
      <c r="V598" s="510"/>
      <c r="W598" s="510"/>
      <c r="X598" s="508"/>
      <c r="Y598" s="823"/>
    </row>
    <row r="599" spans="1:25" x14ac:dyDescent="0.25">
      <c r="A599" s="507"/>
      <c r="B599" s="600"/>
      <c r="C599" s="508"/>
      <c r="D599" s="508"/>
      <c r="E599" s="509"/>
      <c r="F599" s="508"/>
      <c r="G599" s="1027"/>
      <c r="H599" s="1027"/>
      <c r="I599" s="508"/>
      <c r="J599" s="509"/>
      <c r="P599" s="507"/>
      <c r="Q599" s="600"/>
      <c r="R599" s="508"/>
      <c r="S599" s="508"/>
      <c r="T599" s="509"/>
      <c r="U599" s="508"/>
      <c r="V599" s="510"/>
      <c r="W599" s="510"/>
      <c r="X599" s="508"/>
      <c r="Y599" s="823"/>
    </row>
    <row r="600" spans="1:25" x14ac:dyDescent="0.25">
      <c r="A600" s="507"/>
      <c r="B600" s="600"/>
      <c r="C600" s="508"/>
      <c r="D600" s="508"/>
      <c r="E600" s="509"/>
      <c r="F600" s="508"/>
      <c r="G600" s="1027"/>
      <c r="H600" s="1027"/>
      <c r="I600" s="508"/>
      <c r="J600" s="509"/>
      <c r="P600" s="507"/>
      <c r="Q600" s="600"/>
      <c r="R600" s="508"/>
      <c r="S600" s="508"/>
      <c r="T600" s="509"/>
      <c r="U600" s="508"/>
      <c r="V600" s="510"/>
      <c r="W600" s="510"/>
      <c r="X600" s="508"/>
      <c r="Y600" s="823"/>
    </row>
    <row r="601" spans="1:25" x14ac:dyDescent="0.25">
      <c r="A601" s="507"/>
      <c r="B601" s="600"/>
      <c r="C601" s="508"/>
      <c r="D601" s="508"/>
      <c r="E601" s="509"/>
      <c r="F601" s="508"/>
      <c r="G601" s="1027"/>
      <c r="H601" s="1027"/>
      <c r="I601" s="508"/>
      <c r="J601" s="509"/>
      <c r="P601" s="507"/>
      <c r="Q601" s="600"/>
      <c r="R601" s="508"/>
      <c r="S601" s="508"/>
      <c r="T601" s="509"/>
      <c r="U601" s="508"/>
      <c r="V601" s="510"/>
      <c r="W601" s="510"/>
      <c r="X601" s="508"/>
      <c r="Y601" s="823"/>
    </row>
    <row r="602" spans="1:25" x14ac:dyDescent="0.25">
      <c r="A602" s="507"/>
      <c r="B602" s="600"/>
      <c r="C602" s="508"/>
      <c r="D602" s="508"/>
      <c r="E602" s="509"/>
      <c r="F602" s="508"/>
      <c r="G602" s="1027"/>
      <c r="H602" s="1027"/>
      <c r="I602" s="508"/>
      <c r="J602" s="509"/>
      <c r="P602" s="507"/>
      <c r="Q602" s="600"/>
      <c r="R602" s="508"/>
      <c r="S602" s="508"/>
      <c r="T602" s="509"/>
      <c r="U602" s="508"/>
      <c r="V602" s="510"/>
      <c r="W602" s="510"/>
      <c r="X602" s="508"/>
      <c r="Y602" s="823"/>
    </row>
    <row r="603" spans="1:25" x14ac:dyDescent="0.25">
      <c r="A603" s="507"/>
      <c r="B603" s="600"/>
      <c r="C603" s="508"/>
      <c r="D603" s="508"/>
      <c r="E603" s="509"/>
      <c r="F603" s="508"/>
      <c r="G603" s="1027"/>
      <c r="H603" s="1027"/>
      <c r="I603" s="508"/>
      <c r="J603" s="509"/>
      <c r="P603" s="507"/>
      <c r="Q603" s="600"/>
      <c r="R603" s="508"/>
      <c r="S603" s="508"/>
      <c r="T603" s="509"/>
      <c r="U603" s="508"/>
      <c r="V603" s="510"/>
      <c r="W603" s="510"/>
      <c r="X603" s="508"/>
      <c r="Y603" s="823"/>
    </row>
    <row r="604" spans="1:25" x14ac:dyDescent="0.25">
      <c r="A604" s="507"/>
      <c r="B604" s="600"/>
      <c r="C604" s="508"/>
      <c r="D604" s="508"/>
      <c r="E604" s="509"/>
      <c r="F604" s="508"/>
      <c r="G604" s="1027"/>
      <c r="H604" s="1027"/>
      <c r="I604" s="508"/>
      <c r="J604" s="509"/>
      <c r="P604" s="507"/>
      <c r="Q604" s="600"/>
      <c r="R604" s="508"/>
      <c r="S604" s="508"/>
      <c r="T604" s="509"/>
      <c r="U604" s="508"/>
      <c r="V604" s="510"/>
      <c r="W604" s="510"/>
      <c r="X604" s="508"/>
      <c r="Y604" s="823"/>
    </row>
    <row r="605" spans="1:25" x14ac:dyDescent="0.25">
      <c r="A605" s="507"/>
      <c r="B605" s="600"/>
      <c r="C605" s="508"/>
      <c r="D605" s="508"/>
      <c r="E605" s="509"/>
      <c r="F605" s="508"/>
      <c r="G605" s="1027"/>
      <c r="H605" s="1027"/>
      <c r="I605" s="508"/>
      <c r="J605" s="509"/>
      <c r="P605" s="507"/>
      <c r="Q605" s="600"/>
      <c r="R605" s="508"/>
      <c r="S605" s="508"/>
      <c r="T605" s="509"/>
      <c r="U605" s="508"/>
      <c r="V605" s="510"/>
      <c r="W605" s="510"/>
      <c r="X605" s="508"/>
      <c r="Y605" s="823"/>
    </row>
    <row r="606" spans="1:25" x14ac:dyDescent="0.25">
      <c r="A606" s="507"/>
      <c r="B606" s="600"/>
      <c r="C606" s="508"/>
      <c r="D606" s="508"/>
      <c r="E606" s="509"/>
      <c r="F606" s="508"/>
      <c r="G606" s="1027"/>
      <c r="H606" s="1027"/>
      <c r="I606" s="508"/>
      <c r="J606" s="509"/>
      <c r="P606" s="507"/>
      <c r="Q606" s="600"/>
      <c r="R606" s="508"/>
      <c r="S606" s="508"/>
      <c r="T606" s="509"/>
      <c r="U606" s="508"/>
      <c r="V606" s="510"/>
      <c r="W606" s="510"/>
      <c r="X606" s="508"/>
      <c r="Y606" s="823"/>
    </row>
    <row r="607" spans="1:25" x14ac:dyDescent="0.25">
      <c r="A607" s="507"/>
      <c r="B607" s="600"/>
      <c r="C607" s="508"/>
      <c r="D607" s="508"/>
      <c r="E607" s="509"/>
      <c r="F607" s="508"/>
      <c r="G607" s="1027"/>
      <c r="H607" s="1027"/>
      <c r="I607" s="508"/>
      <c r="J607" s="509"/>
      <c r="P607" s="507"/>
      <c r="Q607" s="600"/>
      <c r="R607" s="508"/>
      <c r="S607" s="508"/>
      <c r="T607" s="509"/>
      <c r="U607" s="508"/>
      <c r="V607" s="510"/>
      <c r="W607" s="510"/>
      <c r="X607" s="508"/>
      <c r="Y607" s="823"/>
    </row>
    <row r="608" spans="1:25" x14ac:dyDescent="0.25">
      <c r="A608" s="507"/>
      <c r="B608" s="600"/>
      <c r="C608" s="508"/>
      <c r="D608" s="508"/>
      <c r="E608" s="509"/>
      <c r="F608" s="508"/>
      <c r="G608" s="1027"/>
      <c r="H608" s="1027"/>
      <c r="I608" s="508"/>
      <c r="J608" s="509"/>
      <c r="P608" s="507"/>
      <c r="Q608" s="600"/>
      <c r="R608" s="508"/>
      <c r="S608" s="508"/>
      <c r="T608" s="509"/>
      <c r="U608" s="508"/>
      <c r="V608" s="510"/>
      <c r="W608" s="510"/>
      <c r="X608" s="508"/>
      <c r="Y608" s="823"/>
    </row>
    <row r="609" spans="1:25" x14ac:dyDescent="0.25">
      <c r="A609" s="507"/>
      <c r="B609" s="600"/>
      <c r="C609" s="508"/>
      <c r="D609" s="508"/>
      <c r="E609" s="509"/>
      <c r="F609" s="508"/>
      <c r="G609" s="1027"/>
      <c r="H609" s="1027"/>
      <c r="I609" s="508"/>
      <c r="J609" s="509"/>
      <c r="P609" s="507"/>
      <c r="Q609" s="600"/>
      <c r="R609" s="508"/>
      <c r="S609" s="508"/>
      <c r="T609" s="509"/>
      <c r="U609" s="508"/>
      <c r="V609" s="510"/>
      <c r="W609" s="510"/>
      <c r="X609" s="508"/>
      <c r="Y609" s="823"/>
    </row>
    <row r="610" spans="1:25" x14ac:dyDescent="0.25">
      <c r="A610" s="507"/>
      <c r="B610" s="600"/>
      <c r="C610" s="508"/>
      <c r="D610" s="508"/>
      <c r="E610" s="509"/>
      <c r="F610" s="508"/>
      <c r="G610" s="1027"/>
      <c r="H610" s="1027"/>
      <c r="I610" s="508"/>
      <c r="J610" s="509"/>
      <c r="P610" s="507"/>
      <c r="Q610" s="600"/>
      <c r="R610" s="508"/>
      <c r="S610" s="508"/>
      <c r="T610" s="509"/>
      <c r="U610" s="508"/>
      <c r="V610" s="510"/>
      <c r="W610" s="510"/>
      <c r="X610" s="508"/>
      <c r="Y610" s="823"/>
    </row>
    <row r="611" spans="1:25" x14ac:dyDescent="0.25">
      <c r="A611" s="507"/>
      <c r="B611" s="600"/>
      <c r="C611" s="508"/>
      <c r="D611" s="508"/>
      <c r="E611" s="509"/>
      <c r="F611" s="508"/>
      <c r="G611" s="1027"/>
      <c r="H611" s="1027"/>
      <c r="I611" s="508"/>
      <c r="J611" s="509"/>
      <c r="P611" s="507"/>
      <c r="Q611" s="600"/>
      <c r="R611" s="508"/>
      <c r="S611" s="508"/>
      <c r="T611" s="509"/>
      <c r="U611" s="508"/>
      <c r="V611" s="510"/>
      <c r="W611" s="510"/>
      <c r="X611" s="508"/>
      <c r="Y611" s="823"/>
    </row>
    <row r="612" spans="1:25" x14ac:dyDescent="0.25">
      <c r="A612" s="507"/>
      <c r="B612" s="600"/>
      <c r="C612" s="508"/>
      <c r="D612" s="508"/>
      <c r="E612" s="509"/>
      <c r="F612" s="508"/>
      <c r="G612" s="1027"/>
      <c r="H612" s="1027"/>
      <c r="I612" s="508"/>
      <c r="J612" s="509"/>
      <c r="P612" s="507"/>
      <c r="Q612" s="600"/>
      <c r="R612" s="508"/>
      <c r="S612" s="508"/>
      <c r="T612" s="509"/>
      <c r="U612" s="508"/>
      <c r="V612" s="510"/>
      <c r="W612" s="510"/>
      <c r="X612" s="508"/>
      <c r="Y612" s="823"/>
    </row>
    <row r="613" spans="1:25" x14ac:dyDescent="0.25">
      <c r="A613" s="507"/>
      <c r="B613" s="600"/>
      <c r="C613" s="508"/>
      <c r="D613" s="508"/>
      <c r="E613" s="509"/>
      <c r="F613" s="508"/>
      <c r="G613" s="1027"/>
      <c r="H613" s="1027"/>
      <c r="I613" s="508"/>
      <c r="J613" s="509"/>
      <c r="P613" s="507"/>
      <c r="Q613" s="600"/>
      <c r="R613" s="508"/>
      <c r="S613" s="508"/>
      <c r="T613" s="509"/>
      <c r="U613" s="508"/>
      <c r="V613" s="510"/>
      <c r="W613" s="510"/>
      <c r="X613" s="508"/>
      <c r="Y613" s="823"/>
    </row>
    <row r="614" spans="1:25" x14ac:dyDescent="0.25">
      <c r="A614" s="507"/>
      <c r="B614" s="600"/>
      <c r="C614" s="508"/>
      <c r="D614" s="508"/>
      <c r="E614" s="509"/>
      <c r="F614" s="508"/>
      <c r="G614" s="1027"/>
      <c r="H614" s="1027"/>
      <c r="I614" s="508"/>
      <c r="J614" s="509"/>
      <c r="P614" s="507"/>
      <c r="Q614" s="600"/>
      <c r="R614" s="508"/>
      <c r="S614" s="508"/>
      <c r="T614" s="509"/>
      <c r="U614" s="508"/>
      <c r="V614" s="510"/>
      <c r="W614" s="510"/>
      <c r="X614" s="508"/>
      <c r="Y614" s="823"/>
    </row>
    <row r="615" spans="1:25" x14ac:dyDescent="0.25">
      <c r="A615" s="507"/>
      <c r="B615" s="600"/>
      <c r="C615" s="508"/>
      <c r="D615" s="508"/>
      <c r="E615" s="509"/>
      <c r="F615" s="508"/>
      <c r="G615" s="1027"/>
      <c r="H615" s="1027"/>
      <c r="I615" s="508"/>
      <c r="J615" s="509"/>
      <c r="P615" s="507"/>
      <c r="Q615" s="600"/>
      <c r="R615" s="508"/>
      <c r="S615" s="508"/>
      <c r="T615" s="509"/>
      <c r="U615" s="508"/>
      <c r="V615" s="510"/>
      <c r="W615" s="510"/>
      <c r="X615" s="508"/>
      <c r="Y615" s="823"/>
    </row>
    <row r="616" spans="1:25" x14ac:dyDescent="0.25">
      <c r="A616" s="507"/>
      <c r="B616" s="600"/>
      <c r="C616" s="508"/>
      <c r="D616" s="508"/>
      <c r="E616" s="509"/>
      <c r="F616" s="508"/>
      <c r="G616" s="1027"/>
      <c r="H616" s="1027"/>
      <c r="I616" s="508"/>
      <c r="J616" s="509"/>
      <c r="P616" s="507"/>
      <c r="Q616" s="600"/>
      <c r="R616" s="508"/>
      <c r="S616" s="508"/>
      <c r="T616" s="509"/>
      <c r="U616" s="508"/>
      <c r="V616" s="510"/>
      <c r="W616" s="510"/>
      <c r="X616" s="508"/>
      <c r="Y616" s="823"/>
    </row>
    <row r="617" spans="1:25" x14ac:dyDescent="0.25">
      <c r="A617" s="507"/>
      <c r="B617" s="600"/>
      <c r="C617" s="508"/>
      <c r="D617" s="508"/>
      <c r="E617" s="509"/>
      <c r="F617" s="508"/>
      <c r="G617" s="1027"/>
      <c r="H617" s="1027"/>
      <c r="I617" s="508"/>
      <c r="J617" s="509"/>
      <c r="P617" s="507"/>
      <c r="Q617" s="600"/>
      <c r="R617" s="508"/>
      <c r="S617" s="508"/>
      <c r="T617" s="509"/>
      <c r="U617" s="508"/>
      <c r="V617" s="510"/>
      <c r="W617" s="510"/>
      <c r="X617" s="508"/>
      <c r="Y617" s="823"/>
    </row>
    <row r="618" spans="1:25" x14ac:dyDescent="0.25">
      <c r="A618" s="507"/>
      <c r="B618" s="600"/>
      <c r="C618" s="508"/>
      <c r="D618" s="508"/>
      <c r="E618" s="509"/>
      <c r="F618" s="508"/>
      <c r="G618" s="1027"/>
      <c r="H618" s="1027"/>
      <c r="I618" s="508"/>
      <c r="J618" s="509"/>
      <c r="P618" s="507"/>
      <c r="Q618" s="600"/>
      <c r="R618" s="508"/>
      <c r="S618" s="508"/>
      <c r="T618" s="509"/>
      <c r="U618" s="508"/>
      <c r="V618" s="510"/>
      <c r="W618" s="510"/>
      <c r="X618" s="508"/>
      <c r="Y618" s="823"/>
    </row>
    <row r="619" spans="1:25" x14ac:dyDescent="0.25">
      <c r="A619" s="507"/>
      <c r="B619" s="600"/>
      <c r="C619" s="508"/>
      <c r="D619" s="508"/>
      <c r="E619" s="509"/>
      <c r="F619" s="508"/>
      <c r="G619" s="1027"/>
      <c r="H619" s="1027"/>
      <c r="I619" s="508"/>
      <c r="J619" s="509"/>
      <c r="P619" s="507"/>
      <c r="Q619" s="600"/>
      <c r="R619" s="508"/>
      <c r="S619" s="508"/>
      <c r="T619" s="509"/>
      <c r="U619" s="508"/>
      <c r="V619" s="510"/>
      <c r="W619" s="510"/>
      <c r="X619" s="508"/>
      <c r="Y619" s="823"/>
    </row>
    <row r="620" spans="1:25" x14ac:dyDescent="0.25">
      <c r="A620" s="507"/>
      <c r="B620" s="600"/>
      <c r="C620" s="508"/>
      <c r="D620" s="508"/>
      <c r="E620" s="509"/>
      <c r="F620" s="508"/>
      <c r="G620" s="1027"/>
      <c r="H620" s="1027"/>
      <c r="I620" s="508"/>
      <c r="J620" s="509"/>
      <c r="P620" s="507"/>
      <c r="Q620" s="600"/>
      <c r="R620" s="508"/>
      <c r="S620" s="508"/>
      <c r="T620" s="509"/>
      <c r="U620" s="508"/>
      <c r="V620" s="510"/>
      <c r="W620" s="510"/>
      <c r="X620" s="508"/>
      <c r="Y620" s="823"/>
    </row>
    <row r="621" spans="1:25" x14ac:dyDescent="0.25">
      <c r="A621" s="507"/>
      <c r="B621" s="600"/>
      <c r="C621" s="508"/>
      <c r="D621" s="508"/>
      <c r="E621" s="509"/>
      <c r="F621" s="508"/>
      <c r="G621" s="1027"/>
      <c r="H621" s="1027"/>
      <c r="I621" s="508"/>
      <c r="J621" s="509"/>
      <c r="P621" s="507"/>
      <c r="Q621" s="600"/>
      <c r="R621" s="508"/>
      <c r="S621" s="508"/>
      <c r="T621" s="509"/>
      <c r="U621" s="508"/>
      <c r="V621" s="510"/>
      <c r="W621" s="510"/>
      <c r="X621" s="508"/>
      <c r="Y621" s="823"/>
    </row>
    <row r="622" spans="1:25" x14ac:dyDescent="0.25">
      <c r="A622" s="507"/>
      <c r="B622" s="600"/>
      <c r="C622" s="508"/>
      <c r="D622" s="508"/>
      <c r="E622" s="509"/>
      <c r="F622" s="508"/>
      <c r="G622" s="1027"/>
      <c r="H622" s="1027"/>
      <c r="I622" s="508"/>
      <c r="J622" s="509"/>
      <c r="P622" s="507"/>
      <c r="Q622" s="600"/>
      <c r="R622" s="508"/>
      <c r="S622" s="508"/>
      <c r="T622" s="509"/>
      <c r="U622" s="508"/>
      <c r="V622" s="510"/>
      <c r="W622" s="510"/>
      <c r="X622" s="508"/>
      <c r="Y622" s="823"/>
    </row>
    <row r="623" spans="1:25" x14ac:dyDescent="0.25">
      <c r="A623" s="507"/>
      <c r="B623" s="600"/>
      <c r="C623" s="508"/>
      <c r="D623" s="508"/>
      <c r="E623" s="509"/>
      <c r="F623" s="508"/>
      <c r="G623" s="1027"/>
      <c r="H623" s="1027"/>
      <c r="I623" s="508"/>
      <c r="J623" s="509"/>
      <c r="P623" s="507"/>
      <c r="Q623" s="600"/>
      <c r="R623" s="508"/>
      <c r="S623" s="508"/>
      <c r="T623" s="509"/>
      <c r="U623" s="508"/>
      <c r="V623" s="510"/>
      <c r="W623" s="510"/>
      <c r="X623" s="508"/>
      <c r="Y623" s="823"/>
    </row>
    <row r="624" spans="1:25" x14ac:dyDescent="0.25">
      <c r="A624" s="507"/>
      <c r="B624" s="600"/>
      <c r="C624" s="508"/>
      <c r="D624" s="508"/>
      <c r="E624" s="509"/>
      <c r="F624" s="508"/>
      <c r="G624" s="1027"/>
      <c r="H624" s="1027"/>
      <c r="I624" s="508"/>
      <c r="J624" s="509"/>
      <c r="P624" s="507"/>
      <c r="Q624" s="600"/>
      <c r="R624" s="508"/>
      <c r="S624" s="508"/>
      <c r="T624" s="509"/>
      <c r="U624" s="508"/>
      <c r="V624" s="510"/>
      <c r="W624" s="510"/>
      <c r="X624" s="508"/>
      <c r="Y624" s="823"/>
    </row>
    <row r="625" spans="1:25" x14ac:dyDescent="0.25">
      <c r="A625" s="507"/>
      <c r="B625" s="600"/>
      <c r="C625" s="508"/>
      <c r="D625" s="508"/>
      <c r="E625" s="509"/>
      <c r="F625" s="508"/>
      <c r="G625" s="1027"/>
      <c r="H625" s="1027"/>
      <c r="I625" s="508"/>
      <c r="J625" s="509"/>
      <c r="P625" s="507"/>
      <c r="Q625" s="600"/>
      <c r="R625" s="508"/>
      <c r="S625" s="508"/>
      <c r="T625" s="509"/>
      <c r="U625" s="508"/>
      <c r="V625" s="510"/>
      <c r="W625" s="510"/>
      <c r="X625" s="508"/>
      <c r="Y625" s="823"/>
    </row>
    <row r="626" spans="1:25" x14ac:dyDescent="0.25">
      <c r="A626" s="507"/>
      <c r="B626" s="600"/>
      <c r="C626" s="508"/>
      <c r="D626" s="508"/>
      <c r="E626" s="509"/>
      <c r="F626" s="508"/>
      <c r="G626" s="1027"/>
      <c r="H626" s="1027"/>
      <c r="I626" s="508"/>
      <c r="J626" s="509"/>
      <c r="P626" s="507"/>
      <c r="Q626" s="600"/>
      <c r="R626" s="508"/>
      <c r="S626" s="508"/>
      <c r="T626" s="509"/>
      <c r="U626" s="508"/>
      <c r="V626" s="510"/>
      <c r="W626" s="510"/>
      <c r="X626" s="508"/>
      <c r="Y626" s="823"/>
    </row>
    <row r="627" spans="1:25" x14ac:dyDescent="0.25">
      <c r="A627" s="507"/>
      <c r="B627" s="600"/>
      <c r="C627" s="508"/>
      <c r="D627" s="508"/>
      <c r="E627" s="509"/>
      <c r="F627" s="508"/>
      <c r="G627" s="1027"/>
      <c r="H627" s="1027"/>
      <c r="I627" s="508"/>
      <c r="J627" s="509"/>
      <c r="P627" s="507"/>
      <c r="Q627" s="600"/>
      <c r="R627" s="508"/>
      <c r="S627" s="508"/>
      <c r="T627" s="509"/>
      <c r="U627" s="508"/>
      <c r="V627" s="510"/>
      <c r="W627" s="510"/>
      <c r="X627" s="508"/>
      <c r="Y627" s="823"/>
    </row>
    <row r="628" spans="1:25" x14ac:dyDescent="0.25">
      <c r="A628" s="507"/>
      <c r="B628" s="600"/>
      <c r="C628" s="508"/>
      <c r="D628" s="508"/>
      <c r="E628" s="509"/>
      <c r="F628" s="508"/>
      <c r="G628" s="1027"/>
      <c r="H628" s="1027"/>
      <c r="I628" s="508"/>
      <c r="J628" s="509"/>
      <c r="P628" s="507"/>
      <c r="Q628" s="600"/>
      <c r="R628" s="508"/>
      <c r="S628" s="508"/>
      <c r="T628" s="509"/>
      <c r="U628" s="508"/>
      <c r="V628" s="510"/>
      <c r="W628" s="510"/>
      <c r="X628" s="508"/>
      <c r="Y628" s="823"/>
    </row>
    <row r="629" spans="1:25" x14ac:dyDescent="0.25">
      <c r="A629" s="507"/>
      <c r="B629" s="600"/>
      <c r="C629" s="508"/>
      <c r="D629" s="508"/>
      <c r="E629" s="509"/>
      <c r="F629" s="508"/>
      <c r="G629" s="1027"/>
      <c r="H629" s="1027"/>
      <c r="I629" s="508"/>
      <c r="J629" s="509"/>
      <c r="P629" s="507"/>
      <c r="Q629" s="600"/>
      <c r="R629" s="508"/>
      <c r="S629" s="508"/>
      <c r="T629" s="509"/>
      <c r="U629" s="508"/>
      <c r="V629" s="510"/>
      <c r="W629" s="510"/>
      <c r="X629" s="508"/>
      <c r="Y629" s="823"/>
    </row>
    <row r="630" spans="1:25" x14ac:dyDescent="0.25">
      <c r="A630" s="507"/>
      <c r="B630" s="600"/>
      <c r="C630" s="508"/>
      <c r="D630" s="508"/>
      <c r="E630" s="509"/>
      <c r="F630" s="508"/>
      <c r="G630" s="1027"/>
      <c r="H630" s="1027"/>
      <c r="I630" s="508"/>
      <c r="J630" s="509"/>
      <c r="P630" s="507"/>
      <c r="Q630" s="600"/>
      <c r="R630" s="508"/>
      <c r="S630" s="508"/>
      <c r="T630" s="509"/>
      <c r="U630" s="508"/>
      <c r="V630" s="510"/>
      <c r="W630" s="510"/>
      <c r="X630" s="508"/>
      <c r="Y630" s="823"/>
    </row>
    <row r="631" spans="1:25" x14ac:dyDescent="0.25">
      <c r="A631" s="507"/>
      <c r="B631" s="600"/>
      <c r="C631" s="508"/>
      <c r="D631" s="508"/>
      <c r="E631" s="509"/>
      <c r="F631" s="508"/>
      <c r="G631" s="1027"/>
      <c r="H631" s="1027"/>
      <c r="I631" s="508"/>
      <c r="J631" s="509"/>
      <c r="P631" s="507"/>
      <c r="Q631" s="600"/>
      <c r="R631" s="508"/>
      <c r="S631" s="508"/>
      <c r="T631" s="509"/>
      <c r="U631" s="508"/>
      <c r="V631" s="510"/>
      <c r="W631" s="510"/>
      <c r="X631" s="508"/>
      <c r="Y631" s="823"/>
    </row>
    <row r="632" spans="1:25" x14ac:dyDescent="0.25">
      <c r="A632" s="507"/>
      <c r="B632" s="600"/>
      <c r="C632" s="508"/>
      <c r="D632" s="508"/>
      <c r="E632" s="509"/>
      <c r="F632" s="508"/>
      <c r="G632" s="1027"/>
      <c r="H632" s="1027"/>
      <c r="I632" s="508"/>
      <c r="J632" s="509"/>
      <c r="P632" s="507"/>
      <c r="Q632" s="600"/>
      <c r="R632" s="508"/>
      <c r="S632" s="508"/>
      <c r="T632" s="509"/>
      <c r="U632" s="508"/>
      <c r="V632" s="510"/>
      <c r="W632" s="510"/>
      <c r="X632" s="508"/>
      <c r="Y632" s="823"/>
    </row>
    <row r="633" spans="1:25" x14ac:dyDescent="0.25">
      <c r="A633" s="507"/>
      <c r="B633" s="600"/>
      <c r="C633" s="508"/>
      <c r="D633" s="508"/>
      <c r="E633" s="509"/>
      <c r="F633" s="508"/>
      <c r="G633" s="1027"/>
      <c r="H633" s="1027"/>
      <c r="I633" s="508"/>
      <c r="J633" s="509"/>
      <c r="P633" s="507"/>
      <c r="Q633" s="600"/>
      <c r="R633" s="508"/>
      <c r="S633" s="508"/>
      <c r="T633" s="509"/>
      <c r="U633" s="508"/>
      <c r="V633" s="510"/>
      <c r="W633" s="510"/>
      <c r="X633" s="508"/>
      <c r="Y633" s="823"/>
    </row>
    <row r="634" spans="1:25" x14ac:dyDescent="0.25">
      <c r="A634" s="507"/>
      <c r="B634" s="600"/>
      <c r="C634" s="508"/>
      <c r="D634" s="508"/>
      <c r="E634" s="509"/>
      <c r="F634" s="508"/>
      <c r="G634" s="1027"/>
      <c r="H634" s="1027"/>
      <c r="I634" s="508"/>
      <c r="J634" s="509"/>
      <c r="P634" s="507"/>
      <c r="Q634" s="600"/>
      <c r="R634" s="508"/>
      <c r="S634" s="508"/>
      <c r="T634" s="509"/>
      <c r="U634" s="508"/>
      <c r="V634" s="510"/>
      <c r="W634" s="510"/>
      <c r="X634" s="508"/>
      <c r="Y634" s="823"/>
    </row>
    <row r="635" spans="1:25" x14ac:dyDescent="0.25">
      <c r="A635" s="507"/>
      <c r="B635" s="600"/>
      <c r="C635" s="508"/>
      <c r="D635" s="508"/>
      <c r="E635" s="509"/>
      <c r="F635" s="508"/>
      <c r="G635" s="1027"/>
      <c r="H635" s="1027"/>
      <c r="I635" s="508"/>
      <c r="J635" s="509"/>
      <c r="P635" s="507"/>
      <c r="Q635" s="600"/>
      <c r="R635" s="508"/>
      <c r="S635" s="508"/>
      <c r="T635" s="509"/>
      <c r="U635" s="508"/>
      <c r="V635" s="510"/>
      <c r="W635" s="510"/>
      <c r="X635" s="508"/>
      <c r="Y635" s="823"/>
    </row>
    <row r="636" spans="1:25" x14ac:dyDescent="0.25">
      <c r="A636" s="507"/>
      <c r="B636" s="600"/>
      <c r="C636" s="508"/>
      <c r="D636" s="508"/>
      <c r="E636" s="509"/>
      <c r="F636" s="508"/>
      <c r="G636" s="1027"/>
      <c r="H636" s="1027"/>
      <c r="I636" s="508"/>
      <c r="J636" s="509"/>
      <c r="P636" s="507"/>
      <c r="Q636" s="600"/>
      <c r="R636" s="508"/>
      <c r="S636" s="508"/>
      <c r="T636" s="509"/>
      <c r="U636" s="508"/>
      <c r="V636" s="510"/>
      <c r="W636" s="510"/>
      <c r="X636" s="508"/>
      <c r="Y636" s="823"/>
    </row>
    <row r="637" spans="1:25" x14ac:dyDescent="0.25">
      <c r="A637" s="507"/>
      <c r="B637" s="600"/>
      <c r="C637" s="508"/>
      <c r="D637" s="508"/>
      <c r="E637" s="509"/>
      <c r="F637" s="508"/>
      <c r="G637" s="1027"/>
      <c r="H637" s="1027"/>
      <c r="I637" s="508"/>
      <c r="J637" s="509"/>
      <c r="P637" s="507"/>
      <c r="Q637" s="600"/>
      <c r="R637" s="508"/>
      <c r="S637" s="508"/>
      <c r="T637" s="509"/>
      <c r="U637" s="508"/>
      <c r="V637" s="510"/>
      <c r="W637" s="510"/>
      <c r="X637" s="508"/>
      <c r="Y637" s="823"/>
    </row>
    <row r="638" spans="1:25" x14ac:dyDescent="0.25">
      <c r="A638" s="507"/>
      <c r="B638" s="600"/>
      <c r="C638" s="508"/>
      <c r="D638" s="508"/>
      <c r="E638" s="509"/>
      <c r="F638" s="508"/>
      <c r="G638" s="1027"/>
      <c r="H638" s="1027"/>
      <c r="I638" s="508"/>
      <c r="J638" s="509"/>
      <c r="P638" s="507"/>
      <c r="Q638" s="600"/>
      <c r="R638" s="508"/>
      <c r="S638" s="508"/>
      <c r="T638" s="509"/>
      <c r="U638" s="508"/>
      <c r="V638" s="510"/>
      <c r="W638" s="510"/>
      <c r="X638" s="508"/>
      <c r="Y638" s="823"/>
    </row>
    <row r="639" spans="1:25" x14ac:dyDescent="0.25">
      <c r="A639" s="507"/>
      <c r="B639" s="600"/>
      <c r="C639" s="508"/>
      <c r="D639" s="508"/>
      <c r="E639" s="509"/>
      <c r="F639" s="508"/>
      <c r="G639" s="1027"/>
      <c r="H639" s="1027"/>
      <c r="I639" s="508"/>
      <c r="J639" s="509"/>
      <c r="P639" s="507"/>
      <c r="Q639" s="600"/>
      <c r="R639" s="508"/>
      <c r="S639" s="508"/>
      <c r="T639" s="509"/>
      <c r="U639" s="508"/>
      <c r="V639" s="510"/>
      <c r="W639" s="510"/>
      <c r="X639" s="508"/>
      <c r="Y639" s="823"/>
    </row>
    <row r="640" spans="1:25" x14ac:dyDescent="0.25">
      <c r="A640" s="507"/>
      <c r="B640" s="600"/>
      <c r="C640" s="508"/>
      <c r="D640" s="508"/>
      <c r="E640" s="509"/>
      <c r="F640" s="508"/>
      <c r="G640" s="1027"/>
      <c r="H640" s="1027"/>
      <c r="I640" s="508"/>
      <c r="J640" s="509"/>
      <c r="P640" s="507"/>
      <c r="Q640" s="600"/>
      <c r="R640" s="508"/>
      <c r="S640" s="508"/>
      <c r="T640" s="509"/>
      <c r="U640" s="508"/>
      <c r="V640" s="510"/>
      <c r="W640" s="510"/>
      <c r="X640" s="508"/>
      <c r="Y640" s="823"/>
    </row>
    <row r="641" spans="1:25" x14ac:dyDescent="0.25">
      <c r="A641" s="507"/>
      <c r="B641" s="600"/>
      <c r="C641" s="508"/>
      <c r="D641" s="508"/>
      <c r="E641" s="509"/>
      <c r="F641" s="508"/>
      <c r="G641" s="1027"/>
      <c r="H641" s="1027"/>
      <c r="I641" s="508"/>
      <c r="J641" s="509"/>
      <c r="P641" s="507"/>
      <c r="Q641" s="600"/>
      <c r="R641" s="508"/>
      <c r="S641" s="508"/>
      <c r="T641" s="509"/>
      <c r="U641" s="508"/>
      <c r="V641" s="510"/>
      <c r="W641" s="510"/>
      <c r="X641" s="508"/>
      <c r="Y641" s="823"/>
    </row>
    <row r="642" spans="1:25" x14ac:dyDescent="0.25">
      <c r="A642" s="507"/>
      <c r="B642" s="600"/>
      <c r="C642" s="508"/>
      <c r="D642" s="508"/>
      <c r="E642" s="509"/>
      <c r="F642" s="508"/>
      <c r="G642" s="1027"/>
      <c r="H642" s="1027"/>
      <c r="I642" s="508"/>
      <c r="J642" s="509"/>
      <c r="P642" s="507"/>
      <c r="Q642" s="600"/>
      <c r="R642" s="508"/>
      <c r="S642" s="508"/>
      <c r="T642" s="509"/>
      <c r="U642" s="508"/>
      <c r="V642" s="510"/>
      <c r="W642" s="510"/>
      <c r="X642" s="508"/>
      <c r="Y642" s="823"/>
    </row>
    <row r="643" spans="1:25" x14ac:dyDescent="0.25">
      <c r="A643" s="507"/>
      <c r="B643" s="600"/>
      <c r="C643" s="508"/>
      <c r="D643" s="508"/>
      <c r="E643" s="509"/>
      <c r="F643" s="508"/>
      <c r="G643" s="1027"/>
      <c r="H643" s="1027"/>
      <c r="I643" s="508"/>
      <c r="J643" s="509"/>
      <c r="P643" s="507"/>
      <c r="Q643" s="600"/>
      <c r="R643" s="508"/>
      <c r="S643" s="508"/>
      <c r="T643" s="509"/>
      <c r="U643" s="508"/>
      <c r="V643" s="510"/>
      <c r="W643" s="510"/>
      <c r="X643" s="508"/>
      <c r="Y643" s="823"/>
    </row>
    <row r="644" spans="1:25" x14ac:dyDescent="0.25">
      <c r="A644" s="507"/>
      <c r="B644" s="600"/>
      <c r="C644" s="508"/>
      <c r="D644" s="508"/>
      <c r="E644" s="509"/>
      <c r="F644" s="508"/>
      <c r="G644" s="1027"/>
      <c r="H644" s="1027"/>
      <c r="I644" s="508"/>
      <c r="J644" s="509"/>
      <c r="P644" s="507"/>
      <c r="Q644" s="600"/>
      <c r="R644" s="508"/>
      <c r="S644" s="508"/>
      <c r="T644" s="509"/>
      <c r="U644" s="508"/>
      <c r="V644" s="510"/>
      <c r="W644" s="510"/>
      <c r="X644" s="508"/>
      <c r="Y644" s="823"/>
    </row>
    <row r="645" spans="1:25" x14ac:dyDescent="0.25">
      <c r="A645" s="507"/>
      <c r="B645" s="600"/>
      <c r="C645" s="508"/>
      <c r="D645" s="508"/>
      <c r="E645" s="509"/>
      <c r="F645" s="508"/>
      <c r="G645" s="1027"/>
      <c r="H645" s="1027"/>
      <c r="I645" s="508"/>
      <c r="J645" s="509"/>
      <c r="P645" s="507"/>
      <c r="Q645" s="600"/>
      <c r="R645" s="508"/>
      <c r="S645" s="508"/>
      <c r="T645" s="509"/>
      <c r="U645" s="508"/>
      <c r="V645" s="510"/>
      <c r="W645" s="510"/>
      <c r="X645" s="508"/>
      <c r="Y645" s="823"/>
    </row>
    <row r="646" spans="1:25" x14ac:dyDescent="0.25">
      <c r="A646" s="507"/>
      <c r="B646" s="600"/>
      <c r="C646" s="508"/>
      <c r="D646" s="508"/>
      <c r="E646" s="509"/>
      <c r="F646" s="508"/>
      <c r="G646" s="1027"/>
      <c r="H646" s="1027"/>
      <c r="I646" s="508"/>
      <c r="J646" s="509"/>
      <c r="P646" s="507"/>
      <c r="Q646" s="600"/>
      <c r="R646" s="508"/>
      <c r="S646" s="508"/>
      <c r="T646" s="509"/>
      <c r="U646" s="508"/>
      <c r="V646" s="510"/>
      <c r="W646" s="510"/>
      <c r="X646" s="508"/>
      <c r="Y646" s="823"/>
    </row>
    <row r="647" spans="1:25" x14ac:dyDescent="0.25">
      <c r="A647" s="507"/>
      <c r="B647" s="600"/>
      <c r="C647" s="508"/>
      <c r="D647" s="508"/>
      <c r="E647" s="509"/>
      <c r="F647" s="508"/>
      <c r="G647" s="1027"/>
      <c r="H647" s="1027"/>
      <c r="I647" s="508"/>
      <c r="J647" s="509"/>
      <c r="P647" s="507"/>
      <c r="Q647" s="600"/>
      <c r="R647" s="508"/>
      <c r="S647" s="508"/>
      <c r="T647" s="509"/>
      <c r="U647" s="508"/>
      <c r="V647" s="510"/>
      <c r="W647" s="510"/>
      <c r="X647" s="508"/>
      <c r="Y647" s="823"/>
    </row>
    <row r="648" spans="1:25" x14ac:dyDescent="0.25">
      <c r="A648" s="507"/>
      <c r="B648" s="600"/>
      <c r="C648" s="508"/>
      <c r="D648" s="508"/>
      <c r="E648" s="509"/>
      <c r="F648" s="508"/>
      <c r="G648" s="1027"/>
      <c r="H648" s="1027"/>
      <c r="I648" s="508"/>
      <c r="J648" s="509"/>
      <c r="P648" s="507"/>
      <c r="Q648" s="600"/>
      <c r="R648" s="508"/>
      <c r="S648" s="508"/>
      <c r="T648" s="509"/>
      <c r="U648" s="508"/>
      <c r="V648" s="510"/>
      <c r="W648" s="510"/>
      <c r="X648" s="508"/>
      <c r="Y648" s="823"/>
    </row>
    <row r="649" spans="1:25" x14ac:dyDescent="0.25">
      <c r="A649" s="507"/>
      <c r="B649" s="600"/>
      <c r="C649" s="508"/>
      <c r="D649" s="508"/>
      <c r="E649" s="509"/>
      <c r="F649" s="508"/>
      <c r="G649" s="1027"/>
      <c r="H649" s="1027"/>
      <c r="I649" s="508"/>
      <c r="J649" s="509"/>
      <c r="P649" s="507"/>
      <c r="Q649" s="600"/>
      <c r="R649" s="508"/>
      <c r="S649" s="508"/>
      <c r="T649" s="509"/>
      <c r="U649" s="508"/>
      <c r="V649" s="510"/>
      <c r="W649" s="510"/>
      <c r="X649" s="508"/>
      <c r="Y649" s="823"/>
    </row>
    <row r="650" spans="1:25" x14ac:dyDescent="0.25">
      <c r="A650" s="507"/>
      <c r="B650" s="600"/>
      <c r="C650" s="508"/>
      <c r="D650" s="508"/>
      <c r="E650" s="509"/>
      <c r="F650" s="508"/>
      <c r="G650" s="1027"/>
      <c r="H650" s="1027"/>
      <c r="I650" s="508"/>
      <c r="J650" s="509"/>
      <c r="P650" s="507"/>
      <c r="Q650" s="600"/>
      <c r="R650" s="508"/>
      <c r="S650" s="508"/>
      <c r="T650" s="509"/>
      <c r="U650" s="508"/>
      <c r="V650" s="510"/>
      <c r="W650" s="510"/>
      <c r="X650" s="508"/>
      <c r="Y650" s="823"/>
    </row>
    <row r="651" spans="1:25" x14ac:dyDescent="0.25">
      <c r="A651" s="507"/>
      <c r="B651" s="600"/>
      <c r="C651" s="508"/>
      <c r="D651" s="508"/>
      <c r="E651" s="509"/>
      <c r="F651" s="508"/>
      <c r="G651" s="1027"/>
      <c r="H651" s="1027"/>
      <c r="I651" s="508"/>
      <c r="J651" s="509"/>
      <c r="P651" s="507"/>
      <c r="Q651" s="600"/>
      <c r="R651" s="508"/>
      <c r="S651" s="508"/>
      <c r="T651" s="509"/>
      <c r="U651" s="508"/>
      <c r="V651" s="510"/>
      <c r="W651" s="510"/>
      <c r="X651" s="508"/>
      <c r="Y651" s="823"/>
    </row>
    <row r="652" spans="1:25" x14ac:dyDescent="0.25">
      <c r="A652" s="507"/>
      <c r="B652" s="600"/>
      <c r="C652" s="508"/>
      <c r="D652" s="508"/>
      <c r="E652" s="509"/>
      <c r="F652" s="508"/>
      <c r="G652" s="1027"/>
      <c r="H652" s="1027"/>
      <c r="I652" s="508"/>
      <c r="J652" s="509"/>
      <c r="P652" s="507"/>
      <c r="Q652" s="600"/>
      <c r="R652" s="508"/>
      <c r="S652" s="508"/>
      <c r="T652" s="509"/>
      <c r="U652" s="508"/>
      <c r="V652" s="510"/>
      <c r="W652" s="510"/>
      <c r="X652" s="508"/>
      <c r="Y652" s="823"/>
    </row>
    <row r="653" spans="1:25" x14ac:dyDescent="0.25">
      <c r="A653" s="507"/>
      <c r="B653" s="600"/>
      <c r="C653" s="508"/>
      <c r="D653" s="508"/>
      <c r="E653" s="509"/>
      <c r="F653" s="508"/>
      <c r="G653" s="1027"/>
      <c r="H653" s="1027"/>
      <c r="I653" s="508"/>
      <c r="J653" s="509"/>
      <c r="P653" s="507"/>
      <c r="Q653" s="600"/>
      <c r="R653" s="508"/>
      <c r="S653" s="508"/>
      <c r="T653" s="509"/>
      <c r="U653" s="508"/>
      <c r="V653" s="510"/>
      <c r="W653" s="510"/>
      <c r="X653" s="508"/>
      <c r="Y653" s="823"/>
    </row>
    <row r="654" spans="1:25" x14ac:dyDescent="0.25">
      <c r="A654" s="507"/>
      <c r="B654" s="600"/>
      <c r="C654" s="508"/>
      <c r="D654" s="508"/>
      <c r="E654" s="509"/>
      <c r="F654" s="508"/>
      <c r="G654" s="1027"/>
      <c r="H654" s="1027"/>
      <c r="I654" s="508"/>
      <c r="J654" s="509"/>
      <c r="P654" s="507"/>
      <c r="Q654" s="600"/>
      <c r="R654" s="508"/>
      <c r="S654" s="508"/>
      <c r="T654" s="509"/>
      <c r="U654" s="508"/>
      <c r="V654" s="510"/>
      <c r="W654" s="510"/>
      <c r="X654" s="508"/>
      <c r="Y654" s="823"/>
    </row>
    <row r="655" spans="1:25" x14ac:dyDescent="0.25">
      <c r="A655" s="507"/>
      <c r="B655" s="600"/>
      <c r="C655" s="508"/>
      <c r="D655" s="508"/>
      <c r="E655" s="509"/>
      <c r="F655" s="508"/>
      <c r="G655" s="1027"/>
      <c r="H655" s="1027"/>
      <c r="I655" s="508"/>
      <c r="J655" s="509"/>
      <c r="P655" s="507"/>
      <c r="Q655" s="600"/>
      <c r="R655" s="508"/>
      <c r="S655" s="508"/>
      <c r="T655" s="509"/>
      <c r="U655" s="508"/>
      <c r="V655" s="510"/>
      <c r="W655" s="510"/>
      <c r="X655" s="508"/>
      <c r="Y655" s="823"/>
    </row>
    <row r="656" spans="1:25" x14ac:dyDescent="0.25">
      <c r="A656" s="507"/>
      <c r="B656" s="600"/>
      <c r="C656" s="508"/>
      <c r="D656" s="508"/>
      <c r="E656" s="509"/>
      <c r="F656" s="508"/>
      <c r="G656" s="1027"/>
      <c r="H656" s="1027"/>
      <c r="I656" s="508"/>
      <c r="J656" s="509"/>
      <c r="P656" s="507"/>
      <c r="Q656" s="600"/>
      <c r="R656" s="508"/>
      <c r="S656" s="508"/>
      <c r="T656" s="509"/>
      <c r="U656" s="508"/>
      <c r="V656" s="510"/>
      <c r="W656" s="510"/>
      <c r="X656" s="508"/>
      <c r="Y656" s="823"/>
    </row>
    <row r="657" spans="1:25" x14ac:dyDescent="0.25">
      <c r="A657" s="507"/>
      <c r="B657" s="600"/>
      <c r="C657" s="508"/>
      <c r="D657" s="508"/>
      <c r="E657" s="509"/>
      <c r="F657" s="508"/>
      <c r="G657" s="1027"/>
      <c r="H657" s="1027"/>
      <c r="I657" s="508"/>
      <c r="J657" s="509"/>
      <c r="P657" s="507"/>
      <c r="Q657" s="600"/>
      <c r="R657" s="508"/>
      <c r="S657" s="508"/>
      <c r="T657" s="509"/>
      <c r="U657" s="508"/>
      <c r="V657" s="510"/>
      <c r="W657" s="510"/>
      <c r="X657" s="508"/>
      <c r="Y657" s="823"/>
    </row>
    <row r="658" spans="1:25" x14ac:dyDescent="0.25">
      <c r="A658" s="507"/>
      <c r="B658" s="600"/>
      <c r="C658" s="508"/>
      <c r="D658" s="508"/>
      <c r="E658" s="509"/>
      <c r="F658" s="508"/>
      <c r="G658" s="1027"/>
      <c r="H658" s="1027"/>
      <c r="I658" s="508"/>
      <c r="J658" s="509"/>
      <c r="P658" s="507"/>
      <c r="Q658" s="600"/>
      <c r="R658" s="508"/>
      <c r="S658" s="508"/>
      <c r="T658" s="509"/>
      <c r="U658" s="508"/>
      <c r="V658" s="510"/>
      <c r="W658" s="510"/>
      <c r="X658" s="508"/>
      <c r="Y658" s="823"/>
    </row>
    <row r="659" spans="1:25" x14ac:dyDescent="0.25">
      <c r="A659" s="507"/>
      <c r="B659" s="600"/>
      <c r="C659" s="508"/>
      <c r="D659" s="508"/>
      <c r="E659" s="509"/>
      <c r="F659" s="508"/>
      <c r="G659" s="1027"/>
      <c r="H659" s="1027"/>
      <c r="I659" s="508"/>
      <c r="J659" s="509"/>
      <c r="P659" s="507"/>
      <c r="Q659" s="600"/>
      <c r="R659" s="508"/>
      <c r="S659" s="508"/>
      <c r="T659" s="509"/>
      <c r="U659" s="508"/>
      <c r="V659" s="510"/>
      <c r="W659" s="510"/>
      <c r="X659" s="508"/>
      <c r="Y659" s="823"/>
    </row>
    <row r="660" spans="1:25" x14ac:dyDescent="0.25">
      <c r="A660" s="507"/>
      <c r="B660" s="600"/>
      <c r="C660" s="508"/>
      <c r="D660" s="508"/>
      <c r="E660" s="509"/>
      <c r="F660" s="508"/>
      <c r="G660" s="1027"/>
      <c r="H660" s="1027"/>
      <c r="I660" s="508"/>
      <c r="J660" s="509"/>
      <c r="P660" s="507"/>
      <c r="Q660" s="600"/>
      <c r="R660" s="508"/>
      <c r="S660" s="508"/>
      <c r="T660" s="509"/>
      <c r="U660" s="508"/>
      <c r="V660" s="510"/>
      <c r="W660" s="510"/>
      <c r="X660" s="508"/>
      <c r="Y660" s="823"/>
    </row>
    <row r="661" spans="1:25" x14ac:dyDescent="0.25">
      <c r="A661" s="507"/>
      <c r="B661" s="600"/>
      <c r="C661" s="508"/>
      <c r="D661" s="508"/>
      <c r="E661" s="509"/>
      <c r="F661" s="508"/>
      <c r="G661" s="1027"/>
      <c r="H661" s="1027"/>
      <c r="I661" s="508"/>
      <c r="J661" s="509"/>
      <c r="P661" s="507"/>
      <c r="Q661" s="600"/>
      <c r="R661" s="508"/>
      <c r="S661" s="508"/>
      <c r="T661" s="509"/>
      <c r="U661" s="508"/>
      <c r="V661" s="510"/>
      <c r="W661" s="510"/>
      <c r="X661" s="508"/>
      <c r="Y661" s="823"/>
    </row>
    <row r="662" spans="1:25" x14ac:dyDescent="0.25">
      <c r="A662" s="507"/>
      <c r="B662" s="600"/>
      <c r="C662" s="508"/>
      <c r="D662" s="508"/>
      <c r="E662" s="509"/>
      <c r="F662" s="508"/>
      <c r="G662" s="1027"/>
      <c r="H662" s="1027"/>
      <c r="I662" s="508"/>
      <c r="J662" s="509"/>
      <c r="P662" s="507"/>
      <c r="Q662" s="600"/>
      <c r="R662" s="508"/>
      <c r="S662" s="508"/>
      <c r="T662" s="509"/>
      <c r="U662" s="508"/>
      <c r="V662" s="510"/>
      <c r="W662" s="510"/>
      <c r="X662" s="508"/>
      <c r="Y662" s="823"/>
    </row>
    <row r="663" spans="1:25" x14ac:dyDescent="0.25">
      <c r="A663" s="507"/>
      <c r="B663" s="600"/>
      <c r="C663" s="508"/>
      <c r="D663" s="508"/>
      <c r="E663" s="509"/>
      <c r="F663" s="508"/>
      <c r="G663" s="1027"/>
      <c r="H663" s="1027"/>
      <c r="I663" s="508"/>
      <c r="J663" s="509"/>
      <c r="P663" s="507"/>
      <c r="Q663" s="600"/>
      <c r="R663" s="508"/>
      <c r="S663" s="508"/>
      <c r="T663" s="509"/>
      <c r="U663" s="508"/>
      <c r="V663" s="510"/>
      <c r="W663" s="510"/>
      <c r="X663" s="508"/>
      <c r="Y663" s="823"/>
    </row>
    <row r="664" spans="1:25" x14ac:dyDescent="0.25">
      <c r="A664" s="507"/>
      <c r="B664" s="600"/>
      <c r="C664" s="508"/>
      <c r="D664" s="508"/>
      <c r="E664" s="509"/>
      <c r="F664" s="508"/>
      <c r="G664" s="1027"/>
      <c r="H664" s="1027"/>
      <c r="I664" s="508"/>
      <c r="J664" s="509"/>
      <c r="P664" s="507"/>
      <c r="Q664" s="600"/>
      <c r="R664" s="508"/>
      <c r="S664" s="508"/>
      <c r="T664" s="509"/>
      <c r="U664" s="508"/>
      <c r="V664" s="510"/>
      <c r="W664" s="510"/>
      <c r="X664" s="508"/>
      <c r="Y664" s="823"/>
    </row>
    <row r="665" spans="1:25" x14ac:dyDescent="0.25">
      <c r="A665" s="507"/>
      <c r="B665" s="600"/>
      <c r="C665" s="508"/>
      <c r="D665" s="508"/>
      <c r="E665" s="509"/>
      <c r="F665" s="508"/>
      <c r="G665" s="1027"/>
      <c r="H665" s="1027"/>
      <c r="I665" s="508"/>
      <c r="J665" s="509"/>
      <c r="P665" s="507"/>
      <c r="Q665" s="600"/>
      <c r="R665" s="508"/>
      <c r="S665" s="508"/>
      <c r="T665" s="509"/>
      <c r="U665" s="508"/>
      <c r="V665" s="510"/>
      <c r="W665" s="510"/>
      <c r="X665" s="508"/>
      <c r="Y665" s="823"/>
    </row>
    <row r="666" spans="1:25" x14ac:dyDescent="0.25">
      <c r="A666" s="507"/>
      <c r="B666" s="600"/>
      <c r="C666" s="508"/>
      <c r="D666" s="508"/>
      <c r="E666" s="509"/>
      <c r="F666" s="508"/>
      <c r="G666" s="1027"/>
      <c r="H666" s="1027"/>
      <c r="I666" s="508"/>
      <c r="J666" s="509"/>
      <c r="P666" s="507"/>
      <c r="Q666" s="600"/>
      <c r="R666" s="508"/>
      <c r="S666" s="508"/>
      <c r="T666" s="509"/>
      <c r="U666" s="508"/>
      <c r="V666" s="510"/>
      <c r="W666" s="510"/>
      <c r="X666" s="508"/>
      <c r="Y666" s="823"/>
    </row>
    <row r="667" spans="1:25" x14ac:dyDescent="0.25">
      <c r="A667" s="507"/>
      <c r="B667" s="600"/>
      <c r="C667" s="508"/>
      <c r="D667" s="508"/>
      <c r="E667" s="509"/>
      <c r="F667" s="508"/>
      <c r="G667" s="1027"/>
      <c r="H667" s="1027"/>
      <c r="I667" s="508"/>
      <c r="J667" s="509"/>
      <c r="P667" s="507"/>
      <c r="Q667" s="600"/>
      <c r="R667" s="508"/>
      <c r="S667" s="508"/>
      <c r="T667" s="509"/>
      <c r="U667" s="508"/>
      <c r="V667" s="510"/>
      <c r="W667" s="510"/>
      <c r="X667" s="508"/>
      <c r="Y667" s="823"/>
    </row>
    <row r="668" spans="1:25" x14ac:dyDescent="0.25">
      <c r="A668" s="507"/>
      <c r="B668" s="600"/>
      <c r="C668" s="508"/>
      <c r="D668" s="508"/>
      <c r="E668" s="509"/>
      <c r="F668" s="508"/>
      <c r="G668" s="1027"/>
      <c r="H668" s="1027"/>
      <c r="I668" s="508"/>
      <c r="J668" s="509"/>
      <c r="P668" s="507"/>
      <c r="Q668" s="600"/>
      <c r="R668" s="508"/>
      <c r="S668" s="508"/>
      <c r="T668" s="509"/>
      <c r="U668" s="508"/>
      <c r="V668" s="510"/>
      <c r="W668" s="510"/>
      <c r="X668" s="508"/>
      <c r="Y668" s="823"/>
    </row>
    <row r="669" spans="1:25" x14ac:dyDescent="0.25">
      <c r="A669" s="507"/>
      <c r="B669" s="600"/>
      <c r="C669" s="508"/>
      <c r="D669" s="508"/>
      <c r="E669" s="509"/>
      <c r="F669" s="508"/>
      <c r="G669" s="1027"/>
      <c r="H669" s="1027"/>
      <c r="I669" s="508"/>
      <c r="J669" s="509"/>
      <c r="P669" s="507"/>
      <c r="Q669" s="600"/>
      <c r="R669" s="508"/>
      <c r="S669" s="508"/>
      <c r="T669" s="509"/>
      <c r="U669" s="508"/>
      <c r="V669" s="510"/>
      <c r="W669" s="510"/>
      <c r="X669" s="508"/>
      <c r="Y669" s="823"/>
    </row>
    <row r="670" spans="1:25" x14ac:dyDescent="0.25">
      <c r="A670" s="507"/>
      <c r="B670" s="600"/>
      <c r="C670" s="508"/>
      <c r="D670" s="508"/>
      <c r="E670" s="509"/>
      <c r="F670" s="508"/>
      <c r="G670" s="1027"/>
      <c r="H670" s="1027"/>
      <c r="I670" s="508"/>
      <c r="J670" s="509"/>
      <c r="P670" s="507"/>
      <c r="Q670" s="600"/>
      <c r="R670" s="508"/>
      <c r="S670" s="508"/>
      <c r="T670" s="509"/>
      <c r="U670" s="508"/>
      <c r="V670" s="510"/>
      <c r="W670" s="510"/>
      <c r="X670" s="508"/>
      <c r="Y670" s="823"/>
    </row>
    <row r="671" spans="1:25" x14ac:dyDescent="0.25">
      <c r="A671" s="507"/>
      <c r="B671" s="600"/>
      <c r="C671" s="508"/>
      <c r="D671" s="508"/>
      <c r="E671" s="509"/>
      <c r="F671" s="508"/>
      <c r="G671" s="1027"/>
      <c r="H671" s="1027"/>
      <c r="I671" s="508"/>
      <c r="J671" s="509"/>
      <c r="P671" s="507"/>
      <c r="Q671" s="600"/>
      <c r="R671" s="508"/>
      <c r="S671" s="508"/>
      <c r="T671" s="509"/>
      <c r="U671" s="508"/>
      <c r="V671" s="510"/>
      <c r="W671" s="510"/>
      <c r="X671" s="508"/>
      <c r="Y671" s="823"/>
    </row>
    <row r="672" spans="1:25" x14ac:dyDescent="0.25">
      <c r="A672" s="507"/>
      <c r="B672" s="600"/>
      <c r="C672" s="508"/>
      <c r="D672" s="508"/>
      <c r="E672" s="509"/>
      <c r="F672" s="508"/>
      <c r="G672" s="1027"/>
      <c r="H672" s="1027"/>
      <c r="I672" s="508"/>
      <c r="J672" s="509"/>
      <c r="P672" s="507"/>
      <c r="Q672" s="600"/>
      <c r="R672" s="508"/>
      <c r="S672" s="508"/>
      <c r="T672" s="509"/>
      <c r="U672" s="508"/>
      <c r="V672" s="510"/>
      <c r="W672" s="510"/>
      <c r="X672" s="508"/>
      <c r="Y672" s="823"/>
    </row>
    <row r="673" spans="1:25" x14ac:dyDescent="0.25">
      <c r="A673" s="507"/>
      <c r="B673" s="600"/>
      <c r="C673" s="508"/>
      <c r="D673" s="508"/>
      <c r="E673" s="509"/>
      <c r="F673" s="508"/>
      <c r="G673" s="1027"/>
      <c r="H673" s="1027"/>
      <c r="I673" s="508"/>
      <c r="J673" s="509"/>
      <c r="P673" s="507"/>
      <c r="Q673" s="600"/>
      <c r="R673" s="508"/>
      <c r="S673" s="508"/>
      <c r="T673" s="509"/>
      <c r="U673" s="508"/>
      <c r="V673" s="510"/>
      <c r="W673" s="510"/>
      <c r="X673" s="508"/>
      <c r="Y673" s="823"/>
    </row>
    <row r="674" spans="1:25" x14ac:dyDescent="0.25">
      <c r="A674" s="507"/>
      <c r="B674" s="600"/>
      <c r="C674" s="508"/>
      <c r="D674" s="508"/>
      <c r="E674" s="509"/>
      <c r="F674" s="508"/>
      <c r="G674" s="1027"/>
      <c r="H674" s="1027"/>
      <c r="I674" s="508"/>
      <c r="J674" s="509"/>
      <c r="P674" s="507"/>
      <c r="Q674" s="600"/>
      <c r="R674" s="508"/>
      <c r="S674" s="508"/>
      <c r="T674" s="509"/>
      <c r="U674" s="508"/>
      <c r="V674" s="510"/>
      <c r="W674" s="510"/>
      <c r="X674" s="508"/>
      <c r="Y674" s="823"/>
    </row>
    <row r="675" spans="1:25" x14ac:dyDescent="0.25">
      <c r="A675" s="507"/>
      <c r="B675" s="600"/>
      <c r="C675" s="508"/>
      <c r="D675" s="508"/>
      <c r="E675" s="509"/>
      <c r="F675" s="508"/>
      <c r="G675" s="1027"/>
      <c r="H675" s="1027"/>
      <c r="I675" s="508"/>
      <c r="J675" s="509"/>
      <c r="P675" s="507"/>
      <c r="Q675" s="600"/>
      <c r="R675" s="508"/>
      <c r="S675" s="508"/>
      <c r="T675" s="509"/>
      <c r="U675" s="508"/>
      <c r="V675" s="510"/>
      <c r="W675" s="510"/>
      <c r="X675" s="508"/>
      <c r="Y675" s="823"/>
    </row>
    <row r="676" spans="1:25" x14ac:dyDescent="0.25">
      <c r="A676" s="507"/>
      <c r="B676" s="600"/>
      <c r="C676" s="508"/>
      <c r="D676" s="508"/>
      <c r="E676" s="509"/>
      <c r="F676" s="508"/>
      <c r="G676" s="1027"/>
      <c r="H676" s="1027"/>
      <c r="I676" s="508"/>
      <c r="J676" s="509"/>
      <c r="P676" s="507"/>
      <c r="Q676" s="600"/>
      <c r="R676" s="508"/>
      <c r="S676" s="508"/>
      <c r="T676" s="509"/>
      <c r="U676" s="508"/>
      <c r="V676" s="510"/>
      <c r="W676" s="510"/>
      <c r="X676" s="508"/>
      <c r="Y676" s="823"/>
    </row>
    <row r="677" spans="1:25" x14ac:dyDescent="0.25">
      <c r="A677" s="507"/>
      <c r="B677" s="600"/>
      <c r="C677" s="508"/>
      <c r="D677" s="508"/>
      <c r="E677" s="509"/>
      <c r="F677" s="508"/>
      <c r="G677" s="1027"/>
      <c r="H677" s="1027"/>
      <c r="I677" s="508"/>
      <c r="J677" s="509"/>
      <c r="P677" s="507"/>
      <c r="Q677" s="600"/>
      <c r="R677" s="508"/>
      <c r="S677" s="508"/>
      <c r="T677" s="509"/>
      <c r="U677" s="508"/>
      <c r="V677" s="510"/>
      <c r="W677" s="510"/>
      <c r="X677" s="508"/>
      <c r="Y677" s="823"/>
    </row>
    <row r="678" spans="1:25" x14ac:dyDescent="0.25">
      <c r="A678" s="507"/>
      <c r="B678" s="600"/>
      <c r="C678" s="508"/>
      <c r="D678" s="508"/>
      <c r="E678" s="509"/>
      <c r="F678" s="508"/>
      <c r="G678" s="1027"/>
      <c r="H678" s="1027"/>
      <c r="I678" s="508"/>
      <c r="J678" s="509"/>
      <c r="P678" s="507"/>
      <c r="Q678" s="600"/>
      <c r="R678" s="508"/>
      <c r="S678" s="508"/>
      <c r="T678" s="509"/>
      <c r="U678" s="508"/>
      <c r="V678" s="510"/>
      <c r="W678" s="510"/>
      <c r="X678" s="508"/>
      <c r="Y678" s="823"/>
    </row>
    <row r="679" spans="1:25" x14ac:dyDescent="0.25">
      <c r="A679" s="507"/>
      <c r="B679" s="600"/>
      <c r="C679" s="508"/>
      <c r="D679" s="508"/>
      <c r="E679" s="509"/>
      <c r="F679" s="508"/>
      <c r="G679" s="1027"/>
      <c r="H679" s="1027"/>
      <c r="I679" s="508"/>
      <c r="J679" s="509"/>
      <c r="P679" s="507"/>
      <c r="Q679" s="600"/>
      <c r="R679" s="508"/>
      <c r="S679" s="508"/>
      <c r="T679" s="509"/>
      <c r="U679" s="508"/>
      <c r="V679" s="510"/>
      <c r="W679" s="510"/>
      <c r="X679" s="508"/>
      <c r="Y679" s="823"/>
    </row>
    <row r="680" spans="1:25" x14ac:dyDescent="0.25">
      <c r="A680" s="507"/>
      <c r="B680" s="600"/>
      <c r="C680" s="508"/>
      <c r="D680" s="508"/>
      <c r="E680" s="509"/>
      <c r="F680" s="508"/>
      <c r="G680" s="1027"/>
      <c r="H680" s="1027"/>
      <c r="I680" s="508"/>
      <c r="J680" s="509"/>
      <c r="P680" s="507"/>
      <c r="Q680" s="600"/>
      <c r="R680" s="508"/>
      <c r="S680" s="508"/>
      <c r="T680" s="509"/>
      <c r="U680" s="508"/>
      <c r="V680" s="510"/>
      <c r="W680" s="510"/>
      <c r="X680" s="508"/>
      <c r="Y680" s="823"/>
    </row>
    <row r="681" spans="1:25" x14ac:dyDescent="0.25">
      <c r="A681" s="507"/>
      <c r="B681" s="600"/>
      <c r="C681" s="508"/>
      <c r="D681" s="508"/>
      <c r="E681" s="509"/>
      <c r="F681" s="508"/>
      <c r="G681" s="1027"/>
      <c r="H681" s="1027"/>
      <c r="I681" s="508"/>
      <c r="J681" s="509"/>
      <c r="P681" s="507"/>
      <c r="Q681" s="600"/>
      <c r="R681" s="508"/>
      <c r="S681" s="508"/>
      <c r="T681" s="509"/>
      <c r="U681" s="508"/>
      <c r="V681" s="510"/>
      <c r="W681" s="510"/>
      <c r="X681" s="508"/>
      <c r="Y681" s="823"/>
    </row>
    <row r="682" spans="1:25" x14ac:dyDescent="0.25">
      <c r="A682" s="507"/>
      <c r="B682" s="600"/>
      <c r="C682" s="508"/>
      <c r="D682" s="508"/>
      <c r="E682" s="509"/>
      <c r="F682" s="508"/>
      <c r="G682" s="1027"/>
      <c r="H682" s="1027"/>
      <c r="I682" s="508"/>
      <c r="J682" s="509"/>
      <c r="P682" s="507"/>
      <c r="Q682" s="600"/>
      <c r="R682" s="508"/>
      <c r="S682" s="508"/>
      <c r="T682" s="509"/>
      <c r="U682" s="508"/>
      <c r="V682" s="510"/>
      <c r="W682" s="510"/>
      <c r="X682" s="508"/>
      <c r="Y682" s="823"/>
    </row>
    <row r="683" spans="1:25" x14ac:dyDescent="0.25">
      <c r="A683" s="507"/>
      <c r="B683" s="600"/>
      <c r="C683" s="508"/>
      <c r="D683" s="508"/>
      <c r="E683" s="509"/>
      <c r="F683" s="508"/>
      <c r="G683" s="1027"/>
      <c r="H683" s="1027"/>
      <c r="I683" s="508"/>
      <c r="J683" s="509"/>
      <c r="P683" s="507"/>
      <c r="Q683" s="600"/>
      <c r="R683" s="508"/>
      <c r="S683" s="508"/>
      <c r="T683" s="509"/>
      <c r="U683" s="508"/>
      <c r="V683" s="510"/>
      <c r="W683" s="510"/>
      <c r="X683" s="508"/>
      <c r="Y683" s="823"/>
    </row>
    <row r="684" spans="1:25" x14ac:dyDescent="0.25">
      <c r="A684" s="507"/>
      <c r="B684" s="600"/>
      <c r="C684" s="508"/>
      <c r="D684" s="508"/>
      <c r="E684" s="509"/>
      <c r="F684" s="508"/>
      <c r="G684" s="1027"/>
      <c r="H684" s="1027"/>
      <c r="I684" s="508"/>
      <c r="J684" s="509"/>
      <c r="P684" s="507"/>
      <c r="Q684" s="600"/>
      <c r="R684" s="508"/>
      <c r="S684" s="508"/>
      <c r="T684" s="509"/>
      <c r="U684" s="508"/>
      <c r="V684" s="510"/>
      <c r="W684" s="510"/>
      <c r="X684" s="508"/>
      <c r="Y684" s="823"/>
    </row>
    <row r="685" spans="1:25" x14ac:dyDescent="0.25">
      <c r="A685" s="507"/>
      <c r="B685" s="600"/>
      <c r="C685" s="508"/>
      <c r="D685" s="508"/>
      <c r="E685" s="509"/>
      <c r="F685" s="508"/>
      <c r="G685" s="1027"/>
      <c r="H685" s="1027"/>
      <c r="I685" s="508"/>
      <c r="J685" s="509"/>
      <c r="P685" s="507"/>
      <c r="Q685" s="600"/>
      <c r="R685" s="508"/>
      <c r="S685" s="508"/>
      <c r="T685" s="509"/>
      <c r="U685" s="508"/>
      <c r="V685" s="510"/>
      <c r="W685" s="510"/>
      <c r="X685" s="508"/>
      <c r="Y685" s="823"/>
    </row>
    <row r="686" spans="1:25" x14ac:dyDescent="0.25">
      <c r="A686" s="507"/>
      <c r="B686" s="600"/>
      <c r="C686" s="508"/>
      <c r="D686" s="508"/>
      <c r="E686" s="509"/>
      <c r="F686" s="508"/>
      <c r="G686" s="1027"/>
      <c r="H686" s="1027"/>
      <c r="I686" s="508"/>
      <c r="J686" s="509"/>
      <c r="P686" s="507"/>
      <c r="Q686" s="600"/>
      <c r="R686" s="508"/>
      <c r="S686" s="508"/>
      <c r="T686" s="509"/>
      <c r="U686" s="508"/>
      <c r="V686" s="510"/>
      <c r="W686" s="510"/>
      <c r="X686" s="508"/>
      <c r="Y686" s="823"/>
    </row>
    <row r="687" spans="1:25" x14ac:dyDescent="0.25">
      <c r="A687" s="507"/>
      <c r="B687" s="600"/>
      <c r="C687" s="508"/>
      <c r="D687" s="508"/>
      <c r="E687" s="509"/>
      <c r="F687" s="508"/>
      <c r="G687" s="1027"/>
      <c r="H687" s="1027"/>
      <c r="I687" s="508"/>
      <c r="J687" s="509"/>
      <c r="P687" s="507"/>
      <c r="Q687" s="600"/>
      <c r="R687" s="508"/>
      <c r="S687" s="508"/>
      <c r="T687" s="509"/>
      <c r="U687" s="508"/>
      <c r="V687" s="510"/>
      <c r="W687" s="510"/>
      <c r="X687" s="508"/>
      <c r="Y687" s="823"/>
    </row>
    <row r="688" spans="1:25" x14ac:dyDescent="0.25">
      <c r="A688" s="507"/>
      <c r="B688" s="600"/>
      <c r="C688" s="508"/>
      <c r="D688" s="508"/>
      <c r="E688" s="509"/>
      <c r="F688" s="508"/>
      <c r="G688" s="1027"/>
      <c r="H688" s="1027"/>
      <c r="I688" s="508"/>
      <c r="J688" s="509"/>
      <c r="P688" s="507"/>
      <c r="Q688" s="600"/>
      <c r="R688" s="508"/>
      <c r="S688" s="508"/>
      <c r="T688" s="509"/>
      <c r="U688" s="508"/>
      <c r="V688" s="510"/>
      <c r="W688" s="510"/>
      <c r="X688" s="508"/>
      <c r="Y688" s="823"/>
    </row>
    <row r="689" spans="1:25" x14ac:dyDescent="0.25">
      <c r="A689" s="507"/>
      <c r="B689" s="600"/>
      <c r="C689" s="508"/>
      <c r="D689" s="508"/>
      <c r="E689" s="509"/>
      <c r="F689" s="508"/>
      <c r="G689" s="1027"/>
      <c r="H689" s="1027"/>
      <c r="I689" s="508"/>
      <c r="J689" s="509"/>
      <c r="P689" s="507"/>
      <c r="Q689" s="600"/>
      <c r="R689" s="508"/>
      <c r="S689" s="508"/>
      <c r="T689" s="509"/>
      <c r="U689" s="508"/>
      <c r="V689" s="510"/>
      <c r="W689" s="510"/>
      <c r="X689" s="508"/>
      <c r="Y689" s="823"/>
    </row>
    <row r="690" spans="1:25" x14ac:dyDescent="0.25">
      <c r="A690" s="507"/>
      <c r="B690" s="600"/>
      <c r="C690" s="508"/>
      <c r="D690" s="508"/>
      <c r="E690" s="509"/>
      <c r="F690" s="508"/>
      <c r="G690" s="1027"/>
      <c r="H690" s="1027"/>
      <c r="I690" s="508"/>
      <c r="J690" s="509"/>
      <c r="P690" s="507"/>
      <c r="Q690" s="600"/>
      <c r="R690" s="508"/>
      <c r="S690" s="508"/>
      <c r="T690" s="509"/>
      <c r="U690" s="508"/>
      <c r="V690" s="510"/>
      <c r="W690" s="510"/>
      <c r="X690" s="508"/>
      <c r="Y690" s="823"/>
    </row>
    <row r="691" spans="1:25" x14ac:dyDescent="0.25">
      <c r="A691" s="507"/>
      <c r="B691" s="600"/>
      <c r="C691" s="508"/>
      <c r="D691" s="508"/>
      <c r="E691" s="509"/>
      <c r="F691" s="508"/>
      <c r="G691" s="1027"/>
      <c r="H691" s="1027"/>
      <c r="I691" s="508"/>
      <c r="J691" s="509"/>
      <c r="P691" s="507"/>
      <c r="Q691" s="600"/>
      <c r="R691" s="508"/>
      <c r="S691" s="508"/>
      <c r="T691" s="509"/>
      <c r="U691" s="508"/>
      <c r="V691" s="510"/>
      <c r="W691" s="510"/>
      <c r="X691" s="508"/>
      <c r="Y691" s="823"/>
    </row>
    <row r="692" spans="1:25" x14ac:dyDescent="0.25">
      <c r="A692" s="507"/>
      <c r="B692" s="600"/>
      <c r="C692" s="508"/>
      <c r="D692" s="508"/>
      <c r="E692" s="509"/>
      <c r="F692" s="508"/>
      <c r="G692" s="1027"/>
      <c r="H692" s="1027"/>
      <c r="I692" s="508"/>
      <c r="J692" s="509"/>
      <c r="P692" s="507"/>
      <c r="Q692" s="600"/>
      <c r="R692" s="508"/>
      <c r="S692" s="508"/>
      <c r="T692" s="509"/>
      <c r="U692" s="508"/>
      <c r="V692" s="510"/>
      <c r="W692" s="510"/>
      <c r="X692" s="508"/>
      <c r="Y692" s="823"/>
    </row>
    <row r="693" spans="1:25" x14ac:dyDescent="0.25">
      <c r="A693" s="507"/>
      <c r="B693" s="600"/>
      <c r="C693" s="508"/>
      <c r="D693" s="508"/>
      <c r="E693" s="509"/>
      <c r="F693" s="508"/>
      <c r="G693" s="1027"/>
      <c r="H693" s="1027"/>
      <c r="I693" s="508"/>
      <c r="J693" s="509"/>
      <c r="P693" s="507"/>
      <c r="Q693" s="600"/>
      <c r="R693" s="508"/>
      <c r="S693" s="508"/>
      <c r="T693" s="509"/>
      <c r="U693" s="508"/>
      <c r="V693" s="510"/>
      <c r="W693" s="510"/>
      <c r="X693" s="508"/>
      <c r="Y693" s="823"/>
    </row>
    <row r="694" spans="1:25" x14ac:dyDescent="0.25">
      <c r="A694" s="507"/>
      <c r="B694" s="600"/>
      <c r="C694" s="508"/>
      <c r="D694" s="508"/>
      <c r="E694" s="509"/>
      <c r="F694" s="508"/>
      <c r="G694" s="1027"/>
      <c r="H694" s="1027"/>
      <c r="I694" s="508"/>
      <c r="J694" s="509"/>
      <c r="P694" s="507"/>
      <c r="Q694" s="600"/>
      <c r="R694" s="508"/>
      <c r="S694" s="508"/>
      <c r="T694" s="509"/>
      <c r="U694" s="508"/>
      <c r="V694" s="510"/>
      <c r="W694" s="510"/>
      <c r="X694" s="508"/>
      <c r="Y694" s="823"/>
    </row>
    <row r="695" spans="1:25" x14ac:dyDescent="0.25">
      <c r="A695" s="507"/>
      <c r="B695" s="600"/>
      <c r="C695" s="508"/>
      <c r="D695" s="508"/>
      <c r="E695" s="509"/>
      <c r="F695" s="508"/>
      <c r="G695" s="1027"/>
      <c r="H695" s="1027"/>
      <c r="I695" s="508"/>
      <c r="J695" s="509"/>
      <c r="P695" s="507"/>
      <c r="Q695" s="600"/>
      <c r="R695" s="508"/>
      <c r="S695" s="508"/>
      <c r="T695" s="509"/>
      <c r="U695" s="508"/>
      <c r="V695" s="510"/>
      <c r="W695" s="510"/>
      <c r="X695" s="508"/>
      <c r="Y695" s="823"/>
    </row>
    <row r="696" spans="1:25" x14ac:dyDescent="0.25">
      <c r="A696" s="507"/>
      <c r="B696" s="600"/>
      <c r="C696" s="508"/>
      <c r="D696" s="508"/>
      <c r="E696" s="509"/>
      <c r="F696" s="508"/>
      <c r="G696" s="1027"/>
      <c r="H696" s="1027"/>
      <c r="I696" s="508"/>
      <c r="J696" s="509"/>
      <c r="P696" s="507"/>
      <c r="Q696" s="600"/>
      <c r="R696" s="508"/>
      <c r="S696" s="508"/>
      <c r="T696" s="509"/>
      <c r="U696" s="508"/>
      <c r="V696" s="510"/>
      <c r="W696" s="510"/>
      <c r="X696" s="508"/>
      <c r="Y696" s="823"/>
    </row>
    <row r="697" spans="1:25" x14ac:dyDescent="0.25">
      <c r="A697" s="507"/>
      <c r="B697" s="600"/>
      <c r="C697" s="508"/>
      <c r="D697" s="508"/>
      <c r="E697" s="509"/>
      <c r="F697" s="508"/>
      <c r="G697" s="1027"/>
      <c r="H697" s="1027"/>
      <c r="I697" s="508"/>
      <c r="J697" s="509"/>
      <c r="P697" s="507"/>
      <c r="Q697" s="600"/>
      <c r="R697" s="508"/>
      <c r="S697" s="508"/>
      <c r="T697" s="509"/>
      <c r="U697" s="508"/>
      <c r="V697" s="510"/>
      <c r="W697" s="510"/>
      <c r="X697" s="508"/>
      <c r="Y697" s="823"/>
    </row>
    <row r="698" spans="1:25" x14ac:dyDescent="0.25">
      <c r="A698" s="507"/>
      <c r="B698" s="600"/>
      <c r="C698" s="508"/>
      <c r="D698" s="508"/>
      <c r="E698" s="509"/>
      <c r="F698" s="508"/>
      <c r="G698" s="1027"/>
      <c r="H698" s="1027"/>
      <c r="I698" s="508"/>
      <c r="J698" s="509"/>
      <c r="P698" s="507"/>
      <c r="Q698" s="600"/>
      <c r="R698" s="508"/>
      <c r="S698" s="508"/>
      <c r="T698" s="509"/>
      <c r="U698" s="508"/>
      <c r="V698" s="510"/>
      <c r="W698" s="510"/>
      <c r="X698" s="508"/>
      <c r="Y698" s="823"/>
    </row>
    <row r="699" spans="1:25" x14ac:dyDescent="0.25">
      <c r="A699" s="507"/>
      <c r="B699" s="600"/>
      <c r="C699" s="508"/>
      <c r="D699" s="508"/>
      <c r="E699" s="509"/>
      <c r="F699" s="508"/>
      <c r="G699" s="1027"/>
      <c r="H699" s="1027"/>
      <c r="I699" s="508"/>
      <c r="J699" s="509"/>
      <c r="P699" s="507"/>
      <c r="Q699" s="600"/>
      <c r="R699" s="508"/>
      <c r="S699" s="508"/>
      <c r="T699" s="509"/>
      <c r="U699" s="508"/>
      <c r="V699" s="510"/>
      <c r="W699" s="510"/>
      <c r="X699" s="508"/>
      <c r="Y699" s="823"/>
    </row>
    <row r="700" spans="1:25" x14ac:dyDescent="0.25">
      <c r="A700" s="507"/>
      <c r="B700" s="600"/>
      <c r="C700" s="508"/>
      <c r="D700" s="508"/>
      <c r="E700" s="509"/>
      <c r="F700" s="508"/>
      <c r="G700" s="1027"/>
      <c r="H700" s="1027"/>
      <c r="I700" s="508"/>
      <c r="J700" s="509"/>
      <c r="P700" s="507"/>
      <c r="Q700" s="600"/>
      <c r="R700" s="508"/>
      <c r="S700" s="508"/>
      <c r="T700" s="507"/>
      <c r="U700" s="508"/>
      <c r="V700" s="510"/>
      <c r="W700" s="510"/>
      <c r="X700" s="508"/>
      <c r="Y700" s="823"/>
    </row>
    <row r="701" spans="1:25" x14ac:dyDescent="0.25">
      <c r="A701" s="507"/>
      <c r="B701" s="600"/>
      <c r="C701" s="508"/>
      <c r="D701" s="508"/>
      <c r="E701" s="509"/>
      <c r="F701" s="508"/>
      <c r="G701" s="1027"/>
      <c r="H701" s="1027"/>
      <c r="I701" s="508"/>
      <c r="J701" s="509"/>
      <c r="P701" s="507"/>
      <c r="Q701" s="600"/>
      <c r="R701" s="508"/>
      <c r="S701" s="508"/>
      <c r="T701" s="507"/>
      <c r="U701" s="508"/>
      <c r="V701" s="513"/>
      <c r="W701" s="513"/>
      <c r="X701" s="508"/>
      <c r="Y701" s="823"/>
    </row>
    <row r="702" spans="1:25" x14ac:dyDescent="0.25">
      <c r="A702" s="507"/>
      <c r="B702" s="600"/>
      <c r="C702" s="508"/>
      <c r="D702" s="508"/>
      <c r="E702" s="509"/>
      <c r="F702" s="508"/>
      <c r="G702" s="1027"/>
      <c r="H702" s="1027"/>
      <c r="I702" s="508"/>
      <c r="J702" s="509"/>
      <c r="P702" s="507"/>
      <c r="Q702" s="600"/>
      <c r="R702" s="508"/>
      <c r="S702" s="508"/>
      <c r="T702" s="507"/>
      <c r="U702" s="508"/>
      <c r="V702" s="510"/>
      <c r="W702" s="510"/>
      <c r="X702" s="508"/>
      <c r="Y702" s="823"/>
    </row>
    <row r="703" spans="1:25" x14ac:dyDescent="0.25">
      <c r="A703" s="507"/>
      <c r="B703" s="600"/>
      <c r="C703" s="508"/>
      <c r="D703" s="508"/>
      <c r="E703" s="509"/>
      <c r="F703" s="508"/>
      <c r="G703" s="1027"/>
      <c r="H703" s="1027"/>
      <c r="I703" s="508"/>
      <c r="J703" s="509"/>
      <c r="P703" s="507"/>
      <c r="Q703" s="600"/>
      <c r="R703" s="508"/>
      <c r="S703" s="508"/>
      <c r="T703" s="507"/>
      <c r="U703" s="508"/>
      <c r="V703" s="510"/>
      <c r="W703" s="510"/>
      <c r="X703" s="508"/>
      <c r="Y703" s="823"/>
    </row>
    <row r="704" spans="1:25" x14ac:dyDescent="0.25">
      <c r="A704" s="507"/>
      <c r="B704" s="600"/>
      <c r="C704" s="508"/>
      <c r="D704" s="508"/>
      <c r="E704" s="509"/>
      <c r="F704" s="508"/>
      <c r="G704" s="1027"/>
      <c r="H704" s="1027"/>
      <c r="I704" s="508"/>
      <c r="J704" s="509"/>
      <c r="P704" s="507"/>
      <c r="Q704" s="600"/>
      <c r="R704" s="508"/>
      <c r="S704" s="508"/>
      <c r="T704" s="507"/>
      <c r="U704" s="508"/>
      <c r="V704" s="510"/>
      <c r="W704" s="510"/>
      <c r="X704" s="508"/>
      <c r="Y704" s="823"/>
    </row>
    <row r="705" spans="1:25" x14ac:dyDescent="0.25">
      <c r="A705" s="507"/>
      <c r="B705" s="600"/>
      <c r="C705" s="508"/>
      <c r="D705" s="508"/>
      <c r="E705" s="509"/>
      <c r="F705" s="508"/>
      <c r="G705" s="1027"/>
      <c r="H705" s="1027"/>
      <c r="I705" s="508"/>
      <c r="J705" s="509"/>
      <c r="P705" s="507"/>
      <c r="Q705" s="600"/>
      <c r="R705" s="508"/>
      <c r="S705" s="508"/>
      <c r="T705" s="514"/>
      <c r="U705" s="515"/>
      <c r="V705" s="510"/>
      <c r="W705" s="510"/>
      <c r="X705" s="508"/>
      <c r="Y705" s="823"/>
    </row>
    <row r="706" spans="1:25" x14ac:dyDescent="0.25">
      <c r="A706" s="507"/>
      <c r="B706" s="600"/>
      <c r="C706" s="508"/>
      <c r="D706" s="508"/>
      <c r="E706" s="509"/>
      <c r="F706" s="508"/>
      <c r="G706" s="1027"/>
      <c r="H706" s="1027"/>
      <c r="I706" s="508"/>
      <c r="J706" s="509"/>
      <c r="P706" s="507"/>
      <c r="Q706" s="600"/>
      <c r="R706" s="508"/>
      <c r="S706" s="508"/>
      <c r="T706" s="509"/>
      <c r="U706" s="508"/>
      <c r="V706" s="510"/>
      <c r="W706" s="510"/>
      <c r="X706" s="508"/>
      <c r="Y706" s="823"/>
    </row>
    <row r="707" spans="1:25" x14ac:dyDescent="0.25">
      <c r="A707" s="507"/>
      <c r="B707" s="600"/>
      <c r="C707" s="508"/>
      <c r="D707" s="508"/>
      <c r="E707" s="509"/>
      <c r="F707" s="508"/>
      <c r="G707" s="1027"/>
      <c r="H707" s="1027"/>
      <c r="I707" s="508"/>
      <c r="J707" s="509"/>
      <c r="P707" s="507"/>
      <c r="Q707" s="600"/>
      <c r="R707" s="508"/>
      <c r="S707" s="508"/>
      <c r="T707" s="514"/>
      <c r="U707" s="515"/>
      <c r="V707" s="510"/>
      <c r="W707" s="510"/>
      <c r="X707" s="599"/>
      <c r="Y707" s="823"/>
    </row>
    <row r="708" spans="1:25" x14ac:dyDescent="0.25">
      <c r="A708" s="507"/>
      <c r="B708" s="600"/>
      <c r="C708" s="508"/>
      <c r="D708" s="508"/>
      <c r="E708" s="509"/>
      <c r="F708" s="508"/>
      <c r="G708" s="1027"/>
      <c r="H708" s="1027"/>
      <c r="I708" s="508"/>
      <c r="J708" s="509"/>
      <c r="P708" s="507"/>
      <c r="Q708" s="600"/>
      <c r="R708" s="508"/>
      <c r="S708" s="508"/>
      <c r="T708" s="514"/>
      <c r="U708" s="515"/>
      <c r="V708" s="510"/>
      <c r="W708" s="510"/>
      <c r="X708" s="599"/>
      <c r="Y708" s="823"/>
    </row>
    <row r="709" spans="1:25" x14ac:dyDescent="0.25">
      <c r="A709" s="507"/>
      <c r="B709" s="600"/>
      <c r="C709" s="508"/>
      <c r="D709" s="508"/>
      <c r="E709" s="509"/>
      <c r="F709" s="508"/>
      <c r="G709" s="1027"/>
      <c r="H709" s="1027"/>
      <c r="I709" s="508"/>
      <c r="J709" s="509"/>
      <c r="P709" s="507"/>
      <c r="Q709" s="600"/>
      <c r="R709" s="508"/>
      <c r="S709" s="508"/>
      <c r="T709" s="514"/>
      <c r="U709" s="515"/>
      <c r="V709" s="510"/>
      <c r="W709" s="510"/>
      <c r="X709" s="599"/>
      <c r="Y709" s="823"/>
    </row>
    <row r="710" spans="1:25" x14ac:dyDescent="0.25">
      <c r="A710" s="507"/>
      <c r="B710" s="600"/>
      <c r="C710" s="508"/>
      <c r="D710" s="508"/>
      <c r="E710" s="509"/>
      <c r="F710" s="508"/>
      <c r="G710" s="1027"/>
      <c r="H710" s="1027"/>
      <c r="I710" s="508"/>
      <c r="J710" s="509"/>
      <c r="P710" s="507"/>
      <c r="Q710" s="600"/>
      <c r="R710" s="508"/>
      <c r="S710" s="508"/>
      <c r="T710" s="509"/>
      <c r="U710" s="508"/>
      <c r="V710" s="510"/>
      <c r="W710" s="510"/>
      <c r="X710" s="599"/>
      <c r="Y710" s="823"/>
    </row>
    <row r="711" spans="1:25" x14ac:dyDescent="0.25">
      <c r="A711" s="507"/>
      <c r="B711" s="600"/>
      <c r="C711" s="508"/>
      <c r="D711" s="508"/>
      <c r="E711" s="509"/>
      <c r="F711" s="508"/>
      <c r="G711" s="1027"/>
      <c r="H711" s="1027"/>
      <c r="I711" s="508"/>
      <c r="J711" s="509"/>
      <c r="P711" s="507"/>
      <c r="Q711" s="600"/>
      <c r="R711" s="508"/>
      <c r="S711" s="508"/>
      <c r="T711" s="509"/>
      <c r="U711" s="508"/>
      <c r="V711" s="510"/>
      <c r="W711" s="510"/>
      <c r="X711" s="508"/>
      <c r="Y711" s="823"/>
    </row>
    <row r="712" spans="1:25" x14ac:dyDescent="0.25">
      <c r="A712" s="507"/>
      <c r="B712" s="600"/>
      <c r="C712" s="508"/>
      <c r="D712" s="508"/>
      <c r="E712" s="509"/>
      <c r="F712" s="508"/>
      <c r="G712" s="1027"/>
      <c r="H712" s="1027"/>
      <c r="I712" s="508"/>
      <c r="J712" s="509"/>
      <c r="P712" s="507"/>
      <c r="Q712" s="600"/>
      <c r="R712" s="508"/>
      <c r="S712" s="508"/>
      <c r="T712" s="509"/>
      <c r="U712" s="508"/>
      <c r="V712" s="510"/>
      <c r="W712" s="510"/>
      <c r="X712" s="508"/>
      <c r="Y712" s="823"/>
    </row>
    <row r="713" spans="1:25" x14ac:dyDescent="0.25">
      <c r="A713" s="507"/>
      <c r="B713" s="600"/>
      <c r="C713" s="508"/>
      <c r="D713" s="508"/>
      <c r="E713" s="509"/>
      <c r="F713" s="508"/>
      <c r="G713" s="1027"/>
      <c r="H713" s="1027"/>
      <c r="I713" s="508"/>
      <c r="J713" s="509"/>
      <c r="P713" s="507"/>
      <c r="Q713" s="600"/>
      <c r="R713" s="508"/>
      <c r="S713" s="508"/>
      <c r="T713" s="509"/>
      <c r="U713" s="508"/>
      <c r="V713" s="510"/>
      <c r="W713" s="510"/>
      <c r="X713" s="508"/>
      <c r="Y713" s="823"/>
    </row>
    <row r="714" spans="1:25" x14ac:dyDescent="0.25">
      <c r="A714" s="507"/>
      <c r="B714" s="600"/>
      <c r="C714" s="508"/>
      <c r="D714" s="508"/>
      <c r="E714" s="509"/>
      <c r="F714" s="508"/>
      <c r="G714" s="1027"/>
      <c r="H714" s="1027"/>
      <c r="I714" s="508"/>
      <c r="J714" s="509"/>
      <c r="P714" s="507"/>
      <c r="Q714" s="600"/>
      <c r="R714" s="508"/>
      <c r="S714" s="508"/>
      <c r="T714" s="509"/>
      <c r="U714" s="508"/>
      <c r="V714" s="510"/>
      <c r="W714" s="510"/>
      <c r="X714" s="508"/>
      <c r="Y714" s="823"/>
    </row>
    <row r="715" spans="1:25" x14ac:dyDescent="0.25">
      <c r="A715" s="507"/>
      <c r="B715" s="600"/>
      <c r="C715" s="508"/>
      <c r="D715" s="508"/>
      <c r="E715" s="509"/>
      <c r="F715" s="508"/>
      <c r="G715" s="1027"/>
      <c r="H715" s="1027"/>
      <c r="I715" s="508"/>
      <c r="J715" s="509"/>
      <c r="P715" s="507"/>
      <c r="Q715" s="600"/>
      <c r="R715" s="508"/>
      <c r="S715" s="508"/>
      <c r="T715" s="509"/>
      <c r="U715" s="508"/>
      <c r="V715" s="510"/>
      <c r="W715" s="510"/>
      <c r="X715" s="508"/>
      <c r="Y715" s="823"/>
    </row>
    <row r="716" spans="1:25" x14ac:dyDescent="0.25">
      <c r="A716" s="507"/>
      <c r="B716" s="600"/>
      <c r="C716" s="508"/>
      <c r="D716" s="508"/>
      <c r="E716" s="509"/>
      <c r="F716" s="508"/>
      <c r="G716" s="1027"/>
      <c r="H716" s="1027"/>
      <c r="I716" s="508"/>
      <c r="J716" s="509"/>
      <c r="P716" s="507"/>
      <c r="Q716" s="600"/>
      <c r="R716" s="508"/>
      <c r="S716" s="508"/>
      <c r="T716" s="509"/>
      <c r="U716" s="508"/>
      <c r="V716" s="510"/>
      <c r="W716" s="510"/>
      <c r="X716" s="508"/>
      <c r="Y716" s="823"/>
    </row>
    <row r="717" spans="1:25" x14ac:dyDescent="0.25">
      <c r="A717" s="507"/>
      <c r="B717" s="600"/>
      <c r="C717" s="508"/>
      <c r="D717" s="508"/>
      <c r="E717" s="509"/>
      <c r="F717" s="508"/>
      <c r="G717" s="1027"/>
      <c r="H717" s="1027"/>
      <c r="I717" s="508"/>
      <c r="J717" s="509"/>
      <c r="P717" s="507"/>
      <c r="Q717" s="600"/>
      <c r="R717" s="508"/>
      <c r="S717" s="508"/>
      <c r="T717" s="509"/>
      <c r="U717" s="508"/>
      <c r="V717" s="510"/>
      <c r="W717" s="510"/>
      <c r="X717" s="508"/>
      <c r="Y717" s="823"/>
    </row>
    <row r="718" spans="1:25" x14ac:dyDescent="0.25">
      <c r="A718" s="507"/>
      <c r="B718" s="600"/>
      <c r="C718" s="508"/>
      <c r="D718" s="508"/>
      <c r="E718" s="509"/>
      <c r="F718" s="508"/>
      <c r="G718" s="1027"/>
      <c r="H718" s="1027"/>
      <c r="I718" s="508"/>
      <c r="J718" s="509"/>
      <c r="P718" s="507"/>
      <c r="Q718" s="600"/>
      <c r="R718" s="508"/>
      <c r="S718" s="508"/>
      <c r="T718" s="509"/>
      <c r="U718" s="508"/>
      <c r="V718" s="510"/>
      <c r="W718" s="510"/>
      <c r="X718" s="508"/>
      <c r="Y718" s="823"/>
    </row>
    <row r="719" spans="1:25" x14ac:dyDescent="0.25">
      <c r="A719" s="507"/>
      <c r="B719" s="600"/>
      <c r="C719" s="508"/>
      <c r="D719" s="508"/>
      <c r="E719" s="509"/>
      <c r="F719" s="508"/>
      <c r="G719" s="1027"/>
      <c r="H719" s="1027"/>
      <c r="I719" s="508"/>
      <c r="J719" s="509"/>
      <c r="P719" s="507"/>
      <c r="Q719" s="600"/>
      <c r="R719" s="508"/>
      <c r="S719" s="508"/>
      <c r="T719" s="509"/>
      <c r="U719" s="508"/>
      <c r="V719" s="510"/>
      <c r="W719" s="510"/>
      <c r="X719" s="508"/>
      <c r="Y719" s="823"/>
    </row>
    <row r="720" spans="1:25" x14ac:dyDescent="0.25">
      <c r="A720" s="507"/>
      <c r="B720" s="600"/>
      <c r="C720" s="508"/>
      <c r="D720" s="508"/>
      <c r="E720" s="509"/>
      <c r="F720" s="508"/>
      <c r="G720" s="1027"/>
      <c r="H720" s="1027"/>
      <c r="I720" s="508"/>
      <c r="J720" s="509"/>
      <c r="P720" s="507"/>
      <c r="Q720" s="600"/>
      <c r="R720" s="508"/>
      <c r="S720" s="508"/>
      <c r="T720" s="509"/>
      <c r="U720" s="508"/>
      <c r="V720" s="510"/>
      <c r="W720" s="510"/>
      <c r="X720" s="508"/>
      <c r="Y720" s="823"/>
    </row>
    <row r="721" spans="1:25" x14ac:dyDescent="0.25">
      <c r="A721" s="507"/>
      <c r="B721" s="600"/>
      <c r="C721" s="508"/>
      <c r="D721" s="508"/>
      <c r="E721" s="509"/>
      <c r="F721" s="508"/>
      <c r="G721" s="1027"/>
      <c r="H721" s="1027"/>
      <c r="I721" s="508"/>
      <c r="J721" s="509"/>
      <c r="P721" s="507"/>
      <c r="Q721" s="600"/>
      <c r="R721" s="508"/>
      <c r="S721" s="508"/>
      <c r="T721" s="509"/>
      <c r="U721" s="508"/>
      <c r="V721" s="510"/>
      <c r="W721" s="510"/>
      <c r="X721" s="508"/>
      <c r="Y721" s="823"/>
    </row>
    <row r="722" spans="1:25" x14ac:dyDescent="0.25">
      <c r="A722" s="507"/>
      <c r="B722" s="600"/>
      <c r="C722" s="508"/>
      <c r="D722" s="508"/>
      <c r="E722" s="509"/>
      <c r="F722" s="508"/>
      <c r="G722" s="1027"/>
      <c r="H722" s="1027"/>
      <c r="I722" s="508"/>
      <c r="J722" s="509"/>
      <c r="P722" s="507"/>
      <c r="Q722" s="600"/>
      <c r="R722" s="508"/>
      <c r="S722" s="508"/>
      <c r="T722" s="509"/>
      <c r="U722" s="508"/>
      <c r="V722" s="510"/>
      <c r="W722" s="510"/>
      <c r="X722" s="508"/>
      <c r="Y722" s="823"/>
    </row>
    <row r="723" spans="1:25" x14ac:dyDescent="0.25">
      <c r="A723" s="507"/>
      <c r="B723" s="600"/>
      <c r="C723" s="508"/>
      <c r="D723" s="508"/>
      <c r="E723" s="509"/>
      <c r="F723" s="508"/>
      <c r="G723" s="1027"/>
      <c r="H723" s="1027"/>
      <c r="I723" s="508"/>
      <c r="J723" s="509"/>
      <c r="P723" s="507"/>
      <c r="Q723" s="600"/>
      <c r="R723" s="508"/>
      <c r="S723" s="508"/>
      <c r="T723" s="509"/>
      <c r="U723" s="508"/>
      <c r="V723" s="510"/>
      <c r="W723" s="510"/>
      <c r="X723" s="508"/>
      <c r="Y723" s="823"/>
    </row>
    <row r="724" spans="1:25" x14ac:dyDescent="0.25">
      <c r="A724" s="507"/>
      <c r="B724" s="600"/>
      <c r="C724" s="508"/>
      <c r="D724" s="508"/>
      <c r="E724" s="509"/>
      <c r="F724" s="508"/>
      <c r="G724" s="1027"/>
      <c r="H724" s="1027"/>
      <c r="I724" s="508"/>
      <c r="J724" s="509"/>
      <c r="P724" s="507"/>
      <c r="Q724" s="600"/>
      <c r="R724" s="508"/>
      <c r="S724" s="508"/>
      <c r="T724" s="509"/>
      <c r="U724" s="508"/>
      <c r="V724" s="510"/>
      <c r="W724" s="510"/>
      <c r="X724" s="508"/>
      <c r="Y724" s="823"/>
    </row>
    <row r="725" spans="1:25" x14ac:dyDescent="0.25">
      <c r="A725" s="507"/>
      <c r="B725" s="600"/>
      <c r="C725" s="508"/>
      <c r="D725" s="508"/>
      <c r="E725" s="509"/>
      <c r="F725" s="508"/>
      <c r="G725" s="1027"/>
      <c r="H725" s="1027"/>
      <c r="I725" s="508"/>
      <c r="J725" s="509"/>
      <c r="P725" s="507"/>
      <c r="Q725" s="600"/>
      <c r="R725" s="508"/>
      <c r="S725" s="508"/>
      <c r="T725" s="509"/>
      <c r="U725" s="508"/>
      <c r="V725" s="510"/>
      <c r="W725" s="510"/>
      <c r="X725" s="508"/>
      <c r="Y725" s="823"/>
    </row>
    <row r="726" spans="1:25" x14ac:dyDescent="0.25">
      <c r="A726" s="507"/>
      <c r="B726" s="600"/>
      <c r="C726" s="508"/>
      <c r="D726" s="508"/>
      <c r="E726" s="509"/>
      <c r="F726" s="508"/>
      <c r="G726" s="1027"/>
      <c r="H726" s="1027"/>
      <c r="I726" s="508"/>
      <c r="J726" s="509"/>
      <c r="P726" s="507"/>
      <c r="Q726" s="600"/>
      <c r="R726" s="508"/>
      <c r="S726" s="508"/>
      <c r="T726" s="509"/>
      <c r="U726" s="508"/>
      <c r="V726" s="510"/>
      <c r="W726" s="510"/>
      <c r="X726" s="508"/>
      <c r="Y726" s="823"/>
    </row>
    <row r="727" spans="1:25" x14ac:dyDescent="0.25">
      <c r="A727" s="507"/>
      <c r="B727" s="600"/>
      <c r="C727" s="508"/>
      <c r="D727" s="508"/>
      <c r="E727" s="509"/>
      <c r="F727" s="508"/>
      <c r="G727" s="1027"/>
      <c r="H727" s="1027"/>
      <c r="I727" s="508"/>
      <c r="J727" s="509"/>
      <c r="P727" s="507"/>
      <c r="Q727" s="600"/>
      <c r="R727" s="508"/>
      <c r="S727" s="508"/>
      <c r="T727" s="509"/>
      <c r="U727" s="508"/>
      <c r="V727" s="510"/>
      <c r="W727" s="510"/>
      <c r="X727" s="508"/>
      <c r="Y727" s="823"/>
    </row>
    <row r="728" spans="1:25" x14ac:dyDescent="0.25">
      <c r="A728" s="507"/>
      <c r="B728" s="600"/>
      <c r="C728" s="508"/>
      <c r="D728" s="508"/>
      <c r="E728" s="509"/>
      <c r="F728" s="508"/>
      <c r="G728" s="1027"/>
      <c r="H728" s="1027"/>
      <c r="I728" s="508"/>
      <c r="J728" s="509"/>
      <c r="P728" s="507"/>
      <c r="Q728" s="600"/>
      <c r="R728" s="508"/>
      <c r="S728" s="508"/>
      <c r="T728" s="509"/>
      <c r="U728" s="508"/>
      <c r="V728" s="510"/>
      <c r="W728" s="510"/>
      <c r="X728" s="508"/>
      <c r="Y728" s="823"/>
    </row>
    <row r="729" spans="1:25" x14ac:dyDescent="0.25">
      <c r="A729" s="507"/>
      <c r="B729" s="600"/>
      <c r="C729" s="508"/>
      <c r="D729" s="508"/>
      <c r="E729" s="509"/>
      <c r="F729" s="508"/>
      <c r="G729" s="1027"/>
      <c r="H729" s="1027"/>
      <c r="I729" s="508"/>
      <c r="J729" s="509"/>
      <c r="P729" s="507"/>
      <c r="Q729" s="600"/>
      <c r="R729" s="508"/>
      <c r="S729" s="508"/>
      <c r="T729" s="509"/>
      <c r="U729" s="508"/>
      <c r="V729" s="510"/>
      <c r="W729" s="510"/>
      <c r="X729" s="508"/>
      <c r="Y729" s="823"/>
    </row>
    <row r="730" spans="1:25" x14ac:dyDescent="0.25">
      <c r="A730" s="507"/>
      <c r="B730" s="600"/>
      <c r="C730" s="508"/>
      <c r="D730" s="508"/>
      <c r="E730" s="509"/>
      <c r="F730" s="508"/>
      <c r="G730" s="1027"/>
      <c r="H730" s="1027"/>
      <c r="I730" s="508"/>
      <c r="J730" s="509"/>
      <c r="P730" s="507"/>
      <c r="Q730" s="600"/>
      <c r="R730" s="508"/>
      <c r="S730" s="508"/>
      <c r="T730" s="509"/>
      <c r="U730" s="508"/>
      <c r="V730" s="510"/>
      <c r="W730" s="510"/>
      <c r="X730" s="508"/>
      <c r="Y730" s="823"/>
    </row>
    <row r="731" spans="1:25" x14ac:dyDescent="0.25">
      <c r="A731" s="507"/>
      <c r="B731" s="600"/>
      <c r="C731" s="508"/>
      <c r="D731" s="508"/>
      <c r="E731" s="509"/>
      <c r="F731" s="508"/>
      <c r="G731" s="1027"/>
      <c r="H731" s="1027"/>
      <c r="I731" s="508"/>
      <c r="J731" s="509"/>
      <c r="P731" s="507"/>
      <c r="Q731" s="600"/>
      <c r="R731" s="508"/>
      <c r="S731" s="508"/>
      <c r="T731" s="509"/>
      <c r="U731" s="508"/>
      <c r="V731" s="510"/>
      <c r="W731" s="510"/>
      <c r="X731" s="508"/>
      <c r="Y731" s="823"/>
    </row>
    <row r="732" spans="1:25" x14ac:dyDescent="0.25">
      <c r="A732" s="507"/>
      <c r="B732" s="600"/>
      <c r="C732" s="508"/>
      <c r="D732" s="508"/>
      <c r="E732" s="509"/>
      <c r="F732" s="508"/>
      <c r="G732" s="1027"/>
      <c r="H732" s="1027"/>
      <c r="I732" s="508"/>
      <c r="J732" s="509"/>
      <c r="P732" s="507"/>
      <c r="Q732" s="600"/>
      <c r="R732" s="508"/>
      <c r="S732" s="508"/>
      <c r="T732" s="509"/>
      <c r="U732" s="508"/>
      <c r="V732" s="510"/>
      <c r="W732" s="510"/>
      <c r="X732" s="508"/>
      <c r="Y732" s="823"/>
    </row>
    <row r="733" spans="1:25" x14ac:dyDescent="0.25">
      <c r="A733" s="507"/>
      <c r="B733" s="600"/>
      <c r="C733" s="508"/>
      <c r="D733" s="508"/>
      <c r="E733" s="509"/>
      <c r="F733" s="508"/>
      <c r="G733" s="1027"/>
      <c r="H733" s="1027"/>
      <c r="I733" s="508"/>
      <c r="J733" s="509"/>
      <c r="P733" s="507"/>
      <c r="Q733" s="600"/>
      <c r="R733" s="508"/>
      <c r="S733" s="508"/>
      <c r="T733" s="509"/>
      <c r="U733" s="508"/>
      <c r="V733" s="510"/>
      <c r="W733" s="510"/>
      <c r="X733" s="508"/>
      <c r="Y733" s="823"/>
    </row>
    <row r="734" spans="1:25" x14ac:dyDescent="0.25">
      <c r="A734" s="507"/>
      <c r="B734" s="600"/>
      <c r="C734" s="508"/>
      <c r="D734" s="508"/>
      <c r="E734" s="509"/>
      <c r="F734" s="508"/>
      <c r="G734" s="1027"/>
      <c r="H734" s="1027"/>
      <c r="I734" s="508"/>
      <c r="J734" s="509"/>
      <c r="P734" s="507"/>
      <c r="Q734" s="600"/>
      <c r="R734" s="508"/>
      <c r="S734" s="508"/>
      <c r="T734" s="509"/>
      <c r="U734" s="508"/>
      <c r="V734" s="510"/>
      <c r="W734" s="510"/>
      <c r="X734" s="508"/>
      <c r="Y734" s="823"/>
    </row>
    <row r="735" spans="1:25" x14ac:dyDescent="0.25">
      <c r="A735" s="507"/>
      <c r="B735" s="600"/>
      <c r="C735" s="508"/>
      <c r="D735" s="508"/>
      <c r="E735" s="509"/>
      <c r="F735" s="508"/>
      <c r="G735" s="1027"/>
      <c r="H735" s="1027"/>
      <c r="I735" s="508"/>
      <c r="J735" s="509"/>
      <c r="P735" s="507"/>
      <c r="Q735" s="600"/>
      <c r="R735" s="508"/>
      <c r="S735" s="508"/>
      <c r="T735" s="509"/>
      <c r="U735" s="508"/>
      <c r="V735" s="510"/>
      <c r="W735" s="510"/>
      <c r="X735" s="508"/>
      <c r="Y735" s="823"/>
    </row>
    <row r="736" spans="1:25" x14ac:dyDescent="0.25">
      <c r="A736" s="507"/>
      <c r="B736" s="600"/>
      <c r="C736" s="508"/>
      <c r="D736" s="508"/>
      <c r="E736" s="509"/>
      <c r="F736" s="508"/>
      <c r="G736" s="1027"/>
      <c r="H736" s="1027"/>
      <c r="I736" s="508"/>
      <c r="J736" s="509"/>
      <c r="P736" s="507"/>
      <c r="Q736" s="600"/>
      <c r="R736" s="508"/>
      <c r="S736" s="508"/>
      <c r="T736" s="509"/>
      <c r="U736" s="508"/>
      <c r="V736" s="510"/>
      <c r="W736" s="510"/>
      <c r="X736" s="508"/>
      <c r="Y736" s="823"/>
    </row>
    <row r="737" spans="1:25" x14ac:dyDescent="0.25">
      <c r="A737" s="507"/>
      <c r="B737" s="600"/>
      <c r="C737" s="508"/>
      <c r="D737" s="508"/>
      <c r="E737" s="509"/>
      <c r="F737" s="508"/>
      <c r="G737" s="1027"/>
      <c r="H737" s="1027"/>
      <c r="I737" s="508"/>
      <c r="J737" s="509"/>
      <c r="P737" s="507"/>
      <c r="Q737" s="600"/>
      <c r="R737" s="508"/>
      <c r="S737" s="508"/>
      <c r="T737" s="509"/>
      <c r="U737" s="508"/>
      <c r="V737" s="510"/>
      <c r="W737" s="510"/>
      <c r="X737" s="508"/>
      <c r="Y737" s="823"/>
    </row>
    <row r="738" spans="1:25" x14ac:dyDescent="0.25">
      <c r="A738" s="507"/>
      <c r="B738" s="600"/>
      <c r="C738" s="508"/>
      <c r="D738" s="508"/>
      <c r="E738" s="509"/>
      <c r="F738" s="508"/>
      <c r="G738" s="1027"/>
      <c r="H738" s="1027"/>
      <c r="I738" s="508"/>
      <c r="J738" s="509"/>
      <c r="P738" s="507"/>
      <c r="Q738" s="600"/>
      <c r="R738" s="508"/>
      <c r="S738" s="508"/>
      <c r="T738" s="509"/>
      <c r="U738" s="508"/>
      <c r="V738" s="510"/>
      <c r="W738" s="510"/>
      <c r="X738" s="508"/>
      <c r="Y738" s="823"/>
    </row>
    <row r="739" spans="1:25" x14ac:dyDescent="0.25">
      <c r="A739" s="507"/>
      <c r="B739" s="600"/>
      <c r="C739" s="508"/>
      <c r="D739" s="508"/>
      <c r="E739" s="509"/>
      <c r="F739" s="508"/>
      <c r="G739" s="1027"/>
      <c r="H739" s="1027"/>
      <c r="I739" s="508"/>
      <c r="J739" s="509"/>
      <c r="P739" s="507"/>
      <c r="Q739" s="600"/>
      <c r="R739" s="508"/>
      <c r="S739" s="508"/>
      <c r="T739" s="509"/>
      <c r="U739" s="508"/>
      <c r="V739" s="510"/>
      <c r="W739" s="510"/>
      <c r="X739" s="508"/>
      <c r="Y739" s="823"/>
    </row>
    <row r="740" spans="1:25" x14ac:dyDescent="0.25">
      <c r="A740" s="507"/>
      <c r="B740" s="600"/>
      <c r="C740" s="508"/>
      <c r="D740" s="508"/>
      <c r="E740" s="509"/>
      <c r="F740" s="508"/>
      <c r="G740" s="1027"/>
      <c r="H740" s="1027"/>
      <c r="I740" s="508"/>
      <c r="J740" s="509"/>
      <c r="P740" s="507"/>
      <c r="Q740" s="600"/>
      <c r="R740" s="508"/>
      <c r="S740" s="508"/>
      <c r="T740" s="509"/>
      <c r="U740" s="508"/>
      <c r="V740" s="510"/>
      <c r="W740" s="510"/>
      <c r="X740" s="508"/>
      <c r="Y740" s="823"/>
    </row>
    <row r="741" spans="1:25" x14ac:dyDescent="0.25">
      <c r="A741" s="507"/>
      <c r="B741" s="600"/>
      <c r="C741" s="508"/>
      <c r="D741" s="508"/>
      <c r="E741" s="509"/>
      <c r="F741" s="508"/>
      <c r="G741" s="1027"/>
      <c r="H741" s="1027"/>
      <c r="I741" s="508"/>
      <c r="J741" s="509"/>
      <c r="P741" s="507"/>
      <c r="Q741" s="600"/>
      <c r="R741" s="508"/>
      <c r="S741" s="508"/>
      <c r="T741" s="509"/>
      <c r="U741" s="508"/>
      <c r="V741" s="510"/>
      <c r="W741" s="510"/>
      <c r="X741" s="508"/>
      <c r="Y741" s="823"/>
    </row>
    <row r="742" spans="1:25" x14ac:dyDescent="0.25">
      <c r="A742" s="507"/>
      <c r="B742" s="600"/>
      <c r="C742" s="508"/>
      <c r="D742" s="508"/>
      <c r="E742" s="509"/>
      <c r="F742" s="508"/>
      <c r="G742" s="1027"/>
      <c r="H742" s="1027"/>
      <c r="I742" s="508"/>
      <c r="J742" s="509"/>
      <c r="P742" s="507"/>
      <c r="Q742" s="600"/>
      <c r="R742" s="508"/>
      <c r="S742" s="508"/>
      <c r="T742" s="509"/>
      <c r="U742" s="508"/>
      <c r="V742" s="510"/>
      <c r="W742" s="510"/>
      <c r="X742" s="508"/>
      <c r="Y742" s="823"/>
    </row>
    <row r="743" spans="1:25" x14ac:dyDescent="0.25">
      <c r="A743" s="507"/>
      <c r="B743" s="600"/>
      <c r="C743" s="508"/>
      <c r="D743" s="508"/>
      <c r="E743" s="509"/>
      <c r="F743" s="508"/>
      <c r="G743" s="1027"/>
      <c r="H743" s="1027"/>
      <c r="I743" s="508"/>
      <c r="J743" s="509"/>
      <c r="P743" s="507"/>
      <c r="Q743" s="600"/>
      <c r="R743" s="508"/>
      <c r="S743" s="508"/>
      <c r="T743" s="509"/>
      <c r="U743" s="508"/>
      <c r="V743" s="510"/>
      <c r="W743" s="510"/>
      <c r="X743" s="508"/>
      <c r="Y743" s="823"/>
    </row>
    <row r="744" spans="1:25" x14ac:dyDescent="0.25">
      <c r="A744" s="507"/>
      <c r="B744" s="600"/>
      <c r="C744" s="508"/>
      <c r="D744" s="508"/>
      <c r="E744" s="509"/>
      <c r="F744" s="508"/>
      <c r="G744" s="1027"/>
      <c r="H744" s="1027"/>
      <c r="I744" s="508"/>
      <c r="J744" s="509"/>
      <c r="P744" s="507"/>
      <c r="Q744" s="600"/>
      <c r="R744" s="508"/>
      <c r="S744" s="508"/>
      <c r="T744" s="509"/>
      <c r="U744" s="508"/>
      <c r="V744" s="510"/>
      <c r="W744" s="510"/>
      <c r="X744" s="508"/>
      <c r="Y744" s="823"/>
    </row>
    <row r="745" spans="1:25" x14ac:dyDescent="0.25">
      <c r="A745" s="507"/>
      <c r="B745" s="600"/>
      <c r="C745" s="508"/>
      <c r="D745" s="508"/>
      <c r="E745" s="509"/>
      <c r="F745" s="508"/>
      <c r="G745" s="1027"/>
      <c r="H745" s="1027"/>
      <c r="I745" s="508"/>
      <c r="J745" s="509"/>
      <c r="P745" s="507"/>
      <c r="Q745" s="600"/>
      <c r="R745" s="508"/>
      <c r="S745" s="508"/>
      <c r="T745" s="509"/>
      <c r="U745" s="508"/>
      <c r="V745" s="510"/>
      <c r="W745" s="510"/>
      <c r="X745" s="508"/>
      <c r="Y745" s="823"/>
    </row>
    <row r="746" spans="1:25" x14ac:dyDescent="0.25">
      <c r="A746" s="507"/>
      <c r="B746" s="600"/>
      <c r="C746" s="508"/>
      <c r="D746" s="508"/>
      <c r="E746" s="509"/>
      <c r="F746" s="508"/>
      <c r="G746" s="1027"/>
      <c r="H746" s="1027"/>
      <c r="I746" s="508"/>
      <c r="J746" s="509"/>
      <c r="P746" s="507"/>
      <c r="Q746" s="600"/>
      <c r="R746" s="508"/>
      <c r="S746" s="508"/>
      <c r="T746" s="509"/>
      <c r="U746" s="508"/>
      <c r="V746" s="510"/>
      <c r="W746" s="510"/>
      <c r="X746" s="508"/>
      <c r="Y746" s="823"/>
    </row>
    <row r="747" spans="1:25" x14ac:dyDescent="0.25">
      <c r="A747" s="507"/>
      <c r="B747" s="600"/>
      <c r="C747" s="508"/>
      <c r="D747" s="508"/>
      <c r="E747" s="509"/>
      <c r="F747" s="508"/>
      <c r="G747" s="1027"/>
      <c r="H747" s="1027"/>
      <c r="I747" s="508"/>
      <c r="J747" s="509"/>
      <c r="P747" s="507"/>
      <c r="Q747" s="600"/>
      <c r="R747" s="508"/>
      <c r="S747" s="508"/>
      <c r="T747" s="509"/>
      <c r="U747" s="508"/>
      <c r="V747" s="510"/>
      <c r="W747" s="510"/>
      <c r="X747" s="508"/>
      <c r="Y747" s="823"/>
    </row>
    <row r="748" spans="1:25" x14ac:dyDescent="0.25">
      <c r="A748" s="507"/>
      <c r="B748" s="600"/>
      <c r="C748" s="508"/>
      <c r="D748" s="508"/>
      <c r="E748" s="509"/>
      <c r="F748" s="508"/>
      <c r="G748" s="1027"/>
      <c r="H748" s="1027"/>
      <c r="I748" s="508"/>
      <c r="J748" s="509"/>
      <c r="P748" s="507"/>
      <c r="Q748" s="600"/>
      <c r="R748" s="508"/>
      <c r="S748" s="508"/>
      <c r="T748" s="509"/>
      <c r="U748" s="508"/>
      <c r="V748" s="510"/>
      <c r="W748" s="510"/>
      <c r="X748" s="508"/>
      <c r="Y748" s="823"/>
    </row>
    <row r="749" spans="1:25" x14ac:dyDescent="0.25">
      <c r="A749" s="507"/>
      <c r="B749" s="600"/>
      <c r="C749" s="508"/>
      <c r="D749" s="508"/>
      <c r="E749" s="509"/>
      <c r="F749" s="508"/>
      <c r="G749" s="1027"/>
      <c r="H749" s="1027"/>
      <c r="I749" s="508"/>
      <c r="J749" s="509"/>
      <c r="P749" s="507"/>
      <c r="Q749" s="600"/>
      <c r="R749" s="508"/>
      <c r="S749" s="508"/>
      <c r="T749" s="509"/>
      <c r="U749" s="508"/>
      <c r="V749" s="510"/>
      <c r="W749" s="510"/>
      <c r="X749" s="508"/>
      <c r="Y749" s="823"/>
    </row>
    <row r="750" spans="1:25" x14ac:dyDescent="0.25">
      <c r="A750" s="507"/>
      <c r="B750" s="600"/>
      <c r="C750" s="508"/>
      <c r="D750" s="508"/>
      <c r="E750" s="509"/>
      <c r="F750" s="508"/>
      <c r="G750" s="1027"/>
      <c r="H750" s="1027"/>
      <c r="I750" s="508"/>
      <c r="J750" s="509"/>
      <c r="P750" s="507"/>
      <c r="Q750" s="600"/>
      <c r="R750" s="508"/>
      <c r="S750" s="508"/>
      <c r="T750" s="509"/>
      <c r="U750" s="508"/>
      <c r="V750" s="510"/>
      <c r="W750" s="510"/>
      <c r="X750" s="508"/>
      <c r="Y750" s="823"/>
    </row>
    <row r="751" spans="1:25" x14ac:dyDescent="0.25">
      <c r="A751" s="507"/>
      <c r="B751" s="600"/>
      <c r="C751" s="508"/>
      <c r="D751" s="508"/>
      <c r="E751" s="509"/>
      <c r="F751" s="508"/>
      <c r="G751" s="1027"/>
      <c r="H751" s="1027"/>
      <c r="I751" s="508"/>
      <c r="J751" s="509"/>
      <c r="P751" s="507"/>
      <c r="Q751" s="600"/>
      <c r="R751" s="508"/>
      <c r="S751" s="508"/>
      <c r="T751" s="509"/>
      <c r="U751" s="508"/>
      <c r="V751" s="510"/>
      <c r="W751" s="510"/>
      <c r="X751" s="508"/>
      <c r="Y751" s="823"/>
    </row>
    <row r="752" spans="1:25" x14ac:dyDescent="0.25">
      <c r="A752" s="507"/>
      <c r="B752" s="600"/>
      <c r="C752" s="508"/>
      <c r="D752" s="508"/>
      <c r="E752" s="509"/>
      <c r="F752" s="508"/>
      <c r="G752" s="1027"/>
      <c r="H752" s="1027"/>
      <c r="I752" s="508"/>
      <c r="J752" s="509"/>
      <c r="P752" s="507"/>
      <c r="Q752" s="600"/>
      <c r="R752" s="508"/>
      <c r="S752" s="508"/>
      <c r="T752" s="509"/>
      <c r="U752" s="508"/>
      <c r="V752" s="510"/>
      <c r="W752" s="510"/>
      <c r="X752" s="508"/>
      <c r="Y752" s="823"/>
    </row>
    <row r="753" spans="1:25" x14ac:dyDescent="0.25">
      <c r="A753" s="507"/>
      <c r="B753" s="600"/>
      <c r="C753" s="508"/>
      <c r="D753" s="508"/>
      <c r="E753" s="509"/>
      <c r="F753" s="508"/>
      <c r="G753" s="1027"/>
      <c r="H753" s="1027"/>
      <c r="I753" s="508"/>
      <c r="J753" s="509"/>
      <c r="P753" s="507"/>
      <c r="Q753" s="600"/>
      <c r="R753" s="508"/>
      <c r="S753" s="508"/>
      <c r="T753" s="509"/>
      <c r="U753" s="508"/>
      <c r="V753" s="510"/>
      <c r="W753" s="510"/>
      <c r="X753" s="508"/>
      <c r="Y753" s="823"/>
    </row>
    <row r="754" spans="1:25" x14ac:dyDescent="0.25">
      <c r="A754" s="507"/>
      <c r="B754" s="600"/>
      <c r="C754" s="508"/>
      <c r="D754" s="508"/>
      <c r="E754" s="509"/>
      <c r="F754" s="508"/>
      <c r="G754" s="1027"/>
      <c r="H754" s="1027"/>
      <c r="I754" s="508"/>
      <c r="J754" s="509"/>
      <c r="P754" s="507"/>
      <c r="Q754" s="600"/>
      <c r="R754" s="508"/>
      <c r="S754" s="508"/>
      <c r="T754" s="509"/>
      <c r="U754" s="508"/>
      <c r="V754" s="510"/>
      <c r="W754" s="510"/>
      <c r="X754" s="508"/>
      <c r="Y754" s="823"/>
    </row>
    <row r="755" spans="1:25" x14ac:dyDescent="0.25">
      <c r="A755" s="507"/>
      <c r="B755" s="600"/>
      <c r="C755" s="508"/>
      <c r="D755" s="508"/>
      <c r="E755" s="509"/>
      <c r="F755" s="508"/>
      <c r="G755" s="1027"/>
      <c r="H755" s="1027"/>
      <c r="I755" s="508"/>
      <c r="J755" s="509"/>
      <c r="P755" s="507"/>
      <c r="Q755" s="600"/>
      <c r="R755" s="508"/>
      <c r="S755" s="508"/>
      <c r="T755" s="509"/>
      <c r="U755" s="508"/>
      <c r="V755" s="510"/>
      <c r="W755" s="510"/>
      <c r="X755" s="508"/>
      <c r="Y755" s="823"/>
    </row>
    <row r="756" spans="1:25" x14ac:dyDescent="0.25">
      <c r="A756" s="507"/>
      <c r="B756" s="600"/>
      <c r="C756" s="508"/>
      <c r="D756" s="508"/>
      <c r="E756" s="509"/>
      <c r="F756" s="508"/>
      <c r="G756" s="1027"/>
      <c r="H756" s="1027"/>
      <c r="I756" s="508"/>
      <c r="J756" s="509"/>
      <c r="P756" s="507"/>
      <c r="Q756" s="600"/>
      <c r="R756" s="508"/>
      <c r="S756" s="508"/>
      <c r="T756" s="509"/>
      <c r="U756" s="508"/>
      <c r="V756" s="510"/>
      <c r="W756" s="510"/>
      <c r="X756" s="508"/>
      <c r="Y756" s="823"/>
    </row>
    <row r="757" spans="1:25" x14ac:dyDescent="0.25">
      <c r="A757" s="507"/>
      <c r="B757" s="600"/>
      <c r="C757" s="508"/>
      <c r="D757" s="508"/>
      <c r="E757" s="509"/>
      <c r="F757" s="508"/>
      <c r="G757" s="1027"/>
      <c r="H757" s="1027"/>
      <c r="I757" s="508"/>
      <c r="J757" s="509"/>
      <c r="P757" s="507"/>
      <c r="Q757" s="600"/>
      <c r="R757" s="508"/>
      <c r="S757" s="508"/>
      <c r="T757" s="509"/>
      <c r="U757" s="508"/>
      <c r="V757" s="510"/>
      <c r="W757" s="510"/>
      <c r="X757" s="508"/>
      <c r="Y757" s="823"/>
    </row>
    <row r="758" spans="1:25" x14ac:dyDescent="0.25">
      <c r="A758" s="507"/>
      <c r="B758" s="600"/>
      <c r="C758" s="508"/>
      <c r="D758" s="508"/>
      <c r="E758" s="509"/>
      <c r="F758" s="508"/>
      <c r="G758" s="1027"/>
      <c r="H758" s="1027"/>
      <c r="I758" s="508"/>
      <c r="J758" s="509"/>
      <c r="P758" s="507"/>
      <c r="Q758" s="600"/>
      <c r="R758" s="508"/>
      <c r="S758" s="508"/>
      <c r="T758" s="509"/>
      <c r="U758" s="508"/>
      <c r="V758" s="510"/>
      <c r="W758" s="510"/>
      <c r="X758" s="508"/>
      <c r="Y758" s="823"/>
    </row>
    <row r="759" spans="1:25" x14ac:dyDescent="0.25">
      <c r="A759" s="507"/>
      <c r="B759" s="600"/>
      <c r="C759" s="508"/>
      <c r="D759" s="508"/>
      <c r="E759" s="509"/>
      <c r="F759" s="508"/>
      <c r="G759" s="1027"/>
      <c r="H759" s="1027"/>
      <c r="I759" s="508"/>
      <c r="J759" s="509"/>
      <c r="P759" s="507"/>
      <c r="Q759" s="600"/>
      <c r="R759" s="508"/>
      <c r="S759" s="508"/>
      <c r="T759" s="509"/>
      <c r="U759" s="508"/>
      <c r="V759" s="510"/>
      <c r="W759" s="510"/>
      <c r="X759" s="508"/>
      <c r="Y759" s="823"/>
    </row>
    <row r="760" spans="1:25" x14ac:dyDescent="0.25">
      <c r="A760" s="507"/>
      <c r="B760" s="600"/>
      <c r="C760" s="508"/>
      <c r="D760" s="508"/>
      <c r="E760" s="509"/>
      <c r="F760" s="508"/>
      <c r="G760" s="1027"/>
      <c r="H760" s="1027"/>
      <c r="I760" s="508"/>
      <c r="J760" s="509"/>
      <c r="P760" s="507"/>
      <c r="Q760" s="600"/>
      <c r="R760" s="508"/>
      <c r="S760" s="508"/>
      <c r="T760" s="509"/>
      <c r="U760" s="508"/>
      <c r="V760" s="510"/>
      <c r="W760" s="510"/>
      <c r="X760" s="508"/>
      <c r="Y760" s="823"/>
    </row>
    <row r="761" spans="1:25" x14ac:dyDescent="0.25">
      <c r="A761" s="507"/>
      <c r="B761" s="600"/>
      <c r="C761" s="508"/>
      <c r="D761" s="508"/>
      <c r="E761" s="509"/>
      <c r="F761" s="508"/>
      <c r="G761" s="1027"/>
      <c r="H761" s="1027"/>
      <c r="I761" s="508"/>
      <c r="J761" s="509"/>
      <c r="P761" s="507"/>
      <c r="Q761" s="600"/>
      <c r="R761" s="508"/>
      <c r="S761" s="508"/>
      <c r="T761" s="509"/>
      <c r="U761" s="508"/>
      <c r="V761" s="510"/>
      <c r="W761" s="510"/>
      <c r="X761" s="508"/>
      <c r="Y761" s="823"/>
    </row>
    <row r="762" spans="1:25" x14ac:dyDescent="0.25">
      <c r="A762" s="507"/>
      <c r="B762" s="600"/>
      <c r="C762" s="508"/>
      <c r="D762" s="508"/>
      <c r="E762" s="509"/>
      <c r="F762" s="508"/>
      <c r="G762" s="1027"/>
      <c r="H762" s="1027"/>
      <c r="I762" s="508"/>
      <c r="J762" s="509"/>
      <c r="P762" s="507"/>
      <c r="Q762" s="600"/>
      <c r="R762" s="508"/>
      <c r="S762" s="508"/>
      <c r="T762" s="509"/>
      <c r="U762" s="508"/>
      <c r="V762" s="510"/>
      <c r="W762" s="510"/>
      <c r="X762" s="508"/>
      <c r="Y762" s="823"/>
    </row>
    <row r="763" spans="1:25" x14ac:dyDescent="0.25">
      <c r="A763" s="507"/>
      <c r="B763" s="600"/>
      <c r="C763" s="508"/>
      <c r="D763" s="508"/>
      <c r="E763" s="509"/>
      <c r="F763" s="508"/>
      <c r="G763" s="1027"/>
      <c r="H763" s="1027"/>
      <c r="I763" s="508"/>
      <c r="J763" s="509"/>
      <c r="P763" s="507"/>
      <c r="Q763" s="600"/>
      <c r="R763" s="508"/>
      <c r="S763" s="508"/>
      <c r="T763" s="509"/>
      <c r="U763" s="508"/>
      <c r="V763" s="510"/>
      <c r="W763" s="510"/>
      <c r="X763" s="508"/>
      <c r="Y763" s="823"/>
    </row>
    <row r="764" spans="1:25" x14ac:dyDescent="0.25">
      <c r="A764" s="507"/>
      <c r="B764" s="600"/>
      <c r="C764" s="508"/>
      <c r="D764" s="508"/>
      <c r="E764" s="509"/>
      <c r="F764" s="508"/>
      <c r="G764" s="1027"/>
      <c r="H764" s="1027"/>
      <c r="I764" s="508"/>
      <c r="J764" s="509"/>
      <c r="P764" s="507"/>
      <c r="Q764" s="600"/>
      <c r="R764" s="508"/>
      <c r="S764" s="508"/>
      <c r="T764" s="509"/>
      <c r="U764" s="508"/>
      <c r="V764" s="510"/>
      <c r="W764" s="510"/>
      <c r="X764" s="508"/>
      <c r="Y764" s="823"/>
    </row>
    <row r="765" spans="1:25" x14ac:dyDescent="0.25">
      <c r="A765" s="507"/>
      <c r="B765" s="600"/>
      <c r="C765" s="508"/>
      <c r="D765" s="508"/>
      <c r="E765" s="509"/>
      <c r="F765" s="508"/>
      <c r="G765" s="1027"/>
      <c r="H765" s="1027"/>
      <c r="I765" s="508"/>
      <c r="J765" s="509"/>
      <c r="P765" s="507"/>
      <c r="Q765" s="600"/>
      <c r="R765" s="508"/>
      <c r="S765" s="508"/>
      <c r="T765" s="509"/>
      <c r="U765" s="508"/>
      <c r="V765" s="510"/>
      <c r="W765" s="510"/>
      <c r="X765" s="508"/>
      <c r="Y765" s="823"/>
    </row>
    <row r="766" spans="1:25" x14ac:dyDescent="0.25">
      <c r="A766" s="507"/>
      <c r="B766" s="600"/>
      <c r="C766" s="508"/>
      <c r="D766" s="508"/>
      <c r="E766" s="509"/>
      <c r="F766" s="508"/>
      <c r="G766" s="1027"/>
      <c r="H766" s="1027"/>
      <c r="I766" s="508"/>
      <c r="J766" s="509"/>
      <c r="P766" s="507"/>
      <c r="Q766" s="600"/>
      <c r="R766" s="508"/>
      <c r="S766" s="508"/>
      <c r="T766" s="509"/>
      <c r="U766" s="508"/>
      <c r="V766" s="510"/>
      <c r="W766" s="510"/>
      <c r="X766" s="508"/>
      <c r="Y766" s="823"/>
    </row>
    <row r="767" spans="1:25" x14ac:dyDescent="0.25">
      <c r="A767" s="507"/>
      <c r="B767" s="600"/>
      <c r="C767" s="508"/>
      <c r="D767" s="508"/>
      <c r="E767" s="509"/>
      <c r="F767" s="508"/>
      <c r="G767" s="1027"/>
      <c r="H767" s="1027"/>
      <c r="I767" s="508"/>
      <c r="J767" s="509"/>
      <c r="P767" s="507"/>
      <c r="Q767" s="600"/>
      <c r="R767" s="508"/>
      <c r="S767" s="508"/>
      <c r="T767" s="509"/>
      <c r="U767" s="508"/>
      <c r="V767" s="510"/>
      <c r="W767" s="510"/>
      <c r="X767" s="508"/>
      <c r="Y767" s="823"/>
    </row>
    <row r="768" spans="1:25" x14ac:dyDescent="0.25">
      <c r="A768" s="507"/>
      <c r="B768" s="600"/>
      <c r="C768" s="508"/>
      <c r="D768" s="508"/>
      <c r="E768" s="509"/>
      <c r="F768" s="508"/>
      <c r="G768" s="1027"/>
      <c r="H768" s="1027"/>
      <c r="I768" s="508"/>
      <c r="J768" s="509"/>
      <c r="P768" s="507"/>
      <c r="Q768" s="600"/>
      <c r="R768" s="508"/>
      <c r="S768" s="508"/>
      <c r="T768" s="509"/>
      <c r="U768" s="508"/>
      <c r="V768" s="510"/>
      <c r="W768" s="510"/>
      <c r="X768" s="508"/>
      <c r="Y768" s="823"/>
    </row>
    <row r="769" spans="1:25" x14ac:dyDescent="0.25">
      <c r="A769" s="507"/>
      <c r="B769" s="600"/>
      <c r="C769" s="508"/>
      <c r="D769" s="508"/>
      <c r="E769" s="509"/>
      <c r="F769" s="508"/>
      <c r="G769" s="1027"/>
      <c r="H769" s="1027"/>
      <c r="I769" s="508"/>
      <c r="J769" s="509"/>
      <c r="P769" s="507"/>
      <c r="Q769" s="600"/>
      <c r="R769" s="508"/>
      <c r="S769" s="508"/>
      <c r="T769" s="509"/>
      <c r="U769" s="508"/>
      <c r="V769" s="510"/>
      <c r="W769" s="510"/>
      <c r="X769" s="508"/>
      <c r="Y769" s="823"/>
    </row>
    <row r="770" spans="1:25" x14ac:dyDescent="0.25">
      <c r="A770" s="507"/>
      <c r="B770" s="600"/>
      <c r="C770" s="508"/>
      <c r="D770" s="508"/>
      <c r="E770" s="509"/>
      <c r="F770" s="508"/>
      <c r="G770" s="1027"/>
      <c r="H770" s="1027"/>
      <c r="I770" s="508"/>
      <c r="J770" s="509"/>
      <c r="P770" s="507"/>
      <c r="Q770" s="600"/>
      <c r="R770" s="508"/>
      <c r="S770" s="508"/>
      <c r="T770" s="509"/>
      <c r="U770" s="508"/>
      <c r="V770" s="510"/>
      <c r="W770" s="510"/>
      <c r="X770" s="508"/>
      <c r="Y770" s="823"/>
    </row>
    <row r="771" spans="1:25" x14ac:dyDescent="0.25">
      <c r="A771" s="507"/>
      <c r="B771" s="600"/>
      <c r="C771" s="508"/>
      <c r="D771" s="508"/>
      <c r="E771" s="509"/>
      <c r="F771" s="508"/>
      <c r="G771" s="1027"/>
      <c r="H771" s="1027"/>
      <c r="I771" s="508"/>
      <c r="J771" s="509"/>
      <c r="P771" s="507"/>
      <c r="Q771" s="600"/>
      <c r="R771" s="508"/>
      <c r="S771" s="508"/>
      <c r="T771" s="509"/>
      <c r="U771" s="508"/>
      <c r="V771" s="510"/>
      <c r="W771" s="510"/>
      <c r="X771" s="508"/>
      <c r="Y771" s="823"/>
    </row>
    <row r="772" spans="1:25" x14ac:dyDescent="0.25">
      <c r="A772" s="507"/>
      <c r="B772" s="600"/>
      <c r="C772" s="508"/>
      <c r="D772" s="508"/>
      <c r="E772" s="509"/>
      <c r="F772" s="508"/>
      <c r="G772" s="1027"/>
      <c r="H772" s="1027"/>
      <c r="I772" s="508"/>
      <c r="J772" s="509"/>
      <c r="P772" s="507"/>
      <c r="Q772" s="600"/>
      <c r="R772" s="508"/>
      <c r="S772" s="508"/>
      <c r="T772" s="509"/>
      <c r="U772" s="508"/>
      <c r="V772" s="510"/>
      <c r="W772" s="510"/>
      <c r="X772" s="508"/>
      <c r="Y772" s="823"/>
    </row>
    <row r="773" spans="1:25" x14ac:dyDescent="0.25">
      <c r="A773" s="507"/>
      <c r="B773" s="600"/>
      <c r="C773" s="508"/>
      <c r="D773" s="508"/>
      <c r="E773" s="509"/>
      <c r="F773" s="508"/>
      <c r="G773" s="1027"/>
      <c r="H773" s="1027"/>
      <c r="I773" s="508"/>
      <c r="J773" s="509"/>
      <c r="P773" s="507"/>
      <c r="Q773" s="600"/>
      <c r="R773" s="508"/>
      <c r="S773" s="508"/>
      <c r="T773" s="509"/>
      <c r="U773" s="508"/>
      <c r="V773" s="510"/>
      <c r="W773" s="510"/>
      <c r="X773" s="508"/>
      <c r="Y773" s="823"/>
    </row>
    <row r="774" spans="1:25" x14ac:dyDescent="0.25">
      <c r="A774" s="507"/>
      <c r="B774" s="600"/>
      <c r="C774" s="508"/>
      <c r="D774" s="508"/>
      <c r="E774" s="509"/>
      <c r="F774" s="508"/>
      <c r="G774" s="1027"/>
      <c r="H774" s="1027"/>
      <c r="I774" s="508"/>
      <c r="J774" s="509"/>
      <c r="P774" s="507"/>
      <c r="Q774" s="600"/>
      <c r="R774" s="508"/>
      <c r="S774" s="508"/>
      <c r="T774" s="509"/>
      <c r="U774" s="508"/>
      <c r="V774" s="510"/>
      <c r="W774" s="510"/>
      <c r="X774" s="508"/>
      <c r="Y774" s="823"/>
    </row>
    <row r="775" spans="1:25" x14ac:dyDescent="0.25">
      <c r="A775" s="507"/>
      <c r="B775" s="600"/>
      <c r="C775" s="508"/>
      <c r="D775" s="508"/>
      <c r="E775" s="509"/>
      <c r="F775" s="508"/>
      <c r="G775" s="1027"/>
      <c r="H775" s="1027"/>
      <c r="I775" s="508"/>
      <c r="J775" s="509"/>
      <c r="P775" s="507"/>
      <c r="Q775" s="600"/>
      <c r="R775" s="508"/>
      <c r="S775" s="508"/>
      <c r="T775" s="509"/>
      <c r="U775" s="508"/>
      <c r="V775" s="510"/>
      <c r="W775" s="510"/>
      <c r="X775" s="508"/>
      <c r="Y775" s="823"/>
    </row>
    <row r="776" spans="1:25" x14ac:dyDescent="0.25">
      <c r="A776" s="507"/>
      <c r="B776" s="600"/>
      <c r="C776" s="508"/>
      <c r="D776" s="508"/>
      <c r="E776" s="509"/>
      <c r="F776" s="508"/>
      <c r="G776" s="1027"/>
      <c r="H776" s="1027"/>
      <c r="I776" s="508"/>
      <c r="J776" s="509"/>
      <c r="P776" s="507"/>
      <c r="Q776" s="600"/>
      <c r="R776" s="508"/>
      <c r="S776" s="508"/>
      <c r="T776" s="509"/>
      <c r="U776" s="508"/>
      <c r="V776" s="510"/>
      <c r="W776" s="510"/>
      <c r="X776" s="508"/>
      <c r="Y776" s="823"/>
    </row>
    <row r="777" spans="1:25" x14ac:dyDescent="0.25">
      <c r="A777" s="507"/>
      <c r="B777" s="600"/>
      <c r="C777" s="508"/>
      <c r="D777" s="508"/>
      <c r="E777" s="509"/>
      <c r="F777" s="508"/>
      <c r="G777" s="1027"/>
      <c r="H777" s="1027"/>
      <c r="I777" s="508"/>
      <c r="J777" s="509"/>
      <c r="P777" s="507"/>
      <c r="Q777" s="600"/>
      <c r="R777" s="508"/>
      <c r="S777" s="508"/>
      <c r="T777" s="509"/>
      <c r="U777" s="508"/>
      <c r="V777" s="510"/>
      <c r="W777" s="510"/>
      <c r="X777" s="508"/>
      <c r="Y777" s="823"/>
    </row>
    <row r="778" spans="1:25" x14ac:dyDescent="0.25">
      <c r="A778" s="507"/>
      <c r="B778" s="600"/>
      <c r="C778" s="508"/>
      <c r="D778" s="508"/>
      <c r="E778" s="509"/>
      <c r="F778" s="508"/>
      <c r="G778" s="1027"/>
      <c r="H778" s="1027"/>
      <c r="I778" s="508"/>
      <c r="J778" s="509"/>
      <c r="P778" s="507"/>
      <c r="Q778" s="600"/>
      <c r="R778" s="508"/>
      <c r="S778" s="508"/>
      <c r="T778" s="509"/>
      <c r="U778" s="508"/>
      <c r="V778" s="510"/>
      <c r="W778" s="510"/>
      <c r="X778" s="508"/>
      <c r="Y778" s="823"/>
    </row>
    <row r="779" spans="1:25" x14ac:dyDescent="0.25">
      <c r="A779" s="507"/>
      <c r="B779" s="600"/>
      <c r="C779" s="508"/>
      <c r="D779" s="508"/>
      <c r="E779" s="509"/>
      <c r="F779" s="508"/>
      <c r="G779" s="1027"/>
      <c r="H779" s="1027"/>
      <c r="I779" s="508"/>
      <c r="J779" s="509"/>
      <c r="P779" s="507"/>
      <c r="Q779" s="600"/>
      <c r="R779" s="508"/>
      <c r="S779" s="508"/>
      <c r="T779" s="509"/>
      <c r="U779" s="508"/>
      <c r="V779" s="510"/>
      <c r="W779" s="510"/>
      <c r="X779" s="508"/>
      <c r="Y779" s="823"/>
    </row>
    <row r="780" spans="1:25" x14ac:dyDescent="0.25">
      <c r="A780" s="507"/>
      <c r="B780" s="600"/>
      <c r="C780" s="508"/>
      <c r="D780" s="508"/>
      <c r="E780" s="509"/>
      <c r="F780" s="508"/>
      <c r="G780" s="1027"/>
      <c r="H780" s="1027"/>
      <c r="I780" s="508"/>
      <c r="J780" s="509"/>
      <c r="P780" s="507"/>
      <c r="Q780" s="600"/>
      <c r="R780" s="508"/>
      <c r="S780" s="508"/>
      <c r="T780" s="509"/>
      <c r="U780" s="508"/>
      <c r="V780" s="510"/>
      <c r="W780" s="510"/>
      <c r="X780" s="508"/>
      <c r="Y780" s="823"/>
    </row>
    <row r="781" spans="1:25" x14ac:dyDescent="0.25">
      <c r="A781" s="507"/>
      <c r="B781" s="600"/>
      <c r="C781" s="508"/>
      <c r="D781" s="508"/>
      <c r="E781" s="509"/>
      <c r="F781" s="508"/>
      <c r="G781" s="1027"/>
      <c r="H781" s="1027"/>
      <c r="I781" s="508"/>
      <c r="J781" s="509"/>
      <c r="P781" s="507"/>
      <c r="Q781" s="600"/>
      <c r="R781" s="508"/>
      <c r="S781" s="508"/>
      <c r="T781" s="509"/>
      <c r="U781" s="508"/>
      <c r="V781" s="510"/>
      <c r="W781" s="510"/>
      <c r="X781" s="508"/>
      <c r="Y781" s="823"/>
    </row>
    <row r="782" spans="1:25" x14ac:dyDescent="0.25">
      <c r="A782" s="507"/>
      <c r="B782" s="600"/>
      <c r="C782" s="508"/>
      <c r="D782" s="508"/>
      <c r="E782" s="509"/>
      <c r="F782" s="508"/>
      <c r="G782" s="1027"/>
      <c r="H782" s="1027"/>
      <c r="I782" s="508"/>
      <c r="J782" s="509"/>
      <c r="P782" s="507"/>
      <c r="Q782" s="600"/>
      <c r="R782" s="508"/>
      <c r="S782" s="508"/>
      <c r="T782" s="509"/>
      <c r="U782" s="508"/>
      <c r="V782" s="510"/>
      <c r="W782" s="510"/>
      <c r="X782" s="508"/>
      <c r="Y782" s="823"/>
    </row>
    <row r="783" spans="1:25" x14ac:dyDescent="0.25">
      <c r="A783" s="507"/>
      <c r="B783" s="600"/>
      <c r="C783" s="508"/>
      <c r="D783" s="508"/>
      <c r="E783" s="509"/>
      <c r="F783" s="508"/>
      <c r="G783" s="1027"/>
      <c r="H783" s="1027"/>
      <c r="I783" s="508"/>
      <c r="J783" s="509"/>
      <c r="P783" s="507"/>
      <c r="Q783" s="600"/>
      <c r="R783" s="508"/>
      <c r="S783" s="508"/>
      <c r="T783" s="509"/>
      <c r="U783" s="508"/>
      <c r="V783" s="510"/>
      <c r="W783" s="510"/>
      <c r="X783" s="508"/>
      <c r="Y783" s="823"/>
    </row>
    <row r="784" spans="1:25" x14ac:dyDescent="0.25">
      <c r="A784" s="507"/>
      <c r="B784" s="600"/>
      <c r="C784" s="508"/>
      <c r="D784" s="508"/>
      <c r="E784" s="509"/>
      <c r="F784" s="508"/>
      <c r="G784" s="1027"/>
      <c r="H784" s="1027"/>
      <c r="I784" s="508"/>
      <c r="J784" s="509"/>
      <c r="P784" s="507"/>
      <c r="Q784" s="600"/>
      <c r="R784" s="508"/>
      <c r="S784" s="508"/>
      <c r="T784" s="509"/>
      <c r="U784" s="508"/>
      <c r="V784" s="510"/>
      <c r="W784" s="510"/>
      <c r="X784" s="508"/>
      <c r="Y784" s="823"/>
    </row>
    <row r="785" spans="1:25" x14ac:dyDescent="0.25">
      <c r="A785" s="507"/>
      <c r="B785" s="600"/>
      <c r="C785" s="508"/>
      <c r="D785" s="508"/>
      <c r="E785" s="509"/>
      <c r="F785" s="508"/>
      <c r="G785" s="1027"/>
      <c r="H785" s="1027"/>
      <c r="I785" s="508"/>
      <c r="J785" s="509"/>
      <c r="P785" s="507"/>
      <c r="Q785" s="600"/>
      <c r="R785" s="508"/>
      <c r="S785" s="508"/>
      <c r="T785" s="509"/>
      <c r="U785" s="508"/>
      <c r="V785" s="510"/>
      <c r="W785" s="510"/>
      <c r="X785" s="508"/>
      <c r="Y785" s="823"/>
    </row>
    <row r="786" spans="1:25" x14ac:dyDescent="0.25">
      <c r="A786" s="507"/>
      <c r="B786" s="600"/>
      <c r="C786" s="508"/>
      <c r="D786" s="508"/>
      <c r="E786" s="509"/>
      <c r="F786" s="508"/>
      <c r="G786" s="1027"/>
      <c r="H786" s="1027"/>
      <c r="I786" s="508"/>
      <c r="J786" s="509"/>
      <c r="P786" s="507"/>
      <c r="Q786" s="600"/>
      <c r="R786" s="508"/>
      <c r="S786" s="508"/>
      <c r="T786" s="509"/>
      <c r="U786" s="508"/>
      <c r="V786" s="510"/>
      <c r="W786" s="510"/>
      <c r="X786" s="508"/>
      <c r="Y786" s="823"/>
    </row>
    <row r="787" spans="1:25" x14ac:dyDescent="0.25">
      <c r="A787" s="507"/>
      <c r="B787" s="600"/>
      <c r="C787" s="508"/>
      <c r="D787" s="508"/>
      <c r="E787" s="509"/>
      <c r="F787" s="508"/>
      <c r="G787" s="1027"/>
      <c r="H787" s="1027"/>
      <c r="I787" s="508"/>
      <c r="J787" s="509"/>
      <c r="P787" s="507"/>
      <c r="Q787" s="600"/>
      <c r="R787" s="508"/>
      <c r="S787" s="508"/>
      <c r="T787" s="509"/>
      <c r="U787" s="508"/>
      <c r="V787" s="510"/>
      <c r="W787" s="510"/>
      <c r="X787" s="508"/>
      <c r="Y787" s="823"/>
    </row>
    <row r="788" spans="1:25" x14ac:dyDescent="0.25">
      <c r="A788" s="507"/>
      <c r="B788" s="600"/>
      <c r="C788" s="508"/>
      <c r="D788" s="508"/>
      <c r="E788" s="509"/>
      <c r="F788" s="508"/>
      <c r="G788" s="1027"/>
      <c r="H788" s="1027"/>
      <c r="I788" s="508"/>
      <c r="J788" s="509"/>
      <c r="P788" s="507"/>
      <c r="Q788" s="600"/>
      <c r="R788" s="508"/>
      <c r="S788" s="508"/>
      <c r="T788" s="509"/>
      <c r="U788" s="508"/>
      <c r="V788" s="510"/>
      <c r="W788" s="510"/>
      <c r="X788" s="508"/>
      <c r="Y788" s="823"/>
    </row>
    <row r="789" spans="1:25" x14ac:dyDescent="0.25">
      <c r="A789" s="507"/>
      <c r="B789" s="600"/>
      <c r="C789" s="508"/>
      <c r="D789" s="508"/>
      <c r="E789" s="509"/>
      <c r="F789" s="508"/>
      <c r="G789" s="1027"/>
      <c r="H789" s="1027"/>
      <c r="I789" s="508"/>
      <c r="J789" s="509"/>
      <c r="P789" s="507"/>
      <c r="Q789" s="600"/>
      <c r="R789" s="508"/>
      <c r="S789" s="508"/>
      <c r="T789" s="509"/>
      <c r="U789" s="508"/>
      <c r="V789" s="510"/>
      <c r="W789" s="510"/>
      <c r="X789" s="508"/>
      <c r="Y789" s="823"/>
    </row>
    <row r="790" spans="1:25" x14ac:dyDescent="0.25">
      <c r="A790" s="507"/>
      <c r="B790" s="600"/>
      <c r="C790" s="508"/>
      <c r="D790" s="508"/>
      <c r="E790" s="509"/>
      <c r="F790" s="508"/>
      <c r="G790" s="1027"/>
      <c r="H790" s="1027"/>
      <c r="I790" s="508"/>
      <c r="J790" s="509"/>
      <c r="P790" s="507"/>
      <c r="Q790" s="600"/>
      <c r="R790" s="508"/>
      <c r="S790" s="508"/>
      <c r="T790" s="509"/>
      <c r="U790" s="508"/>
      <c r="V790" s="510"/>
      <c r="W790" s="510"/>
      <c r="X790" s="508"/>
      <c r="Y790" s="823"/>
    </row>
    <row r="791" spans="1:25" x14ac:dyDescent="0.25">
      <c r="A791" s="507"/>
      <c r="B791" s="600"/>
      <c r="C791" s="508"/>
      <c r="D791" s="508"/>
      <c r="E791" s="509"/>
      <c r="F791" s="508"/>
      <c r="G791" s="1027"/>
      <c r="H791" s="1027"/>
      <c r="I791" s="508"/>
      <c r="J791" s="509"/>
      <c r="P791" s="507"/>
      <c r="Q791" s="600"/>
      <c r="R791" s="508"/>
      <c r="S791" s="508"/>
      <c r="T791" s="509"/>
      <c r="U791" s="508"/>
      <c r="V791" s="510"/>
      <c r="W791" s="510"/>
      <c r="X791" s="508"/>
      <c r="Y791" s="823"/>
    </row>
    <row r="792" spans="1:25" x14ac:dyDescent="0.25">
      <c r="A792" s="507"/>
      <c r="B792" s="600"/>
      <c r="C792" s="508"/>
      <c r="D792" s="508"/>
      <c r="E792" s="509"/>
      <c r="F792" s="508"/>
      <c r="G792" s="1027"/>
      <c r="H792" s="1027"/>
      <c r="I792" s="508"/>
      <c r="J792" s="509"/>
      <c r="P792" s="507"/>
      <c r="Q792" s="600"/>
      <c r="R792" s="508"/>
      <c r="S792" s="508"/>
      <c r="T792" s="509"/>
      <c r="U792" s="508"/>
      <c r="V792" s="510"/>
      <c r="W792" s="510"/>
      <c r="X792" s="508"/>
      <c r="Y792" s="823"/>
    </row>
    <row r="793" spans="1:25" x14ac:dyDescent="0.25">
      <c r="A793" s="507"/>
      <c r="B793" s="600"/>
      <c r="C793" s="508"/>
      <c r="D793" s="508"/>
      <c r="E793" s="509"/>
      <c r="F793" s="508"/>
      <c r="G793" s="1027"/>
      <c r="H793" s="1027"/>
      <c r="I793" s="508"/>
      <c r="J793" s="509"/>
      <c r="P793" s="507"/>
      <c r="Q793" s="600"/>
      <c r="R793" s="508"/>
      <c r="S793" s="508"/>
      <c r="T793" s="509"/>
      <c r="U793" s="508"/>
      <c r="V793" s="510"/>
      <c r="W793" s="510"/>
      <c r="X793" s="508"/>
      <c r="Y793" s="823"/>
    </row>
    <row r="794" spans="1:25" x14ac:dyDescent="0.25">
      <c r="A794" s="507"/>
      <c r="B794" s="600"/>
      <c r="C794" s="508"/>
      <c r="D794" s="508"/>
      <c r="E794" s="509"/>
      <c r="F794" s="508"/>
      <c r="G794" s="1027"/>
      <c r="H794" s="1027"/>
      <c r="I794" s="508"/>
      <c r="J794" s="509"/>
      <c r="P794" s="507"/>
      <c r="Q794" s="600"/>
      <c r="R794" s="508"/>
      <c r="S794" s="508"/>
      <c r="T794" s="509"/>
      <c r="U794" s="508"/>
      <c r="V794" s="510"/>
      <c r="W794" s="510"/>
      <c r="X794" s="508"/>
      <c r="Y794" s="823"/>
    </row>
    <row r="795" spans="1:25" x14ac:dyDescent="0.25">
      <c r="A795" s="507"/>
      <c r="B795" s="600"/>
      <c r="C795" s="508"/>
      <c r="D795" s="508"/>
      <c r="E795" s="509"/>
      <c r="F795" s="508"/>
      <c r="G795" s="1027"/>
      <c r="H795" s="1027"/>
      <c r="I795" s="508"/>
      <c r="J795" s="509"/>
      <c r="P795" s="507"/>
      <c r="Q795" s="600"/>
      <c r="R795" s="508"/>
      <c r="S795" s="508"/>
      <c r="T795" s="509"/>
      <c r="U795" s="508"/>
      <c r="V795" s="510"/>
      <c r="W795" s="510"/>
      <c r="X795" s="508"/>
      <c r="Y795" s="823"/>
    </row>
    <row r="796" spans="1:25" x14ac:dyDescent="0.25">
      <c r="A796" s="507"/>
      <c r="B796" s="600"/>
      <c r="C796" s="508"/>
      <c r="D796" s="508"/>
      <c r="E796" s="509"/>
      <c r="F796" s="508"/>
      <c r="G796" s="1027"/>
      <c r="H796" s="1027"/>
      <c r="I796" s="508"/>
      <c r="J796" s="509"/>
      <c r="P796" s="507"/>
      <c r="Q796" s="600"/>
      <c r="R796" s="508"/>
      <c r="S796" s="508"/>
      <c r="T796" s="509"/>
      <c r="U796" s="508"/>
      <c r="V796" s="510"/>
      <c r="W796" s="510"/>
      <c r="X796" s="508"/>
      <c r="Y796" s="823"/>
    </row>
    <row r="797" spans="1:25" x14ac:dyDescent="0.25">
      <c r="A797" s="507"/>
      <c r="B797" s="600"/>
      <c r="C797" s="508"/>
      <c r="D797" s="508"/>
      <c r="E797" s="509"/>
      <c r="F797" s="508"/>
      <c r="G797" s="1027"/>
      <c r="H797" s="1027"/>
      <c r="I797" s="508"/>
      <c r="J797" s="509"/>
      <c r="P797" s="507"/>
      <c r="Q797" s="600"/>
      <c r="R797" s="508"/>
      <c r="S797" s="508"/>
      <c r="T797" s="509"/>
      <c r="U797" s="508"/>
      <c r="V797" s="510"/>
      <c r="W797" s="510"/>
      <c r="X797" s="508"/>
      <c r="Y797" s="823"/>
    </row>
    <row r="798" spans="1:25" x14ac:dyDescent="0.25">
      <c r="A798" s="507"/>
      <c r="B798" s="600"/>
      <c r="C798" s="508"/>
      <c r="D798" s="508"/>
      <c r="E798" s="509"/>
      <c r="F798" s="508"/>
      <c r="G798" s="1027"/>
      <c r="H798" s="1027"/>
      <c r="I798" s="508"/>
      <c r="J798" s="509"/>
      <c r="P798" s="507"/>
      <c r="Q798" s="600"/>
      <c r="R798" s="508"/>
      <c r="S798" s="508"/>
      <c r="T798" s="509"/>
      <c r="U798" s="508"/>
      <c r="V798" s="510"/>
      <c r="W798" s="510"/>
      <c r="X798" s="508"/>
      <c r="Y798" s="823"/>
    </row>
    <row r="799" spans="1:25" x14ac:dyDescent="0.25">
      <c r="A799" s="507"/>
      <c r="B799" s="600"/>
      <c r="C799" s="508"/>
      <c r="D799" s="508"/>
      <c r="E799" s="509"/>
      <c r="F799" s="508"/>
      <c r="G799" s="1027"/>
      <c r="H799" s="1027"/>
      <c r="I799" s="508"/>
      <c r="J799" s="509"/>
      <c r="P799" s="507"/>
      <c r="Q799" s="600"/>
      <c r="R799" s="508"/>
      <c r="S799" s="508"/>
      <c r="T799" s="509"/>
      <c r="U799" s="508"/>
      <c r="V799" s="510"/>
      <c r="W799" s="510"/>
      <c r="X799" s="508"/>
      <c r="Y799" s="823"/>
    </row>
    <row r="800" spans="1:25" x14ac:dyDescent="0.25">
      <c r="A800" s="507"/>
      <c r="B800" s="600"/>
      <c r="C800" s="508"/>
      <c r="D800" s="508"/>
      <c r="E800" s="509"/>
      <c r="F800" s="508"/>
      <c r="G800" s="1027"/>
      <c r="H800" s="1027"/>
      <c r="I800" s="508"/>
      <c r="J800" s="509"/>
      <c r="P800" s="507"/>
      <c r="Q800" s="600"/>
      <c r="R800" s="508"/>
      <c r="S800" s="508"/>
      <c r="T800" s="509"/>
      <c r="U800" s="508"/>
      <c r="V800" s="510"/>
      <c r="W800" s="510"/>
      <c r="X800" s="508"/>
      <c r="Y800" s="823"/>
    </row>
    <row r="801" spans="1:25" x14ac:dyDescent="0.25">
      <c r="A801" s="507"/>
      <c r="B801" s="600"/>
      <c r="C801" s="508"/>
      <c r="D801" s="508"/>
      <c r="E801" s="509"/>
      <c r="F801" s="508"/>
      <c r="G801" s="1027"/>
      <c r="H801" s="1027"/>
      <c r="I801" s="508"/>
      <c r="J801" s="509"/>
      <c r="P801" s="507"/>
      <c r="Q801" s="600"/>
      <c r="R801" s="508"/>
      <c r="S801" s="508"/>
      <c r="T801" s="509"/>
      <c r="U801" s="508"/>
      <c r="V801" s="510"/>
      <c r="W801" s="510"/>
      <c r="X801" s="508"/>
      <c r="Y801" s="823"/>
    </row>
    <row r="802" spans="1:25" x14ac:dyDescent="0.25">
      <c r="A802" s="507"/>
      <c r="B802" s="600"/>
      <c r="C802" s="508"/>
      <c r="D802" s="508"/>
      <c r="E802" s="509"/>
      <c r="F802" s="508"/>
      <c r="G802" s="1027"/>
      <c r="H802" s="1027"/>
      <c r="I802" s="508"/>
      <c r="J802" s="509"/>
      <c r="P802" s="507"/>
      <c r="Q802" s="600"/>
      <c r="R802" s="508"/>
      <c r="S802" s="508"/>
      <c r="T802" s="509"/>
      <c r="U802" s="508"/>
      <c r="V802" s="510"/>
      <c r="W802" s="510"/>
      <c r="X802" s="508"/>
      <c r="Y802" s="823"/>
    </row>
    <row r="803" spans="1:25" x14ac:dyDescent="0.25">
      <c r="A803" s="507"/>
      <c r="B803" s="600"/>
      <c r="C803" s="508"/>
      <c r="D803" s="508"/>
      <c r="E803" s="509"/>
      <c r="F803" s="508"/>
      <c r="G803" s="1027"/>
      <c r="H803" s="1027"/>
      <c r="I803" s="508"/>
      <c r="J803" s="509"/>
      <c r="P803" s="507"/>
      <c r="Q803" s="600"/>
      <c r="R803" s="508"/>
      <c r="S803" s="508"/>
      <c r="T803" s="509"/>
      <c r="U803" s="508"/>
      <c r="V803" s="510"/>
      <c r="W803" s="510"/>
      <c r="X803" s="508"/>
      <c r="Y803" s="823"/>
    </row>
    <row r="804" spans="1:25" x14ac:dyDescent="0.25">
      <c r="A804" s="507"/>
      <c r="B804" s="600"/>
      <c r="C804" s="508"/>
      <c r="D804" s="508"/>
      <c r="E804" s="509"/>
      <c r="F804" s="508"/>
      <c r="G804" s="1027"/>
      <c r="H804" s="1027"/>
      <c r="I804" s="508"/>
      <c r="J804" s="509"/>
      <c r="P804" s="507"/>
      <c r="Q804" s="600"/>
      <c r="R804" s="508"/>
      <c r="S804" s="508"/>
      <c r="T804" s="509"/>
      <c r="U804" s="508"/>
      <c r="V804" s="510"/>
      <c r="W804" s="510"/>
      <c r="X804" s="508"/>
      <c r="Y804" s="823"/>
    </row>
    <row r="805" spans="1:25" x14ac:dyDescent="0.25">
      <c r="A805" s="507"/>
      <c r="B805" s="600"/>
      <c r="C805" s="508"/>
      <c r="D805" s="508"/>
      <c r="E805" s="509"/>
      <c r="F805" s="508"/>
      <c r="G805" s="1027"/>
      <c r="H805" s="1027"/>
      <c r="I805" s="508"/>
      <c r="J805" s="509"/>
      <c r="P805" s="507"/>
      <c r="Q805" s="600"/>
      <c r="R805" s="508"/>
      <c r="S805" s="508"/>
      <c r="T805" s="509"/>
      <c r="U805" s="508"/>
      <c r="V805" s="510"/>
      <c r="W805" s="510"/>
      <c r="X805" s="508"/>
      <c r="Y805" s="823"/>
    </row>
    <row r="806" spans="1:25" x14ac:dyDescent="0.25">
      <c r="A806" s="507"/>
      <c r="B806" s="600"/>
      <c r="C806" s="508"/>
      <c r="D806" s="508"/>
      <c r="E806" s="509"/>
      <c r="F806" s="508"/>
      <c r="G806" s="1027"/>
      <c r="H806" s="1027"/>
      <c r="I806" s="508"/>
      <c r="J806" s="509"/>
      <c r="P806" s="507"/>
      <c r="Q806" s="600"/>
      <c r="R806" s="508"/>
      <c r="S806" s="508"/>
      <c r="T806" s="509"/>
      <c r="U806" s="508"/>
      <c r="V806" s="510"/>
      <c r="W806" s="510"/>
      <c r="X806" s="508"/>
      <c r="Y806" s="823"/>
    </row>
    <row r="807" spans="1:25" x14ac:dyDescent="0.25">
      <c r="A807" s="507"/>
      <c r="B807" s="600"/>
      <c r="C807" s="508"/>
      <c r="D807" s="508"/>
      <c r="E807" s="509"/>
      <c r="F807" s="508"/>
      <c r="G807" s="1027"/>
      <c r="H807" s="1027"/>
      <c r="I807" s="508"/>
      <c r="J807" s="509"/>
      <c r="P807" s="507"/>
      <c r="Q807" s="600"/>
      <c r="R807" s="508"/>
      <c r="S807" s="508"/>
      <c r="T807" s="509"/>
      <c r="U807" s="508"/>
      <c r="V807" s="510"/>
      <c r="W807" s="510"/>
      <c r="X807" s="508"/>
      <c r="Y807" s="823"/>
    </row>
    <row r="808" spans="1:25" x14ac:dyDescent="0.25">
      <c r="A808" s="507"/>
      <c r="B808" s="600"/>
      <c r="C808" s="508"/>
      <c r="D808" s="508"/>
      <c r="E808" s="509"/>
      <c r="F808" s="508"/>
      <c r="G808" s="1027"/>
      <c r="H808" s="1027"/>
      <c r="I808" s="508"/>
      <c r="J808" s="509"/>
      <c r="P808" s="507"/>
      <c r="Q808" s="600"/>
      <c r="R808" s="508"/>
      <c r="S808" s="508"/>
      <c r="T808" s="509"/>
      <c r="U808" s="508"/>
      <c r="V808" s="510"/>
      <c r="W808" s="510"/>
      <c r="X808" s="508"/>
      <c r="Y808" s="823"/>
    </row>
    <row r="809" spans="1:25" x14ac:dyDescent="0.25">
      <c r="A809" s="507"/>
      <c r="B809" s="600"/>
      <c r="C809" s="508"/>
      <c r="D809" s="508"/>
      <c r="E809" s="509"/>
      <c r="F809" s="508"/>
      <c r="G809" s="1027"/>
      <c r="H809" s="1027"/>
      <c r="I809" s="508"/>
      <c r="J809" s="509"/>
      <c r="P809" s="507"/>
      <c r="Q809" s="600"/>
      <c r="R809" s="508"/>
      <c r="S809" s="508"/>
      <c r="T809" s="509"/>
      <c r="U809" s="508"/>
      <c r="V809" s="510"/>
      <c r="W809" s="510"/>
      <c r="X809" s="508"/>
      <c r="Y809" s="823"/>
    </row>
    <row r="810" spans="1:25" x14ac:dyDescent="0.25">
      <c r="A810" s="507"/>
      <c r="B810" s="600"/>
      <c r="C810" s="508"/>
      <c r="D810" s="508"/>
      <c r="E810" s="509"/>
      <c r="F810" s="508"/>
      <c r="G810" s="1027"/>
      <c r="H810" s="1027"/>
      <c r="I810" s="508"/>
      <c r="J810" s="509"/>
      <c r="P810" s="507"/>
      <c r="Q810" s="600"/>
      <c r="R810" s="508"/>
      <c r="S810" s="508"/>
      <c r="T810" s="509"/>
      <c r="U810" s="508"/>
      <c r="V810" s="510"/>
      <c r="W810" s="510"/>
      <c r="X810" s="508"/>
      <c r="Y810" s="823"/>
    </row>
    <row r="811" spans="1:25" x14ac:dyDescent="0.25">
      <c r="A811" s="507"/>
      <c r="B811" s="600"/>
      <c r="C811" s="508"/>
      <c r="D811" s="508"/>
      <c r="E811" s="509"/>
      <c r="F811" s="508"/>
      <c r="G811" s="1027"/>
      <c r="H811" s="1027"/>
      <c r="I811" s="508"/>
      <c r="J811" s="509"/>
      <c r="P811" s="507"/>
      <c r="Q811" s="600"/>
      <c r="R811" s="508"/>
      <c r="S811" s="508"/>
      <c r="T811" s="509"/>
      <c r="U811" s="508"/>
      <c r="V811" s="510"/>
      <c r="W811" s="510"/>
      <c r="X811" s="508"/>
      <c r="Y811" s="823"/>
    </row>
    <row r="812" spans="1:25" x14ac:dyDescent="0.25">
      <c r="A812" s="507"/>
      <c r="B812" s="600"/>
      <c r="C812" s="508"/>
      <c r="D812" s="508"/>
      <c r="E812" s="509"/>
      <c r="F812" s="508"/>
      <c r="G812" s="1027"/>
      <c r="H812" s="1027"/>
      <c r="I812" s="508"/>
      <c r="J812" s="509"/>
      <c r="P812" s="507"/>
      <c r="Q812" s="600"/>
      <c r="R812" s="508"/>
      <c r="S812" s="508"/>
      <c r="T812" s="509"/>
      <c r="U812" s="508"/>
      <c r="V812" s="510"/>
      <c r="W812" s="510"/>
      <c r="X812" s="508"/>
      <c r="Y812" s="823"/>
    </row>
    <row r="813" spans="1:25" x14ac:dyDescent="0.25">
      <c r="A813" s="507"/>
      <c r="B813" s="600"/>
      <c r="C813" s="508"/>
      <c r="D813" s="508"/>
      <c r="E813" s="509"/>
      <c r="F813" s="508"/>
      <c r="G813" s="1027"/>
      <c r="H813" s="1027"/>
      <c r="I813" s="508"/>
      <c r="J813" s="509"/>
      <c r="P813" s="507"/>
      <c r="Q813" s="600"/>
      <c r="R813" s="508"/>
      <c r="S813" s="508"/>
      <c r="T813" s="507"/>
      <c r="U813" s="508"/>
      <c r="V813" s="513"/>
      <c r="W813" s="513"/>
      <c r="X813" s="508"/>
      <c r="Y813" s="823"/>
    </row>
    <row r="814" spans="1:25" x14ac:dyDescent="0.25">
      <c r="A814" s="507"/>
      <c r="B814" s="600"/>
      <c r="C814" s="508"/>
      <c r="D814" s="508"/>
      <c r="E814" s="509"/>
      <c r="F814" s="508"/>
      <c r="G814" s="1027"/>
      <c r="H814" s="1027"/>
      <c r="I814" s="508"/>
      <c r="J814" s="509"/>
      <c r="P814" s="507"/>
      <c r="Q814" s="600"/>
      <c r="R814" s="508"/>
      <c r="S814" s="508"/>
      <c r="T814" s="507"/>
      <c r="U814" s="508"/>
      <c r="V814" s="510"/>
      <c r="W814" s="510"/>
      <c r="X814" s="508"/>
      <c r="Y814" s="823"/>
    </row>
    <row r="815" spans="1:25" x14ac:dyDescent="0.25">
      <c r="A815" s="507"/>
      <c r="B815" s="600"/>
      <c r="C815" s="508"/>
      <c r="D815" s="508"/>
      <c r="E815" s="509"/>
      <c r="F815" s="508"/>
      <c r="G815" s="1027"/>
      <c r="H815" s="1027"/>
      <c r="I815" s="508"/>
      <c r="J815" s="509"/>
      <c r="P815" s="507"/>
      <c r="Q815" s="600"/>
      <c r="R815" s="508"/>
      <c r="S815" s="508"/>
      <c r="T815" s="507"/>
      <c r="U815" s="508"/>
      <c r="V815" s="510"/>
      <c r="W815" s="510"/>
      <c r="X815" s="508"/>
      <c r="Y815" s="823"/>
    </row>
    <row r="816" spans="1:25" x14ac:dyDescent="0.25">
      <c r="A816" s="507"/>
      <c r="B816" s="600"/>
      <c r="C816" s="508"/>
      <c r="D816" s="508"/>
      <c r="E816" s="509"/>
      <c r="F816" s="508"/>
      <c r="G816" s="1027"/>
      <c r="H816" s="1027"/>
      <c r="I816" s="508"/>
      <c r="J816" s="509"/>
      <c r="P816" s="507"/>
      <c r="Q816" s="600"/>
      <c r="R816" s="508"/>
      <c r="S816" s="508"/>
      <c r="T816" s="509"/>
      <c r="U816" s="508"/>
      <c r="V816" s="510"/>
      <c r="W816" s="510"/>
      <c r="X816" s="508"/>
      <c r="Y816" s="823"/>
    </row>
    <row r="817" spans="1:25" x14ac:dyDescent="0.25">
      <c r="A817" s="507"/>
      <c r="B817" s="600"/>
      <c r="C817" s="508"/>
      <c r="D817" s="508"/>
      <c r="E817" s="509"/>
      <c r="F817" s="508"/>
      <c r="G817" s="1027"/>
      <c r="H817" s="1027"/>
      <c r="I817" s="508"/>
      <c r="J817" s="509"/>
      <c r="P817" s="507"/>
      <c r="Q817" s="600"/>
      <c r="R817" s="508"/>
      <c r="S817" s="508"/>
      <c r="T817" s="514"/>
      <c r="U817" s="515"/>
      <c r="V817" s="510"/>
      <c r="W817" s="510"/>
      <c r="X817" s="599"/>
      <c r="Y817" s="823"/>
    </row>
    <row r="818" spans="1:25" x14ac:dyDescent="0.25">
      <c r="A818" s="507"/>
      <c r="B818" s="600"/>
      <c r="C818" s="508"/>
      <c r="D818" s="508"/>
      <c r="E818" s="509"/>
      <c r="F818" s="508"/>
      <c r="G818" s="1027"/>
      <c r="H818" s="1027"/>
      <c r="I818" s="508"/>
      <c r="J818" s="509"/>
      <c r="P818" s="507"/>
      <c r="Q818" s="600"/>
      <c r="R818" s="508"/>
      <c r="S818" s="508"/>
      <c r="T818" s="514"/>
      <c r="U818" s="515"/>
      <c r="V818" s="510"/>
      <c r="W818" s="510"/>
      <c r="X818" s="599"/>
      <c r="Y818" s="823"/>
    </row>
    <row r="819" spans="1:25" x14ac:dyDescent="0.25">
      <c r="A819" s="507"/>
      <c r="B819" s="600"/>
      <c r="C819" s="508"/>
      <c r="D819" s="508"/>
      <c r="E819" s="509"/>
      <c r="F819" s="508"/>
      <c r="G819" s="1027"/>
      <c r="H819" s="1027"/>
      <c r="I819" s="508"/>
      <c r="J819" s="509"/>
      <c r="P819" s="507"/>
      <c r="Q819" s="600"/>
      <c r="R819" s="508"/>
      <c r="S819" s="508"/>
      <c r="T819" s="514"/>
      <c r="U819" s="515"/>
      <c r="V819" s="510"/>
      <c r="W819" s="510"/>
      <c r="X819" s="599"/>
      <c r="Y819" s="823"/>
    </row>
    <row r="820" spans="1:25" x14ac:dyDescent="0.25">
      <c r="A820" s="507"/>
      <c r="B820" s="600"/>
      <c r="C820" s="508"/>
      <c r="D820" s="508"/>
      <c r="E820" s="509"/>
      <c r="F820" s="508"/>
      <c r="G820" s="1027"/>
      <c r="H820" s="1027"/>
      <c r="I820" s="508"/>
      <c r="J820" s="509"/>
      <c r="P820" s="507"/>
      <c r="Q820" s="600"/>
      <c r="R820" s="508"/>
      <c r="S820" s="508"/>
      <c r="T820" s="509"/>
      <c r="U820" s="508"/>
      <c r="V820" s="510"/>
      <c r="W820" s="510"/>
      <c r="X820" s="599"/>
      <c r="Y820" s="823"/>
    </row>
    <row r="821" spans="1:25" x14ac:dyDescent="0.25">
      <c r="A821" s="507"/>
      <c r="B821" s="600"/>
      <c r="C821" s="508"/>
      <c r="D821" s="508"/>
      <c r="E821" s="509"/>
      <c r="F821" s="508"/>
      <c r="G821" s="1027"/>
      <c r="H821" s="1027"/>
      <c r="I821" s="508"/>
      <c r="J821" s="509"/>
      <c r="P821" s="507"/>
      <c r="Q821" s="600"/>
      <c r="R821" s="508"/>
      <c r="S821" s="508"/>
      <c r="T821" s="509"/>
      <c r="U821" s="508"/>
      <c r="V821" s="510"/>
      <c r="W821" s="510"/>
      <c r="X821" s="508"/>
      <c r="Y821" s="823"/>
    </row>
    <row r="822" spans="1:25" x14ac:dyDescent="0.25">
      <c r="A822" s="507"/>
      <c r="B822" s="600"/>
      <c r="C822" s="508"/>
      <c r="D822" s="508"/>
      <c r="E822" s="509"/>
      <c r="F822" s="508"/>
      <c r="G822" s="1027"/>
      <c r="H822" s="1027"/>
      <c r="I822" s="508"/>
      <c r="J822" s="509"/>
      <c r="P822" s="507"/>
      <c r="Q822" s="600"/>
      <c r="R822" s="508"/>
      <c r="S822" s="508"/>
      <c r="T822" s="509"/>
      <c r="U822" s="508"/>
      <c r="V822" s="510"/>
      <c r="W822" s="510"/>
      <c r="X822" s="508"/>
      <c r="Y822" s="823"/>
    </row>
    <row r="823" spans="1:25" x14ac:dyDescent="0.25">
      <c r="A823" s="507"/>
      <c r="B823" s="600"/>
      <c r="C823" s="508"/>
      <c r="D823" s="508"/>
      <c r="E823" s="509"/>
      <c r="F823" s="508"/>
      <c r="G823" s="1027"/>
      <c r="H823" s="1027"/>
      <c r="I823" s="508"/>
      <c r="J823" s="509"/>
      <c r="P823" s="507"/>
      <c r="Q823" s="600"/>
      <c r="R823" s="508"/>
      <c r="S823" s="508"/>
      <c r="T823" s="509"/>
      <c r="U823" s="508"/>
      <c r="V823" s="510"/>
      <c r="W823" s="510"/>
      <c r="X823" s="508"/>
      <c r="Y823" s="823"/>
    </row>
    <row r="824" spans="1:25" x14ac:dyDescent="0.25">
      <c r="A824" s="507"/>
      <c r="B824" s="600"/>
      <c r="C824" s="508"/>
      <c r="D824" s="508"/>
      <c r="E824" s="509"/>
      <c r="F824" s="508"/>
      <c r="G824" s="1027"/>
      <c r="H824" s="1027"/>
      <c r="I824" s="508"/>
      <c r="J824" s="509"/>
      <c r="P824" s="507"/>
      <c r="Q824" s="600"/>
      <c r="R824" s="508"/>
      <c r="S824" s="508"/>
      <c r="T824" s="509"/>
      <c r="U824" s="508"/>
      <c r="V824" s="510"/>
      <c r="W824" s="510"/>
      <c r="X824" s="508"/>
      <c r="Y824" s="823"/>
    </row>
    <row r="825" spans="1:25" x14ac:dyDescent="0.25">
      <c r="A825" s="507"/>
      <c r="B825" s="600"/>
      <c r="C825" s="508"/>
      <c r="D825" s="508"/>
      <c r="E825" s="509"/>
      <c r="F825" s="508"/>
      <c r="G825" s="1027"/>
      <c r="H825" s="1027"/>
      <c r="I825" s="508"/>
      <c r="J825" s="509"/>
      <c r="P825" s="507"/>
      <c r="Q825" s="600"/>
      <c r="R825" s="508"/>
      <c r="S825" s="508"/>
      <c r="T825" s="509"/>
      <c r="U825" s="508"/>
      <c r="V825" s="510"/>
      <c r="W825" s="510"/>
      <c r="X825" s="508"/>
      <c r="Y825" s="823"/>
    </row>
    <row r="826" spans="1:25" x14ac:dyDescent="0.25">
      <c r="A826" s="507"/>
      <c r="B826" s="600"/>
      <c r="C826" s="508"/>
      <c r="D826" s="508"/>
      <c r="E826" s="509"/>
      <c r="F826" s="508"/>
      <c r="G826" s="1027"/>
      <c r="H826" s="1027"/>
      <c r="I826" s="508"/>
      <c r="J826" s="509"/>
      <c r="P826" s="507"/>
      <c r="Q826" s="600"/>
      <c r="R826" s="508"/>
      <c r="S826" s="508"/>
      <c r="T826" s="509"/>
      <c r="U826" s="508"/>
      <c r="V826" s="510"/>
      <c r="W826" s="510"/>
      <c r="X826" s="508"/>
      <c r="Y826" s="823"/>
    </row>
    <row r="827" spans="1:25" x14ac:dyDescent="0.25">
      <c r="A827" s="507"/>
      <c r="B827" s="600"/>
      <c r="C827" s="508"/>
      <c r="D827" s="508"/>
      <c r="E827" s="509"/>
      <c r="F827" s="508"/>
      <c r="G827" s="1027"/>
      <c r="H827" s="1027"/>
      <c r="I827" s="508"/>
      <c r="J827" s="509"/>
      <c r="P827" s="507"/>
      <c r="Q827" s="600"/>
      <c r="R827" s="508"/>
      <c r="S827" s="508"/>
      <c r="T827" s="509"/>
      <c r="U827" s="508"/>
      <c r="V827" s="510"/>
      <c r="W827" s="510"/>
      <c r="X827" s="508"/>
      <c r="Y827" s="823"/>
    </row>
    <row r="828" spans="1:25" x14ac:dyDescent="0.25">
      <c r="A828" s="507"/>
      <c r="B828" s="600"/>
      <c r="C828" s="508"/>
      <c r="D828" s="508"/>
      <c r="E828" s="509"/>
      <c r="F828" s="508"/>
      <c r="G828" s="1027"/>
      <c r="H828" s="1027"/>
      <c r="I828" s="508"/>
      <c r="J828" s="509"/>
      <c r="P828" s="507"/>
      <c r="Q828" s="600"/>
      <c r="R828" s="508"/>
      <c r="S828" s="508"/>
      <c r="T828" s="509"/>
      <c r="U828" s="508"/>
      <c r="V828" s="510"/>
      <c r="W828" s="510"/>
      <c r="X828" s="508"/>
      <c r="Y828" s="823"/>
    </row>
    <row r="829" spans="1:25" x14ac:dyDescent="0.25">
      <c r="A829" s="507"/>
      <c r="B829" s="600"/>
      <c r="C829" s="508"/>
      <c r="D829" s="508"/>
      <c r="E829" s="509"/>
      <c r="F829" s="508"/>
      <c r="G829" s="1027"/>
      <c r="H829" s="1027"/>
      <c r="I829" s="508"/>
      <c r="J829" s="509"/>
      <c r="P829" s="507"/>
      <c r="Q829" s="600"/>
      <c r="R829" s="508"/>
      <c r="S829" s="508"/>
      <c r="T829" s="509"/>
      <c r="U829" s="508"/>
      <c r="V829" s="510"/>
      <c r="W829" s="510"/>
      <c r="X829" s="508"/>
      <c r="Y829" s="823"/>
    </row>
    <row r="830" spans="1:25" x14ac:dyDescent="0.25">
      <c r="A830" s="507"/>
      <c r="B830" s="600"/>
      <c r="C830" s="508"/>
      <c r="D830" s="508"/>
      <c r="E830" s="509"/>
      <c r="F830" s="508"/>
      <c r="G830" s="1027"/>
      <c r="H830" s="1027"/>
      <c r="I830" s="508"/>
      <c r="J830" s="509"/>
      <c r="P830" s="507"/>
      <c r="Q830" s="600"/>
      <c r="R830" s="508"/>
      <c r="S830" s="508"/>
      <c r="T830" s="509"/>
      <c r="U830" s="508"/>
      <c r="V830" s="510"/>
      <c r="W830" s="510"/>
      <c r="X830" s="508"/>
      <c r="Y830" s="823"/>
    </row>
    <row r="831" spans="1:25" x14ac:dyDescent="0.25">
      <c r="A831" s="507"/>
      <c r="B831" s="600"/>
      <c r="C831" s="508"/>
      <c r="D831" s="508"/>
      <c r="E831" s="509"/>
      <c r="F831" s="508"/>
      <c r="G831" s="1027"/>
      <c r="H831" s="1027"/>
      <c r="I831" s="508"/>
      <c r="J831" s="509"/>
      <c r="P831" s="507"/>
      <c r="Q831" s="600"/>
      <c r="R831" s="508"/>
      <c r="S831" s="508"/>
      <c r="T831" s="509"/>
      <c r="U831" s="508"/>
      <c r="V831" s="510"/>
      <c r="W831" s="510"/>
      <c r="X831" s="508"/>
      <c r="Y831" s="823"/>
    </row>
    <row r="832" spans="1:25" x14ac:dyDescent="0.25">
      <c r="A832" s="507"/>
      <c r="B832" s="600"/>
      <c r="C832" s="508"/>
      <c r="D832" s="508"/>
      <c r="E832" s="509"/>
      <c r="F832" s="508"/>
      <c r="G832" s="1027"/>
      <c r="H832" s="1027"/>
      <c r="I832" s="508"/>
      <c r="J832" s="509"/>
      <c r="P832" s="507"/>
      <c r="Q832" s="600"/>
      <c r="R832" s="508"/>
      <c r="S832" s="508"/>
      <c r="T832" s="509"/>
      <c r="U832" s="508"/>
      <c r="V832" s="510"/>
      <c r="W832" s="510"/>
      <c r="X832" s="508"/>
      <c r="Y832" s="823"/>
    </row>
    <row r="833" spans="1:25" x14ac:dyDescent="0.25">
      <c r="A833" s="507"/>
      <c r="B833" s="600"/>
      <c r="C833" s="508"/>
      <c r="D833" s="508"/>
      <c r="E833" s="509"/>
      <c r="F833" s="508"/>
      <c r="G833" s="1027"/>
      <c r="H833" s="1027"/>
      <c r="I833" s="508"/>
      <c r="J833" s="509"/>
      <c r="P833" s="507"/>
      <c r="Q833" s="600"/>
      <c r="R833" s="508"/>
      <c r="S833" s="508"/>
      <c r="T833" s="509"/>
      <c r="U833" s="508"/>
      <c r="V833" s="510"/>
      <c r="W833" s="510"/>
      <c r="X833" s="508"/>
      <c r="Y833" s="823"/>
    </row>
    <row r="834" spans="1:25" x14ac:dyDescent="0.25">
      <c r="A834" s="507"/>
      <c r="B834" s="600"/>
      <c r="C834" s="508"/>
      <c r="D834" s="508"/>
      <c r="E834" s="509"/>
      <c r="F834" s="508"/>
      <c r="G834" s="1027"/>
      <c r="H834" s="1027"/>
      <c r="I834" s="508"/>
      <c r="J834" s="509"/>
      <c r="P834" s="507"/>
      <c r="Q834" s="600"/>
      <c r="R834" s="508"/>
      <c r="S834" s="508"/>
      <c r="T834" s="509"/>
      <c r="U834" s="508"/>
      <c r="V834" s="510"/>
      <c r="W834" s="510"/>
      <c r="X834" s="508"/>
      <c r="Y834" s="823"/>
    </row>
    <row r="835" spans="1:25" x14ac:dyDescent="0.25">
      <c r="A835" s="507"/>
      <c r="B835" s="600"/>
      <c r="C835" s="508"/>
      <c r="D835" s="508"/>
      <c r="E835" s="509"/>
      <c r="F835" s="508"/>
      <c r="G835" s="1027"/>
      <c r="H835" s="1027"/>
      <c r="I835" s="508"/>
      <c r="J835" s="509"/>
      <c r="P835" s="507"/>
      <c r="Q835" s="600"/>
      <c r="R835" s="508"/>
      <c r="S835" s="508"/>
      <c r="T835" s="509"/>
      <c r="U835" s="508"/>
      <c r="V835" s="510"/>
      <c r="W835" s="510"/>
      <c r="X835" s="508"/>
      <c r="Y835" s="823"/>
    </row>
    <row r="836" spans="1:25" x14ac:dyDescent="0.25">
      <c r="A836" s="507"/>
      <c r="B836" s="600"/>
      <c r="C836" s="508"/>
      <c r="D836" s="508"/>
      <c r="E836" s="509"/>
      <c r="F836" s="508"/>
      <c r="G836" s="1027"/>
      <c r="H836" s="1027"/>
      <c r="I836" s="508"/>
      <c r="J836" s="509"/>
      <c r="P836" s="507"/>
      <c r="Q836" s="600"/>
      <c r="R836" s="508"/>
      <c r="S836" s="508"/>
      <c r="T836" s="509"/>
      <c r="U836" s="508"/>
      <c r="V836" s="510"/>
      <c r="W836" s="510"/>
      <c r="X836" s="508"/>
      <c r="Y836" s="823"/>
    </row>
    <row r="837" spans="1:25" x14ac:dyDescent="0.25">
      <c r="A837" s="507"/>
      <c r="B837" s="600"/>
      <c r="C837" s="508"/>
      <c r="D837" s="508"/>
      <c r="E837" s="509"/>
      <c r="F837" s="508"/>
      <c r="G837" s="1027"/>
      <c r="H837" s="1027"/>
      <c r="I837" s="508"/>
      <c r="J837" s="509"/>
      <c r="P837" s="507"/>
      <c r="Q837" s="600"/>
      <c r="R837" s="508"/>
      <c r="S837" s="508"/>
      <c r="T837" s="509"/>
      <c r="U837" s="508"/>
      <c r="V837" s="510"/>
      <c r="W837" s="510"/>
      <c r="X837" s="508"/>
      <c r="Y837" s="823"/>
    </row>
    <row r="838" spans="1:25" x14ac:dyDescent="0.25">
      <c r="A838" s="507"/>
      <c r="B838" s="600"/>
      <c r="C838" s="508"/>
      <c r="D838" s="508"/>
      <c r="E838" s="509"/>
      <c r="F838" s="508"/>
      <c r="G838" s="1027"/>
      <c r="H838" s="1027"/>
      <c r="I838" s="508"/>
      <c r="J838" s="509"/>
      <c r="P838" s="507"/>
      <c r="Q838" s="600"/>
      <c r="R838" s="508"/>
      <c r="S838" s="508"/>
      <c r="T838" s="509"/>
      <c r="U838" s="508"/>
      <c r="V838" s="510"/>
      <c r="W838" s="510"/>
      <c r="X838" s="508"/>
      <c r="Y838" s="823"/>
    </row>
    <row r="839" spans="1:25" x14ac:dyDescent="0.25">
      <c r="A839" s="507"/>
      <c r="B839" s="600"/>
      <c r="C839" s="508"/>
      <c r="D839" s="508"/>
      <c r="E839" s="509"/>
      <c r="F839" s="508"/>
      <c r="G839" s="1027"/>
      <c r="H839" s="1027"/>
      <c r="I839" s="508"/>
      <c r="J839" s="509"/>
      <c r="P839" s="507"/>
      <c r="Q839" s="600"/>
      <c r="R839" s="508"/>
      <c r="S839" s="508"/>
      <c r="T839" s="509"/>
      <c r="U839" s="508"/>
      <c r="V839" s="510"/>
      <c r="W839" s="510"/>
      <c r="X839" s="508"/>
      <c r="Y839" s="823"/>
    </row>
    <row r="840" spans="1:25" x14ac:dyDescent="0.25">
      <c r="A840" s="507"/>
      <c r="B840" s="600"/>
      <c r="C840" s="508"/>
      <c r="D840" s="508"/>
      <c r="E840" s="509"/>
      <c r="F840" s="508"/>
      <c r="G840" s="1027"/>
      <c r="H840" s="1027"/>
      <c r="I840" s="508"/>
      <c r="J840" s="509"/>
      <c r="P840" s="507"/>
      <c r="Q840" s="600"/>
      <c r="R840" s="508"/>
      <c r="S840" s="508"/>
      <c r="T840" s="509"/>
      <c r="U840" s="508"/>
      <c r="V840" s="510"/>
      <c r="W840" s="510"/>
      <c r="X840" s="508"/>
      <c r="Y840" s="823"/>
    </row>
    <row r="841" spans="1:25" x14ac:dyDescent="0.25">
      <c r="A841" s="507"/>
      <c r="B841" s="600"/>
      <c r="C841" s="508"/>
      <c r="D841" s="508"/>
      <c r="E841" s="509"/>
      <c r="F841" s="508"/>
      <c r="G841" s="1027"/>
      <c r="H841" s="1027"/>
      <c r="I841" s="508"/>
      <c r="J841" s="509"/>
      <c r="P841" s="507"/>
      <c r="Q841" s="600"/>
      <c r="R841" s="508"/>
      <c r="S841" s="508"/>
      <c r="T841" s="509"/>
      <c r="U841" s="508"/>
      <c r="V841" s="510"/>
      <c r="W841" s="510"/>
      <c r="X841" s="508"/>
      <c r="Y841" s="823"/>
    </row>
    <row r="842" spans="1:25" x14ac:dyDescent="0.25">
      <c r="A842" s="507"/>
      <c r="B842" s="600"/>
      <c r="C842" s="508"/>
      <c r="D842" s="508"/>
      <c r="E842" s="509"/>
      <c r="F842" s="508"/>
      <c r="G842" s="1027"/>
      <c r="H842" s="1027"/>
      <c r="I842" s="508"/>
      <c r="J842" s="509"/>
      <c r="P842" s="507"/>
      <c r="Q842" s="600"/>
      <c r="R842" s="508"/>
      <c r="S842" s="508"/>
      <c r="T842" s="509"/>
      <c r="U842" s="508"/>
      <c r="V842" s="510"/>
      <c r="W842" s="510"/>
      <c r="X842" s="508"/>
      <c r="Y842" s="823"/>
    </row>
    <row r="843" spans="1:25" x14ac:dyDescent="0.25">
      <c r="A843" s="507"/>
      <c r="B843" s="600"/>
      <c r="C843" s="508"/>
      <c r="D843" s="508"/>
      <c r="E843" s="509"/>
      <c r="F843" s="508"/>
      <c r="G843" s="1027"/>
      <c r="H843" s="1027"/>
      <c r="I843" s="508"/>
      <c r="J843" s="509"/>
      <c r="P843" s="507"/>
      <c r="Q843" s="600"/>
      <c r="R843" s="508"/>
      <c r="S843" s="508"/>
      <c r="T843" s="509"/>
      <c r="U843" s="508"/>
      <c r="V843" s="510"/>
      <c r="W843" s="510"/>
      <c r="X843" s="508"/>
      <c r="Y843" s="823"/>
    </row>
    <row r="844" spans="1:25" x14ac:dyDescent="0.25">
      <c r="A844" s="507"/>
      <c r="B844" s="600"/>
      <c r="C844" s="508"/>
      <c r="D844" s="508"/>
      <c r="E844" s="509"/>
      <c r="F844" s="508"/>
      <c r="G844" s="1027"/>
      <c r="H844" s="1027"/>
      <c r="I844" s="508"/>
      <c r="J844" s="509"/>
      <c r="P844" s="507"/>
      <c r="Q844" s="600"/>
      <c r="R844" s="508"/>
      <c r="S844" s="508"/>
      <c r="T844" s="509"/>
      <c r="U844" s="508"/>
      <c r="V844" s="510"/>
      <c r="W844" s="510"/>
      <c r="X844" s="508"/>
      <c r="Y844" s="823"/>
    </row>
    <row r="845" spans="1:25" x14ac:dyDescent="0.25">
      <c r="A845" s="507"/>
      <c r="B845" s="600"/>
      <c r="C845" s="508"/>
      <c r="D845" s="508"/>
      <c r="E845" s="509"/>
      <c r="F845" s="508"/>
      <c r="G845" s="1027"/>
      <c r="H845" s="1027"/>
      <c r="I845" s="508"/>
      <c r="J845" s="509"/>
      <c r="P845" s="507"/>
      <c r="Q845" s="600"/>
      <c r="R845" s="508"/>
      <c r="S845" s="508"/>
      <c r="T845" s="509"/>
      <c r="U845" s="508"/>
      <c r="V845" s="510"/>
      <c r="W845" s="510"/>
      <c r="X845" s="508"/>
      <c r="Y845" s="823"/>
    </row>
    <row r="846" spans="1:25" x14ac:dyDescent="0.25">
      <c r="A846" s="507"/>
      <c r="B846" s="600"/>
      <c r="C846" s="508"/>
      <c r="D846" s="508"/>
      <c r="E846" s="509"/>
      <c r="F846" s="508"/>
      <c r="G846" s="1027"/>
      <c r="H846" s="1027"/>
      <c r="I846" s="508"/>
      <c r="J846" s="509"/>
      <c r="P846" s="507"/>
      <c r="Q846" s="600"/>
      <c r="R846" s="508"/>
      <c r="S846" s="508"/>
      <c r="T846" s="509"/>
      <c r="U846" s="508"/>
      <c r="V846" s="510"/>
      <c r="W846" s="510"/>
      <c r="X846" s="508"/>
      <c r="Y846" s="823"/>
    </row>
    <row r="847" spans="1:25" x14ac:dyDescent="0.25">
      <c r="A847" s="507"/>
      <c r="B847" s="600"/>
      <c r="C847" s="508"/>
      <c r="D847" s="508"/>
      <c r="E847" s="509"/>
      <c r="F847" s="508"/>
      <c r="G847" s="1027"/>
      <c r="H847" s="1027"/>
      <c r="I847" s="508"/>
      <c r="J847" s="509"/>
      <c r="P847" s="507"/>
      <c r="Q847" s="600"/>
      <c r="R847" s="508"/>
      <c r="S847" s="508"/>
      <c r="T847" s="509"/>
      <c r="U847" s="508"/>
      <c r="V847" s="510"/>
      <c r="W847" s="510"/>
      <c r="X847" s="508"/>
      <c r="Y847" s="823"/>
    </row>
    <row r="848" spans="1:25" x14ac:dyDescent="0.25">
      <c r="A848" s="507"/>
      <c r="B848" s="600"/>
      <c r="C848" s="508"/>
      <c r="D848" s="508"/>
      <c r="E848" s="509"/>
      <c r="F848" s="508"/>
      <c r="G848" s="1027"/>
      <c r="H848" s="1027"/>
      <c r="I848" s="508"/>
      <c r="J848" s="509"/>
      <c r="P848" s="507"/>
      <c r="Q848" s="600"/>
      <c r="R848" s="508"/>
      <c r="S848" s="508"/>
      <c r="T848" s="509"/>
      <c r="U848" s="508"/>
      <c r="V848" s="510"/>
      <c r="W848" s="510"/>
      <c r="X848" s="508"/>
      <c r="Y848" s="823"/>
    </row>
    <row r="849" spans="1:25" x14ac:dyDescent="0.25">
      <c r="A849" s="507"/>
      <c r="B849" s="600"/>
      <c r="C849" s="508"/>
      <c r="D849" s="508"/>
      <c r="E849" s="509"/>
      <c r="F849" s="508"/>
      <c r="G849" s="1027"/>
      <c r="H849" s="1027"/>
      <c r="I849" s="508"/>
      <c r="J849" s="509"/>
      <c r="P849" s="507"/>
      <c r="Q849" s="600"/>
      <c r="R849" s="508"/>
      <c r="S849" s="508"/>
      <c r="T849" s="509"/>
      <c r="U849" s="508"/>
      <c r="V849" s="510"/>
      <c r="W849" s="510"/>
      <c r="X849" s="508"/>
      <c r="Y849" s="823"/>
    </row>
    <row r="850" spans="1:25" x14ac:dyDescent="0.25">
      <c r="A850" s="507"/>
      <c r="B850" s="600"/>
      <c r="C850" s="508"/>
      <c r="D850" s="508"/>
      <c r="E850" s="509"/>
      <c r="F850" s="508"/>
      <c r="G850" s="1027"/>
      <c r="H850" s="1027"/>
      <c r="I850" s="508"/>
      <c r="J850" s="509"/>
      <c r="P850" s="507"/>
      <c r="Q850" s="600"/>
      <c r="R850" s="508"/>
      <c r="S850" s="508"/>
      <c r="T850" s="509"/>
      <c r="U850" s="508"/>
      <c r="V850" s="510"/>
      <c r="W850" s="510"/>
      <c r="X850" s="508"/>
      <c r="Y850" s="823"/>
    </row>
    <row r="851" spans="1:25" x14ac:dyDescent="0.25">
      <c r="A851" s="507"/>
      <c r="B851" s="600"/>
      <c r="C851" s="508"/>
      <c r="D851" s="508"/>
      <c r="E851" s="509"/>
      <c r="F851" s="508"/>
      <c r="G851" s="1027"/>
      <c r="H851" s="1027"/>
      <c r="I851" s="508"/>
      <c r="J851" s="509"/>
      <c r="P851" s="507"/>
      <c r="Q851" s="600"/>
      <c r="R851" s="508"/>
      <c r="S851" s="508"/>
      <c r="T851" s="509"/>
      <c r="U851" s="508"/>
      <c r="V851" s="510"/>
      <c r="W851" s="510"/>
      <c r="X851" s="508"/>
      <c r="Y851" s="823"/>
    </row>
    <row r="852" spans="1:25" x14ac:dyDescent="0.25">
      <c r="A852" s="507"/>
      <c r="B852" s="600"/>
      <c r="C852" s="508"/>
      <c r="D852" s="508"/>
      <c r="E852" s="509"/>
      <c r="F852" s="508"/>
      <c r="G852" s="1027"/>
      <c r="H852" s="1027"/>
      <c r="I852" s="508"/>
      <c r="J852" s="509"/>
      <c r="P852" s="507"/>
      <c r="Q852" s="600"/>
      <c r="R852" s="508"/>
      <c r="S852" s="508"/>
      <c r="T852" s="509"/>
      <c r="U852" s="508"/>
      <c r="V852" s="510"/>
      <c r="W852" s="510"/>
      <c r="X852" s="508"/>
      <c r="Y852" s="823"/>
    </row>
    <row r="853" spans="1:25" x14ac:dyDescent="0.25">
      <c r="A853" s="507"/>
      <c r="B853" s="600"/>
      <c r="C853" s="508"/>
      <c r="D853" s="508"/>
      <c r="E853" s="509"/>
      <c r="F853" s="508"/>
      <c r="G853" s="1027"/>
      <c r="H853" s="1027"/>
      <c r="I853" s="508"/>
      <c r="J853" s="509"/>
      <c r="P853" s="507"/>
      <c r="Q853" s="600"/>
      <c r="R853" s="508"/>
      <c r="S853" s="508"/>
      <c r="T853" s="509"/>
      <c r="U853" s="508"/>
      <c r="V853" s="510"/>
      <c r="W853" s="510"/>
      <c r="X853" s="508"/>
      <c r="Y853" s="823"/>
    </row>
    <row r="854" spans="1:25" x14ac:dyDescent="0.25">
      <c r="A854" s="507"/>
      <c r="B854" s="600"/>
      <c r="C854" s="508"/>
      <c r="D854" s="508"/>
      <c r="E854" s="509"/>
      <c r="F854" s="508"/>
      <c r="G854" s="1027"/>
      <c r="H854" s="1027"/>
      <c r="I854" s="508"/>
      <c r="J854" s="509"/>
      <c r="P854" s="507"/>
      <c r="Q854" s="600"/>
      <c r="R854" s="508"/>
      <c r="S854" s="508"/>
      <c r="T854" s="509"/>
      <c r="U854" s="508"/>
      <c r="V854" s="510"/>
      <c r="W854" s="510"/>
      <c r="X854" s="508"/>
      <c r="Y854" s="823"/>
    </row>
    <row r="855" spans="1:25" x14ac:dyDescent="0.25">
      <c r="A855" s="507"/>
      <c r="B855" s="600"/>
      <c r="C855" s="508"/>
      <c r="D855" s="508"/>
      <c r="E855" s="509"/>
      <c r="F855" s="508"/>
      <c r="G855" s="1027"/>
      <c r="H855" s="1027"/>
      <c r="I855" s="508"/>
      <c r="J855" s="509"/>
      <c r="P855" s="507"/>
      <c r="Q855" s="600"/>
      <c r="R855" s="508"/>
      <c r="S855" s="508"/>
      <c r="T855" s="509"/>
      <c r="U855" s="508"/>
      <c r="V855" s="510"/>
      <c r="W855" s="510"/>
      <c r="X855" s="508"/>
      <c r="Y855" s="823"/>
    </row>
    <row r="856" spans="1:25" x14ac:dyDescent="0.25">
      <c r="A856" s="507"/>
      <c r="B856" s="600"/>
      <c r="C856" s="508"/>
      <c r="D856" s="508"/>
      <c r="E856" s="509"/>
      <c r="F856" s="508"/>
      <c r="G856" s="1027"/>
      <c r="H856" s="1027"/>
      <c r="I856" s="508"/>
      <c r="J856" s="509"/>
      <c r="P856" s="507"/>
      <c r="Q856" s="600"/>
      <c r="R856" s="508"/>
      <c r="S856" s="508"/>
      <c r="T856" s="509"/>
      <c r="U856" s="508"/>
      <c r="V856" s="510"/>
      <c r="W856" s="510"/>
      <c r="X856" s="508"/>
      <c r="Y856" s="823"/>
    </row>
    <row r="857" spans="1:25" x14ac:dyDescent="0.25">
      <c r="A857" s="507"/>
      <c r="B857" s="600"/>
      <c r="C857" s="508"/>
      <c r="D857" s="508"/>
      <c r="E857" s="509"/>
      <c r="F857" s="508"/>
      <c r="G857" s="1027"/>
      <c r="H857" s="1027"/>
      <c r="I857" s="508"/>
      <c r="J857" s="509"/>
      <c r="P857" s="507"/>
      <c r="Q857" s="600"/>
      <c r="R857" s="508"/>
      <c r="S857" s="508"/>
      <c r="T857" s="509"/>
      <c r="U857" s="508"/>
      <c r="V857" s="510"/>
      <c r="W857" s="510"/>
      <c r="X857" s="508"/>
      <c r="Y857" s="823"/>
    </row>
    <row r="858" spans="1:25" x14ac:dyDescent="0.25">
      <c r="A858" s="507"/>
      <c r="B858" s="600"/>
      <c r="C858" s="508"/>
      <c r="D858" s="508"/>
      <c r="E858" s="509"/>
      <c r="F858" s="508"/>
      <c r="G858" s="1027"/>
      <c r="H858" s="1027"/>
      <c r="I858" s="508"/>
      <c r="J858" s="509"/>
      <c r="P858" s="507"/>
      <c r="Q858" s="600"/>
      <c r="R858" s="508"/>
      <c r="S858" s="508"/>
      <c r="T858" s="509"/>
      <c r="U858" s="508"/>
      <c r="V858" s="510"/>
      <c r="W858" s="510"/>
      <c r="X858" s="508"/>
      <c r="Y858" s="823"/>
    </row>
    <row r="859" spans="1:25" x14ac:dyDescent="0.25">
      <c r="A859" s="507"/>
      <c r="B859" s="600"/>
      <c r="C859" s="508"/>
      <c r="D859" s="508"/>
      <c r="E859" s="509"/>
      <c r="F859" s="508"/>
      <c r="G859" s="1027"/>
      <c r="H859" s="1027"/>
      <c r="I859" s="508"/>
      <c r="J859" s="509"/>
      <c r="P859" s="507"/>
      <c r="Q859" s="600"/>
      <c r="R859" s="508"/>
      <c r="S859" s="508"/>
      <c r="T859" s="509"/>
      <c r="U859" s="508"/>
      <c r="V859" s="510"/>
      <c r="W859" s="510"/>
      <c r="X859" s="508"/>
      <c r="Y859" s="823"/>
    </row>
    <row r="860" spans="1:25" x14ac:dyDescent="0.25">
      <c r="A860" s="507"/>
      <c r="B860" s="600"/>
      <c r="C860" s="508"/>
      <c r="D860" s="508"/>
      <c r="E860" s="509"/>
      <c r="F860" s="508"/>
      <c r="G860" s="1027"/>
      <c r="H860" s="1027"/>
      <c r="I860" s="508"/>
      <c r="J860" s="509"/>
      <c r="P860" s="507"/>
      <c r="Q860" s="600"/>
      <c r="R860" s="508"/>
      <c r="S860" s="508"/>
      <c r="T860" s="507"/>
      <c r="U860" s="508"/>
      <c r="V860" s="510"/>
      <c r="W860" s="510"/>
      <c r="X860" s="508"/>
      <c r="Y860" s="823"/>
    </row>
    <row r="861" spans="1:25" x14ac:dyDescent="0.25">
      <c r="A861" s="507"/>
      <c r="B861" s="600"/>
      <c r="C861" s="508"/>
      <c r="D861" s="508"/>
      <c r="E861" s="509"/>
      <c r="F861" s="508"/>
      <c r="G861" s="1027"/>
      <c r="H861" s="1027"/>
      <c r="I861" s="508"/>
      <c r="J861" s="509"/>
      <c r="P861" s="507"/>
      <c r="Q861" s="600"/>
      <c r="R861" s="508"/>
      <c r="S861" s="508"/>
      <c r="T861" s="509"/>
      <c r="U861" s="508"/>
      <c r="V861" s="510"/>
      <c r="W861" s="510"/>
      <c r="X861" s="508"/>
      <c r="Y861" s="823"/>
    </row>
    <row r="862" spans="1:25" x14ac:dyDescent="0.25">
      <c r="A862" s="507"/>
      <c r="B862" s="600"/>
      <c r="C862" s="508"/>
      <c r="D862" s="508"/>
      <c r="E862" s="509"/>
      <c r="F862" s="508"/>
      <c r="G862" s="1027"/>
      <c r="H862" s="1027"/>
      <c r="I862" s="508"/>
      <c r="J862" s="509"/>
      <c r="P862" s="507"/>
      <c r="Q862" s="600"/>
      <c r="R862" s="508"/>
      <c r="S862" s="508"/>
      <c r="T862" s="509"/>
      <c r="U862" s="508"/>
      <c r="V862" s="510"/>
      <c r="W862" s="510"/>
      <c r="X862" s="508"/>
      <c r="Y862" s="823"/>
    </row>
    <row r="863" spans="1:25" x14ac:dyDescent="0.25">
      <c r="A863" s="507"/>
      <c r="B863" s="600"/>
      <c r="C863" s="508"/>
      <c r="D863" s="508"/>
      <c r="E863" s="509"/>
      <c r="F863" s="508"/>
      <c r="G863" s="1027"/>
      <c r="H863" s="1027"/>
      <c r="I863" s="508"/>
      <c r="J863" s="509"/>
      <c r="P863" s="507"/>
      <c r="Q863" s="600"/>
      <c r="R863" s="508"/>
      <c r="S863" s="508"/>
      <c r="T863" s="509"/>
      <c r="U863" s="508"/>
      <c r="V863" s="510"/>
      <c r="W863" s="510"/>
      <c r="X863" s="508"/>
      <c r="Y863" s="823"/>
    </row>
    <row r="864" spans="1:25" x14ac:dyDescent="0.25">
      <c r="A864" s="507"/>
      <c r="B864" s="600"/>
      <c r="C864" s="508"/>
      <c r="D864" s="508"/>
      <c r="E864" s="509"/>
      <c r="F864" s="508"/>
      <c r="G864" s="1027"/>
      <c r="H864" s="1027"/>
      <c r="I864" s="508"/>
      <c r="J864" s="509"/>
      <c r="P864" s="507"/>
      <c r="Q864" s="600"/>
      <c r="R864" s="508"/>
      <c r="S864" s="508"/>
      <c r="T864" s="509"/>
      <c r="U864" s="508"/>
      <c r="V864" s="510"/>
      <c r="W864" s="510"/>
      <c r="X864" s="508"/>
      <c r="Y864" s="823"/>
    </row>
    <row r="865" spans="1:25" x14ac:dyDescent="0.25">
      <c r="A865" s="507"/>
      <c r="B865" s="600"/>
      <c r="C865" s="508"/>
      <c r="D865" s="508"/>
      <c r="E865" s="509"/>
      <c r="F865" s="508"/>
      <c r="G865" s="1027"/>
      <c r="H865" s="1027"/>
      <c r="I865" s="508"/>
      <c r="J865" s="509"/>
      <c r="P865" s="507"/>
      <c r="Q865" s="600"/>
      <c r="R865" s="508"/>
      <c r="S865" s="508"/>
      <c r="T865" s="509"/>
      <c r="U865" s="508"/>
      <c r="V865" s="510"/>
      <c r="W865" s="510"/>
      <c r="X865" s="508"/>
      <c r="Y865" s="823"/>
    </row>
    <row r="866" spans="1:25" x14ac:dyDescent="0.25">
      <c r="A866" s="507"/>
      <c r="B866" s="600"/>
      <c r="C866" s="508"/>
      <c r="D866" s="508"/>
      <c r="E866" s="509"/>
      <c r="F866" s="508"/>
      <c r="G866" s="1027"/>
      <c r="H866" s="1027"/>
      <c r="I866" s="508"/>
      <c r="J866" s="509"/>
      <c r="P866" s="507"/>
      <c r="Q866" s="600"/>
      <c r="R866" s="508"/>
      <c r="S866" s="508"/>
      <c r="T866" s="509"/>
      <c r="U866" s="508"/>
      <c r="V866" s="510"/>
      <c r="W866" s="510"/>
      <c r="X866" s="508"/>
      <c r="Y866" s="823"/>
    </row>
    <row r="867" spans="1:25" x14ac:dyDescent="0.25">
      <c r="A867" s="507"/>
      <c r="B867" s="600"/>
      <c r="C867" s="508"/>
      <c r="D867" s="508"/>
      <c r="E867" s="509"/>
      <c r="F867" s="508"/>
      <c r="G867" s="1027"/>
      <c r="H867" s="1027"/>
      <c r="I867" s="508"/>
      <c r="J867" s="509"/>
      <c r="P867" s="507"/>
      <c r="Q867" s="600"/>
      <c r="R867" s="508"/>
      <c r="S867" s="508"/>
      <c r="T867" s="509"/>
      <c r="U867" s="508"/>
      <c r="V867" s="510"/>
      <c r="W867" s="510"/>
      <c r="X867" s="508"/>
      <c r="Y867" s="823"/>
    </row>
    <row r="868" spans="1:25" x14ac:dyDescent="0.25">
      <c r="A868" s="507"/>
      <c r="B868" s="600"/>
      <c r="C868" s="508"/>
      <c r="D868" s="508"/>
      <c r="E868" s="509"/>
      <c r="F868" s="508"/>
      <c r="G868" s="1027"/>
      <c r="H868" s="1027"/>
      <c r="I868" s="508"/>
      <c r="J868" s="509"/>
      <c r="P868" s="507"/>
      <c r="Q868" s="600"/>
      <c r="R868" s="508"/>
      <c r="S868" s="508"/>
      <c r="T868" s="509"/>
      <c r="U868" s="508"/>
      <c r="V868" s="510"/>
      <c r="W868" s="510"/>
      <c r="X868" s="508"/>
      <c r="Y868" s="823"/>
    </row>
    <row r="869" spans="1:25" x14ac:dyDescent="0.25">
      <c r="A869" s="507"/>
      <c r="B869" s="600"/>
      <c r="C869" s="508"/>
      <c r="D869" s="508"/>
      <c r="E869" s="509"/>
      <c r="F869" s="508"/>
      <c r="G869" s="1027"/>
      <c r="H869" s="1027"/>
      <c r="I869" s="508"/>
      <c r="J869" s="509"/>
      <c r="P869" s="507"/>
      <c r="Q869" s="600"/>
      <c r="R869" s="508"/>
      <c r="S869" s="508"/>
      <c r="T869" s="509"/>
      <c r="U869" s="508"/>
      <c r="V869" s="510"/>
      <c r="W869" s="510"/>
      <c r="X869" s="508"/>
      <c r="Y869" s="823"/>
    </row>
    <row r="870" spans="1:25" x14ac:dyDescent="0.25">
      <c r="A870" s="507"/>
      <c r="B870" s="600"/>
      <c r="C870" s="508"/>
      <c r="D870" s="508"/>
      <c r="E870" s="509"/>
      <c r="F870" s="508"/>
      <c r="G870" s="1027"/>
      <c r="H870" s="1027"/>
      <c r="I870" s="508"/>
      <c r="J870" s="509"/>
      <c r="P870" s="507"/>
      <c r="Q870" s="600"/>
      <c r="R870" s="508"/>
      <c r="S870" s="508"/>
      <c r="T870" s="507"/>
      <c r="U870" s="508"/>
      <c r="V870" s="513"/>
      <c r="W870" s="513"/>
      <c r="X870" s="508"/>
      <c r="Y870" s="823"/>
    </row>
    <row r="871" spans="1:25" x14ac:dyDescent="0.25">
      <c r="A871" s="507"/>
      <c r="B871" s="600"/>
      <c r="C871" s="508"/>
      <c r="D871" s="508"/>
      <c r="E871" s="509"/>
      <c r="F871" s="508"/>
      <c r="G871" s="1027"/>
      <c r="H871" s="1027"/>
      <c r="I871" s="508"/>
      <c r="J871" s="509"/>
      <c r="P871" s="507"/>
      <c r="Q871" s="600"/>
      <c r="R871" s="508"/>
      <c r="S871" s="508"/>
      <c r="T871" s="507"/>
      <c r="U871" s="508"/>
      <c r="V871" s="510"/>
      <c r="W871" s="510"/>
      <c r="X871" s="508"/>
      <c r="Y871" s="823"/>
    </row>
    <row r="872" spans="1:25" x14ac:dyDescent="0.25">
      <c r="A872" s="507"/>
      <c r="B872" s="600"/>
      <c r="C872" s="508"/>
      <c r="D872" s="508"/>
      <c r="E872" s="509"/>
      <c r="F872" s="508"/>
      <c r="G872" s="1027"/>
      <c r="H872" s="1027"/>
      <c r="I872" s="508"/>
      <c r="J872" s="509"/>
      <c r="P872" s="507"/>
      <c r="Q872" s="600"/>
      <c r="R872" s="508"/>
      <c r="S872" s="508"/>
      <c r="T872" s="507"/>
      <c r="U872" s="508"/>
      <c r="V872" s="510"/>
      <c r="W872" s="510"/>
      <c r="X872" s="508"/>
      <c r="Y872" s="823"/>
    </row>
    <row r="873" spans="1:25" x14ac:dyDescent="0.25">
      <c r="A873" s="507"/>
      <c r="B873" s="600"/>
      <c r="C873" s="508"/>
      <c r="D873" s="508"/>
      <c r="E873" s="509"/>
      <c r="F873" s="508"/>
      <c r="G873" s="1027"/>
      <c r="H873" s="1027"/>
      <c r="I873" s="508"/>
      <c r="J873" s="509"/>
      <c r="P873" s="507"/>
      <c r="Q873" s="600"/>
      <c r="R873" s="508"/>
      <c r="S873" s="508"/>
      <c r="T873" s="507"/>
      <c r="U873" s="508"/>
      <c r="V873" s="510"/>
      <c r="W873" s="510"/>
      <c r="X873" s="508"/>
      <c r="Y873" s="823"/>
    </row>
    <row r="874" spans="1:25" x14ac:dyDescent="0.25">
      <c r="A874" s="507"/>
      <c r="B874" s="600"/>
      <c r="C874" s="508"/>
      <c r="D874" s="508"/>
      <c r="E874" s="509"/>
      <c r="F874" s="508"/>
      <c r="G874" s="1027"/>
      <c r="H874" s="1027"/>
      <c r="I874" s="508"/>
      <c r="J874" s="509"/>
      <c r="P874" s="507"/>
      <c r="Q874" s="600"/>
      <c r="R874" s="508"/>
      <c r="S874" s="508"/>
      <c r="T874" s="509"/>
      <c r="U874" s="508"/>
      <c r="V874" s="510"/>
      <c r="W874" s="510"/>
      <c r="X874" s="508"/>
      <c r="Y874" s="823"/>
    </row>
    <row r="875" spans="1:25" x14ac:dyDescent="0.25">
      <c r="A875" s="507"/>
      <c r="B875" s="600"/>
      <c r="C875" s="508"/>
      <c r="D875" s="508"/>
      <c r="E875" s="509"/>
      <c r="F875" s="508"/>
      <c r="G875" s="1027"/>
      <c r="H875" s="1027"/>
      <c r="I875" s="508"/>
      <c r="J875" s="509"/>
      <c r="P875" s="507"/>
      <c r="Q875" s="600"/>
      <c r="R875" s="508"/>
      <c r="S875" s="508"/>
      <c r="T875" s="514"/>
      <c r="U875" s="515"/>
      <c r="V875" s="510"/>
      <c r="W875" s="510"/>
      <c r="X875" s="599"/>
      <c r="Y875" s="823"/>
    </row>
    <row r="876" spans="1:25" x14ac:dyDescent="0.25">
      <c r="A876" s="507"/>
      <c r="B876" s="600"/>
      <c r="C876" s="508"/>
      <c r="D876" s="508"/>
      <c r="E876" s="509"/>
      <c r="F876" s="508"/>
      <c r="G876" s="1027"/>
      <c r="H876" s="1027"/>
      <c r="I876" s="508"/>
      <c r="J876" s="509"/>
      <c r="P876" s="507"/>
      <c r="Q876" s="600"/>
      <c r="R876" s="508"/>
      <c r="S876" s="508"/>
      <c r="T876" s="514"/>
      <c r="U876" s="515"/>
      <c r="V876" s="510"/>
      <c r="W876" s="510"/>
      <c r="X876" s="599"/>
      <c r="Y876" s="823"/>
    </row>
    <row r="877" spans="1:25" x14ac:dyDescent="0.25">
      <c r="A877" s="507"/>
      <c r="B877" s="600"/>
      <c r="C877" s="508"/>
      <c r="D877" s="508"/>
      <c r="E877" s="509"/>
      <c r="F877" s="508"/>
      <c r="G877" s="1027"/>
      <c r="H877" s="1027"/>
      <c r="I877" s="508"/>
      <c r="J877" s="509"/>
      <c r="P877" s="507"/>
      <c r="Q877" s="600"/>
      <c r="R877" s="508"/>
      <c r="S877" s="508"/>
      <c r="T877" s="514"/>
      <c r="U877" s="515"/>
      <c r="V877" s="510"/>
      <c r="W877" s="510"/>
      <c r="X877" s="599"/>
      <c r="Y877" s="823"/>
    </row>
    <row r="878" spans="1:25" x14ac:dyDescent="0.25">
      <c r="A878" s="507"/>
      <c r="B878" s="600"/>
      <c r="C878" s="508"/>
      <c r="D878" s="508"/>
      <c r="E878" s="509"/>
      <c r="F878" s="508"/>
      <c r="G878" s="1027"/>
      <c r="H878" s="1027"/>
      <c r="I878" s="508"/>
      <c r="J878" s="509"/>
      <c r="P878" s="507"/>
      <c r="Q878" s="600"/>
      <c r="R878" s="508"/>
      <c r="S878" s="508"/>
      <c r="T878" s="509"/>
      <c r="U878" s="508"/>
      <c r="V878" s="510"/>
      <c r="W878" s="510"/>
      <c r="X878" s="508"/>
      <c r="Y878" s="823"/>
    </row>
    <row r="879" spans="1:25" x14ac:dyDescent="0.25">
      <c r="A879" s="507"/>
      <c r="B879" s="600"/>
      <c r="C879" s="508"/>
      <c r="D879" s="508"/>
      <c r="E879" s="509"/>
      <c r="F879" s="508"/>
      <c r="G879" s="1027"/>
      <c r="H879" s="1027"/>
      <c r="I879" s="508"/>
      <c r="J879" s="509"/>
      <c r="P879" s="507"/>
      <c r="Q879" s="600"/>
      <c r="R879" s="508"/>
      <c r="S879" s="508"/>
      <c r="T879" s="509"/>
      <c r="U879" s="508"/>
      <c r="V879" s="510"/>
      <c r="W879" s="510"/>
      <c r="X879" s="508"/>
      <c r="Y879" s="823"/>
    </row>
    <row r="880" spans="1:25" x14ac:dyDescent="0.25">
      <c r="A880" s="507"/>
      <c r="B880" s="600"/>
      <c r="C880" s="508"/>
      <c r="D880" s="508"/>
      <c r="E880" s="509"/>
      <c r="F880" s="508"/>
      <c r="G880" s="1027"/>
      <c r="H880" s="1027"/>
      <c r="I880" s="508"/>
      <c r="J880" s="509"/>
      <c r="P880" s="507"/>
      <c r="Q880" s="600"/>
      <c r="R880" s="508"/>
      <c r="S880" s="508"/>
      <c r="T880" s="509"/>
      <c r="U880" s="508"/>
      <c r="V880" s="510"/>
      <c r="W880" s="510"/>
      <c r="X880" s="508"/>
      <c r="Y880" s="823"/>
    </row>
    <row r="881" spans="1:25" x14ac:dyDescent="0.25">
      <c r="A881" s="507"/>
      <c r="B881" s="600"/>
      <c r="C881" s="508"/>
      <c r="D881" s="508"/>
      <c r="E881" s="509"/>
      <c r="F881" s="508"/>
      <c r="G881" s="1027"/>
      <c r="H881" s="1027"/>
      <c r="I881" s="508"/>
      <c r="J881" s="509"/>
      <c r="P881" s="507"/>
      <c r="Q881" s="600"/>
      <c r="R881" s="508"/>
      <c r="S881" s="508"/>
      <c r="T881" s="509"/>
      <c r="U881" s="508"/>
      <c r="V881" s="510"/>
      <c r="W881" s="510"/>
      <c r="X881" s="508"/>
      <c r="Y881" s="823"/>
    </row>
    <row r="882" spans="1:25" x14ac:dyDescent="0.25">
      <c r="A882" s="507"/>
      <c r="B882" s="600"/>
      <c r="C882" s="508"/>
      <c r="D882" s="508"/>
      <c r="E882" s="509"/>
      <c r="F882" s="508"/>
      <c r="G882" s="1027"/>
      <c r="H882" s="1027"/>
      <c r="I882" s="508"/>
      <c r="J882" s="509"/>
      <c r="P882" s="507"/>
      <c r="Q882" s="600"/>
      <c r="R882" s="508"/>
      <c r="S882" s="508"/>
      <c r="T882" s="509"/>
      <c r="U882" s="508"/>
      <c r="V882" s="510"/>
      <c r="W882" s="510"/>
      <c r="X882" s="508"/>
      <c r="Y882" s="823"/>
    </row>
    <row r="883" spans="1:25" x14ac:dyDescent="0.25">
      <c r="A883" s="507"/>
      <c r="B883" s="600"/>
      <c r="C883" s="508"/>
      <c r="D883" s="508"/>
      <c r="E883" s="509"/>
      <c r="F883" s="508"/>
      <c r="G883" s="1027"/>
      <c r="H883" s="1027"/>
      <c r="I883" s="508"/>
      <c r="J883" s="509"/>
      <c r="P883" s="507"/>
      <c r="Q883" s="600"/>
      <c r="R883" s="508"/>
      <c r="S883" s="508"/>
      <c r="T883" s="509"/>
      <c r="U883" s="508"/>
      <c r="V883" s="510"/>
      <c r="W883" s="510"/>
      <c r="X883" s="508"/>
      <c r="Y883" s="823"/>
    </row>
    <row r="884" spans="1:25" x14ac:dyDescent="0.25">
      <c r="A884" s="507"/>
      <c r="B884" s="600"/>
      <c r="C884" s="508"/>
      <c r="D884" s="508"/>
      <c r="E884" s="509"/>
      <c r="F884" s="508"/>
      <c r="G884" s="1027"/>
      <c r="H884" s="1027"/>
      <c r="I884" s="508"/>
      <c r="J884" s="509"/>
      <c r="P884" s="507"/>
      <c r="Q884" s="600"/>
      <c r="R884" s="508"/>
      <c r="S884" s="508"/>
      <c r="T884" s="509"/>
      <c r="U884" s="508"/>
      <c r="V884" s="510"/>
      <c r="W884" s="510"/>
      <c r="X884" s="508"/>
      <c r="Y884" s="823"/>
    </row>
    <row r="885" spans="1:25" x14ac:dyDescent="0.25">
      <c r="A885" s="507"/>
      <c r="B885" s="600"/>
      <c r="C885" s="508"/>
      <c r="D885" s="508"/>
      <c r="E885" s="509"/>
      <c r="F885" s="508"/>
      <c r="G885" s="1027"/>
      <c r="H885" s="1027"/>
      <c r="I885" s="508"/>
      <c r="J885" s="509"/>
      <c r="P885" s="507"/>
      <c r="Q885" s="600"/>
      <c r="R885" s="508"/>
      <c r="S885" s="508"/>
      <c r="T885" s="509"/>
      <c r="U885" s="508"/>
      <c r="V885" s="510"/>
      <c r="W885" s="510"/>
      <c r="X885" s="508"/>
      <c r="Y885" s="823"/>
    </row>
    <row r="886" spans="1:25" x14ac:dyDescent="0.25">
      <c r="A886" s="507"/>
      <c r="B886" s="600"/>
      <c r="C886" s="508"/>
      <c r="D886" s="508"/>
      <c r="E886" s="509"/>
      <c r="F886" s="508"/>
      <c r="G886" s="1027"/>
      <c r="H886" s="1027"/>
      <c r="I886" s="508"/>
      <c r="J886" s="509"/>
      <c r="P886" s="507"/>
      <c r="Q886" s="600"/>
      <c r="R886" s="508"/>
      <c r="S886" s="508"/>
      <c r="T886" s="509"/>
      <c r="U886" s="508"/>
      <c r="V886" s="510"/>
      <c r="W886" s="510"/>
      <c r="X886" s="508"/>
      <c r="Y886" s="823"/>
    </row>
    <row r="887" spans="1:25" x14ac:dyDescent="0.25">
      <c r="A887" s="507"/>
      <c r="B887" s="600"/>
      <c r="C887" s="508"/>
      <c r="D887" s="508"/>
      <c r="E887" s="509"/>
      <c r="F887" s="508"/>
      <c r="G887" s="1027"/>
      <c r="H887" s="1027"/>
      <c r="I887" s="508"/>
      <c r="J887" s="509"/>
      <c r="P887" s="507"/>
      <c r="Q887" s="600"/>
      <c r="R887" s="508"/>
      <c r="S887" s="508"/>
      <c r="T887" s="509"/>
      <c r="U887" s="508"/>
      <c r="V887" s="510"/>
      <c r="W887" s="510"/>
      <c r="X887" s="508"/>
      <c r="Y887" s="823"/>
    </row>
    <row r="888" spans="1:25" x14ac:dyDescent="0.25">
      <c r="A888" s="507"/>
      <c r="B888" s="600"/>
      <c r="C888" s="508"/>
      <c r="D888" s="508"/>
      <c r="E888" s="509"/>
      <c r="F888" s="508"/>
      <c r="G888" s="1027"/>
      <c r="H888" s="1027"/>
      <c r="I888" s="508"/>
      <c r="J888" s="509"/>
      <c r="P888" s="507"/>
      <c r="Q888" s="600"/>
      <c r="R888" s="508"/>
      <c r="S888" s="508"/>
      <c r="T888" s="509"/>
      <c r="U888" s="508"/>
      <c r="V888" s="510"/>
      <c r="W888" s="510"/>
      <c r="X888" s="508"/>
      <c r="Y888" s="823"/>
    </row>
    <row r="889" spans="1:25" x14ac:dyDescent="0.25">
      <c r="A889" s="507"/>
      <c r="B889" s="600"/>
      <c r="C889" s="508"/>
      <c r="D889" s="508"/>
      <c r="E889" s="509"/>
      <c r="F889" s="508"/>
      <c r="G889" s="1027"/>
      <c r="H889" s="1027"/>
      <c r="I889" s="508"/>
      <c r="J889" s="509"/>
      <c r="P889" s="507"/>
      <c r="Q889" s="600"/>
      <c r="R889" s="508"/>
      <c r="S889" s="508"/>
      <c r="T889" s="509"/>
      <c r="U889" s="508"/>
      <c r="V889" s="510"/>
      <c r="W889" s="510"/>
      <c r="X889" s="508"/>
      <c r="Y889" s="823"/>
    </row>
    <row r="890" spans="1:25" x14ac:dyDescent="0.25">
      <c r="A890" s="507"/>
      <c r="B890" s="600"/>
      <c r="C890" s="508"/>
      <c r="D890" s="508"/>
      <c r="E890" s="509"/>
      <c r="F890" s="508"/>
      <c r="G890" s="1027"/>
      <c r="H890" s="1027"/>
      <c r="I890" s="508"/>
      <c r="J890" s="509"/>
      <c r="P890" s="507"/>
      <c r="Q890" s="600"/>
      <c r="R890" s="508"/>
      <c r="S890" s="508"/>
      <c r="T890" s="509"/>
      <c r="U890" s="508"/>
      <c r="V890" s="510"/>
      <c r="W890" s="510"/>
      <c r="X890" s="508"/>
      <c r="Y890" s="823"/>
    </row>
    <row r="891" spans="1:25" x14ac:dyDescent="0.25">
      <c r="A891" s="507"/>
      <c r="B891" s="600"/>
      <c r="C891" s="508"/>
      <c r="D891" s="508"/>
      <c r="E891" s="509"/>
      <c r="F891" s="508"/>
      <c r="G891" s="1027"/>
      <c r="H891" s="1027"/>
      <c r="I891" s="508"/>
      <c r="J891" s="509"/>
      <c r="P891" s="507"/>
      <c r="Q891" s="600"/>
      <c r="R891" s="508"/>
      <c r="S891" s="508"/>
      <c r="T891" s="509"/>
      <c r="U891" s="508"/>
      <c r="V891" s="510"/>
      <c r="W891" s="510"/>
      <c r="X891" s="508"/>
      <c r="Y891" s="823"/>
    </row>
    <row r="892" spans="1:25" x14ac:dyDescent="0.25">
      <c r="A892" s="507"/>
      <c r="B892" s="600"/>
      <c r="C892" s="508"/>
      <c r="D892" s="508"/>
      <c r="E892" s="509"/>
      <c r="F892" s="508"/>
      <c r="G892" s="1027"/>
      <c r="H892" s="1027"/>
      <c r="I892" s="508"/>
      <c r="J892" s="509"/>
      <c r="P892" s="507"/>
      <c r="Q892" s="600"/>
      <c r="R892" s="508"/>
      <c r="S892" s="508"/>
      <c r="T892" s="509"/>
      <c r="U892" s="508"/>
      <c r="V892" s="510"/>
      <c r="W892" s="510"/>
      <c r="X892" s="508"/>
      <c r="Y892" s="823"/>
    </row>
    <row r="893" spans="1:25" x14ac:dyDescent="0.25">
      <c r="A893" s="507"/>
      <c r="B893" s="600"/>
      <c r="C893" s="508"/>
      <c r="D893" s="508"/>
      <c r="E893" s="509"/>
      <c r="F893" s="508"/>
      <c r="G893" s="1027"/>
      <c r="H893" s="1027"/>
      <c r="I893" s="508"/>
      <c r="J893" s="509"/>
      <c r="P893" s="507"/>
      <c r="Q893" s="600"/>
      <c r="R893" s="508"/>
      <c r="S893" s="508"/>
      <c r="T893" s="509"/>
      <c r="U893" s="508"/>
      <c r="V893" s="510"/>
      <c r="W893" s="510"/>
      <c r="X893" s="508"/>
      <c r="Y893" s="823"/>
    </row>
    <row r="894" spans="1:25" x14ac:dyDescent="0.25">
      <c r="A894" s="507"/>
      <c r="B894" s="600"/>
      <c r="C894" s="508"/>
      <c r="D894" s="508"/>
      <c r="E894" s="509"/>
      <c r="F894" s="508"/>
      <c r="G894" s="1027"/>
      <c r="H894" s="1027"/>
      <c r="I894" s="508"/>
      <c r="J894" s="509"/>
      <c r="P894" s="507"/>
      <c r="Q894" s="600"/>
      <c r="R894" s="508"/>
      <c r="S894" s="508"/>
      <c r="T894" s="509"/>
      <c r="U894" s="508"/>
      <c r="V894" s="510"/>
      <c r="W894" s="510"/>
      <c r="X894" s="508"/>
      <c r="Y894" s="823"/>
    </row>
    <row r="895" spans="1:25" x14ac:dyDescent="0.25">
      <c r="A895" s="507"/>
      <c r="B895" s="600"/>
      <c r="C895" s="508"/>
      <c r="D895" s="508"/>
      <c r="E895" s="509"/>
      <c r="F895" s="508"/>
      <c r="G895" s="1027"/>
      <c r="H895" s="1027"/>
      <c r="I895" s="508"/>
      <c r="J895" s="509"/>
      <c r="P895" s="507"/>
      <c r="Q895" s="600"/>
      <c r="R895" s="508"/>
      <c r="S895" s="508"/>
      <c r="T895" s="509"/>
      <c r="U895" s="508"/>
      <c r="V895" s="510"/>
      <c r="W895" s="510"/>
      <c r="X895" s="508"/>
      <c r="Y895" s="823"/>
    </row>
    <row r="896" spans="1:25" x14ac:dyDescent="0.25">
      <c r="A896" s="507"/>
      <c r="B896" s="600"/>
      <c r="C896" s="508"/>
      <c r="D896" s="508"/>
      <c r="E896" s="509"/>
      <c r="F896" s="508"/>
      <c r="G896" s="1027"/>
      <c r="H896" s="1027"/>
      <c r="I896" s="508"/>
      <c r="J896" s="509"/>
      <c r="P896" s="507"/>
      <c r="Q896" s="600"/>
      <c r="R896" s="508"/>
      <c r="S896" s="508"/>
      <c r="T896" s="509"/>
      <c r="U896" s="508"/>
      <c r="V896" s="510"/>
      <c r="W896" s="510"/>
      <c r="X896" s="508"/>
      <c r="Y896" s="823"/>
    </row>
    <row r="897" spans="1:25" x14ac:dyDescent="0.25">
      <c r="A897" s="507"/>
      <c r="B897" s="600"/>
      <c r="C897" s="508"/>
      <c r="D897" s="508"/>
      <c r="E897" s="509"/>
      <c r="F897" s="508"/>
      <c r="G897" s="1027"/>
      <c r="H897" s="1027"/>
      <c r="I897" s="508"/>
      <c r="J897" s="509"/>
      <c r="P897" s="507"/>
      <c r="Q897" s="600"/>
      <c r="R897" s="508"/>
      <c r="S897" s="508"/>
      <c r="T897" s="509"/>
      <c r="U897" s="508"/>
      <c r="V897" s="510"/>
      <c r="W897" s="510"/>
      <c r="X897" s="508"/>
      <c r="Y897" s="823"/>
    </row>
    <row r="898" spans="1:25" x14ac:dyDescent="0.25">
      <c r="A898" s="507"/>
      <c r="B898" s="600"/>
      <c r="C898" s="508"/>
      <c r="D898" s="508"/>
      <c r="E898" s="509"/>
      <c r="F898" s="508"/>
      <c r="G898" s="1027"/>
      <c r="H898" s="1027"/>
      <c r="I898" s="508"/>
      <c r="J898" s="509"/>
      <c r="P898" s="507"/>
      <c r="Q898" s="600"/>
      <c r="R898" s="508"/>
      <c r="S898" s="508"/>
      <c r="T898" s="509"/>
      <c r="U898" s="508"/>
      <c r="V898" s="510"/>
      <c r="W898" s="510"/>
      <c r="X898" s="508"/>
      <c r="Y898" s="823"/>
    </row>
    <row r="899" spans="1:25" x14ac:dyDescent="0.25">
      <c r="A899" s="507"/>
      <c r="B899" s="600"/>
      <c r="C899" s="508"/>
      <c r="D899" s="508"/>
      <c r="E899" s="509"/>
      <c r="F899" s="508"/>
      <c r="G899" s="1027"/>
      <c r="H899" s="1027"/>
      <c r="I899" s="508"/>
      <c r="J899" s="509"/>
      <c r="P899" s="507"/>
      <c r="Q899" s="600"/>
      <c r="R899" s="508"/>
      <c r="S899" s="508"/>
      <c r="T899" s="509"/>
      <c r="U899" s="508"/>
      <c r="V899" s="510"/>
      <c r="W899" s="510"/>
      <c r="X899" s="508"/>
      <c r="Y899" s="823"/>
    </row>
    <row r="900" spans="1:25" x14ac:dyDescent="0.25">
      <c r="A900" s="507"/>
      <c r="B900" s="600"/>
      <c r="C900" s="508"/>
      <c r="D900" s="508"/>
      <c r="E900" s="509"/>
      <c r="F900" s="508"/>
      <c r="G900" s="1027"/>
      <c r="H900" s="1027"/>
      <c r="I900" s="508"/>
      <c r="J900" s="509"/>
      <c r="P900" s="507"/>
      <c r="Q900" s="600"/>
      <c r="R900" s="508"/>
      <c r="S900" s="508"/>
      <c r="T900" s="509"/>
      <c r="U900" s="508"/>
      <c r="V900" s="510"/>
      <c r="W900" s="510"/>
      <c r="X900" s="508"/>
      <c r="Y900" s="823"/>
    </row>
    <row r="901" spans="1:25" x14ac:dyDescent="0.25">
      <c r="A901" s="507"/>
      <c r="B901" s="600"/>
      <c r="C901" s="508"/>
      <c r="D901" s="508"/>
      <c r="E901" s="509"/>
      <c r="F901" s="508"/>
      <c r="G901" s="1027"/>
      <c r="H901" s="1027"/>
      <c r="I901" s="508"/>
      <c r="J901" s="509"/>
      <c r="P901" s="507"/>
      <c r="Q901" s="600"/>
      <c r="R901" s="508"/>
      <c r="S901" s="508"/>
      <c r="T901" s="509"/>
      <c r="U901" s="508"/>
      <c r="V901" s="510"/>
      <c r="W901" s="510"/>
      <c r="X901" s="508"/>
      <c r="Y901" s="823"/>
    </row>
    <row r="902" spans="1:25" x14ac:dyDescent="0.25">
      <c r="A902" s="507"/>
      <c r="B902" s="600"/>
      <c r="C902" s="508"/>
      <c r="D902" s="508"/>
      <c r="E902" s="509"/>
      <c r="F902" s="508"/>
      <c r="G902" s="1027"/>
      <c r="H902" s="1027"/>
      <c r="I902" s="508"/>
      <c r="J902" s="509"/>
      <c r="P902" s="507"/>
      <c r="Q902" s="600"/>
      <c r="R902" s="508"/>
      <c r="S902" s="508"/>
      <c r="T902" s="509"/>
      <c r="U902" s="508"/>
      <c r="V902" s="510"/>
      <c r="W902" s="510"/>
      <c r="X902" s="508"/>
      <c r="Y902" s="823"/>
    </row>
    <row r="903" spans="1:25" x14ac:dyDescent="0.25">
      <c r="A903" s="507"/>
      <c r="B903" s="600"/>
      <c r="C903" s="508"/>
      <c r="D903" s="508"/>
      <c r="E903" s="509"/>
      <c r="F903" s="508"/>
      <c r="G903" s="1027"/>
      <c r="H903" s="1027"/>
      <c r="I903" s="508"/>
      <c r="J903" s="509"/>
      <c r="P903" s="507"/>
      <c r="Q903" s="600"/>
      <c r="R903" s="508"/>
      <c r="S903" s="508"/>
      <c r="T903" s="509"/>
      <c r="U903" s="508"/>
      <c r="V903" s="510"/>
      <c r="W903" s="510"/>
      <c r="X903" s="508"/>
      <c r="Y903" s="823"/>
    </row>
    <row r="904" spans="1:25" x14ac:dyDescent="0.25">
      <c r="A904" s="507"/>
      <c r="B904" s="600"/>
      <c r="C904" s="508"/>
      <c r="D904" s="508"/>
      <c r="E904" s="509"/>
      <c r="F904" s="508"/>
      <c r="G904" s="1027"/>
      <c r="H904" s="1027"/>
      <c r="I904" s="508"/>
      <c r="J904" s="509"/>
      <c r="P904" s="507"/>
      <c r="Q904" s="600"/>
      <c r="R904" s="508"/>
      <c r="S904" s="508"/>
      <c r="T904" s="509"/>
      <c r="U904" s="508"/>
      <c r="V904" s="510"/>
      <c r="W904" s="510"/>
      <c r="X904" s="508"/>
      <c r="Y904" s="823"/>
    </row>
    <row r="905" spans="1:25" x14ac:dyDescent="0.25">
      <c r="A905" s="507"/>
      <c r="B905" s="600"/>
      <c r="C905" s="508"/>
      <c r="D905" s="508"/>
      <c r="E905" s="509"/>
      <c r="F905" s="508"/>
      <c r="G905" s="1027"/>
      <c r="H905" s="1027"/>
      <c r="I905" s="508"/>
      <c r="J905" s="509"/>
      <c r="P905" s="507"/>
      <c r="Q905" s="600"/>
      <c r="R905" s="508"/>
      <c r="S905" s="508"/>
      <c r="T905" s="509"/>
      <c r="U905" s="508"/>
      <c r="V905" s="510"/>
      <c r="W905" s="510"/>
      <c r="X905" s="508"/>
      <c r="Y905" s="823"/>
    </row>
    <row r="906" spans="1:25" x14ac:dyDescent="0.25">
      <c r="A906" s="507"/>
      <c r="B906" s="600"/>
      <c r="C906" s="508"/>
      <c r="D906" s="508"/>
      <c r="E906" s="509"/>
      <c r="F906" s="508"/>
      <c r="G906" s="1027"/>
      <c r="H906" s="1027"/>
      <c r="I906" s="508"/>
      <c r="J906" s="509"/>
      <c r="P906" s="507"/>
      <c r="Q906" s="600"/>
      <c r="R906" s="508"/>
      <c r="S906" s="508"/>
      <c r="T906" s="507"/>
      <c r="U906" s="508"/>
      <c r="V906" s="513"/>
      <c r="W906" s="513"/>
      <c r="X906" s="508"/>
      <c r="Y906" s="823"/>
    </row>
    <row r="907" spans="1:25" x14ac:dyDescent="0.25">
      <c r="A907" s="507"/>
      <c r="B907" s="600"/>
      <c r="C907" s="508"/>
      <c r="D907" s="508"/>
      <c r="E907" s="509"/>
      <c r="F907" s="508"/>
      <c r="G907" s="1027"/>
      <c r="H907" s="1027"/>
      <c r="I907" s="508"/>
      <c r="J907" s="509"/>
      <c r="P907" s="507"/>
      <c r="Q907" s="600"/>
      <c r="R907" s="508"/>
      <c r="S907" s="508"/>
      <c r="T907" s="507"/>
      <c r="U907" s="508"/>
      <c r="V907" s="510"/>
      <c r="W907" s="510"/>
      <c r="X907" s="508"/>
      <c r="Y907" s="823"/>
    </row>
    <row r="908" spans="1:25" x14ac:dyDescent="0.25">
      <c r="A908" s="507"/>
      <c r="B908" s="600"/>
      <c r="C908" s="508"/>
      <c r="D908" s="508"/>
      <c r="E908" s="509"/>
      <c r="F908" s="508"/>
      <c r="G908" s="1027"/>
      <c r="H908" s="1027"/>
      <c r="I908" s="508"/>
      <c r="J908" s="509"/>
      <c r="P908" s="507"/>
      <c r="Q908" s="600"/>
      <c r="R908" s="508"/>
      <c r="S908" s="508"/>
      <c r="T908" s="507"/>
      <c r="U908" s="508"/>
      <c r="V908" s="510"/>
      <c r="W908" s="510"/>
      <c r="X908" s="508"/>
      <c r="Y908" s="823"/>
    </row>
    <row r="909" spans="1:25" x14ac:dyDescent="0.25">
      <c r="A909" s="507"/>
      <c r="B909" s="600"/>
      <c r="C909" s="508"/>
      <c r="D909" s="508"/>
      <c r="E909" s="509"/>
      <c r="F909" s="508"/>
      <c r="G909" s="1027"/>
      <c r="H909" s="1027"/>
      <c r="I909" s="508"/>
      <c r="J909" s="509"/>
      <c r="P909" s="507"/>
      <c r="Q909" s="600"/>
      <c r="R909" s="508"/>
      <c r="S909" s="508"/>
      <c r="T909" s="509"/>
      <c r="U909" s="508"/>
      <c r="V909" s="510"/>
      <c r="W909" s="510"/>
      <c r="X909" s="508"/>
      <c r="Y909" s="823"/>
    </row>
    <row r="910" spans="1:25" x14ac:dyDescent="0.25">
      <c r="A910" s="507"/>
      <c r="B910" s="600"/>
      <c r="C910" s="508"/>
      <c r="D910" s="508"/>
      <c r="E910" s="509"/>
      <c r="F910" s="508"/>
      <c r="G910" s="1027"/>
      <c r="H910" s="1027"/>
      <c r="I910" s="508"/>
      <c r="J910" s="509"/>
      <c r="P910" s="507"/>
      <c r="Q910" s="600"/>
      <c r="R910" s="508"/>
      <c r="S910" s="508"/>
      <c r="T910" s="514"/>
      <c r="U910" s="515"/>
      <c r="V910" s="510"/>
      <c r="W910" s="510"/>
      <c r="X910" s="599"/>
      <c r="Y910" s="823"/>
    </row>
    <row r="911" spans="1:25" x14ac:dyDescent="0.25">
      <c r="A911" s="507"/>
      <c r="B911" s="600"/>
      <c r="C911" s="508"/>
      <c r="D911" s="508"/>
      <c r="E911" s="509"/>
      <c r="F911" s="508"/>
      <c r="G911" s="1027"/>
      <c r="H911" s="1027"/>
      <c r="I911" s="508"/>
      <c r="J911" s="509"/>
      <c r="P911" s="507"/>
      <c r="Q911" s="600"/>
      <c r="R911" s="508"/>
      <c r="S911" s="508"/>
      <c r="T911" s="514"/>
      <c r="U911" s="515"/>
      <c r="V911" s="510"/>
      <c r="W911" s="510"/>
      <c r="X911" s="599"/>
      <c r="Y911" s="823"/>
    </row>
    <row r="912" spans="1:25" x14ac:dyDescent="0.25">
      <c r="A912" s="507"/>
      <c r="B912" s="600"/>
      <c r="C912" s="508"/>
      <c r="D912" s="508"/>
      <c r="E912" s="509"/>
      <c r="F912" s="508"/>
      <c r="G912" s="1027"/>
      <c r="H912" s="1027"/>
      <c r="I912" s="508"/>
      <c r="J912" s="509"/>
      <c r="P912" s="507"/>
      <c r="Q912" s="600"/>
      <c r="R912" s="508"/>
      <c r="S912" s="508"/>
      <c r="T912" s="514"/>
      <c r="U912" s="515"/>
      <c r="V912" s="510"/>
      <c r="W912" s="510"/>
      <c r="X912" s="599"/>
      <c r="Y912" s="823"/>
    </row>
    <row r="913" spans="1:25" x14ac:dyDescent="0.25">
      <c r="A913" s="507"/>
      <c r="B913" s="600"/>
      <c r="C913" s="508"/>
      <c r="D913" s="508"/>
      <c r="E913" s="509"/>
      <c r="F913" s="508"/>
      <c r="G913" s="1027"/>
      <c r="H913" s="1027"/>
      <c r="I913" s="508"/>
      <c r="J913" s="509"/>
      <c r="P913" s="507"/>
      <c r="Q913" s="600"/>
      <c r="R913" s="508"/>
      <c r="S913" s="508"/>
      <c r="T913" s="509"/>
      <c r="U913" s="508"/>
      <c r="V913" s="510"/>
      <c r="W913" s="510"/>
      <c r="X913" s="599"/>
      <c r="Y913" s="823"/>
    </row>
    <row r="914" spans="1:25" x14ac:dyDescent="0.25">
      <c r="A914" s="507"/>
      <c r="B914" s="600"/>
      <c r="C914" s="508"/>
      <c r="D914" s="508"/>
      <c r="E914" s="509"/>
      <c r="F914" s="508"/>
      <c r="G914" s="1027"/>
      <c r="H914" s="1027"/>
      <c r="I914" s="508"/>
      <c r="J914" s="509"/>
      <c r="P914" s="507"/>
      <c r="Q914" s="600"/>
      <c r="R914" s="508"/>
      <c r="S914" s="508"/>
      <c r="T914" s="509"/>
      <c r="U914" s="508"/>
      <c r="V914" s="510"/>
      <c r="W914" s="510"/>
      <c r="X914" s="508"/>
      <c r="Y914" s="823"/>
    </row>
    <row r="915" spans="1:25" x14ac:dyDescent="0.25">
      <c r="A915" s="507"/>
      <c r="B915" s="600"/>
      <c r="C915" s="508"/>
      <c r="D915" s="508"/>
      <c r="E915" s="509"/>
      <c r="F915" s="508"/>
      <c r="G915" s="1027"/>
      <c r="H915" s="1027"/>
      <c r="I915" s="508"/>
      <c r="J915" s="509"/>
      <c r="P915" s="507"/>
      <c r="Q915" s="600"/>
      <c r="R915" s="508"/>
      <c r="S915" s="508"/>
      <c r="T915" s="509"/>
      <c r="U915" s="508"/>
      <c r="V915" s="510"/>
      <c r="W915" s="510"/>
      <c r="X915" s="508"/>
      <c r="Y915" s="823"/>
    </row>
    <row r="916" spans="1:25" x14ac:dyDescent="0.25">
      <c r="A916" s="507"/>
      <c r="B916" s="600"/>
      <c r="C916" s="508"/>
      <c r="D916" s="508"/>
      <c r="E916" s="509"/>
      <c r="F916" s="508"/>
      <c r="G916" s="1027"/>
      <c r="H916" s="1027"/>
      <c r="I916" s="508"/>
      <c r="J916" s="509"/>
      <c r="P916" s="507"/>
      <c r="Q916" s="600"/>
      <c r="R916" s="508"/>
      <c r="S916" s="508"/>
      <c r="T916" s="509"/>
      <c r="U916" s="508"/>
      <c r="V916" s="510"/>
      <c r="W916" s="510"/>
      <c r="X916" s="508"/>
      <c r="Y916" s="823"/>
    </row>
    <row r="917" spans="1:25" x14ac:dyDescent="0.25">
      <c r="A917" s="507"/>
      <c r="B917" s="600"/>
      <c r="C917" s="508"/>
      <c r="D917" s="508"/>
      <c r="E917" s="509"/>
      <c r="F917" s="508"/>
      <c r="G917" s="1027"/>
      <c r="H917" s="1027"/>
      <c r="I917" s="508"/>
      <c r="J917" s="509"/>
      <c r="P917" s="507"/>
      <c r="Q917" s="600"/>
      <c r="R917" s="508"/>
      <c r="S917" s="508"/>
      <c r="T917" s="509"/>
      <c r="U917" s="508"/>
      <c r="V917" s="510"/>
      <c r="W917" s="510"/>
      <c r="X917" s="508"/>
      <c r="Y917" s="823"/>
    </row>
    <row r="918" spans="1:25" x14ac:dyDescent="0.25">
      <c r="A918" s="507"/>
      <c r="B918" s="600"/>
      <c r="C918" s="508"/>
      <c r="D918" s="508"/>
      <c r="E918" s="509"/>
      <c r="F918" s="508"/>
      <c r="G918" s="1027"/>
      <c r="H918" s="1027"/>
      <c r="I918" s="508"/>
      <c r="J918" s="509"/>
      <c r="P918" s="507"/>
      <c r="Q918" s="600"/>
      <c r="R918" s="508"/>
      <c r="S918" s="508"/>
      <c r="T918" s="509"/>
      <c r="U918" s="508"/>
      <c r="V918" s="510"/>
      <c r="W918" s="510"/>
      <c r="X918" s="508"/>
      <c r="Y918" s="823"/>
    </row>
    <row r="919" spans="1:25" x14ac:dyDescent="0.25">
      <c r="A919" s="507"/>
      <c r="B919" s="600"/>
      <c r="C919" s="508"/>
      <c r="D919" s="508"/>
      <c r="E919" s="509"/>
      <c r="F919" s="508"/>
      <c r="G919" s="1027"/>
      <c r="H919" s="1027"/>
      <c r="I919" s="508"/>
      <c r="J919" s="509"/>
      <c r="P919" s="507"/>
      <c r="Q919" s="600"/>
      <c r="R919" s="508"/>
      <c r="S919" s="508"/>
      <c r="T919" s="509"/>
      <c r="U919" s="508"/>
      <c r="V919" s="510"/>
      <c r="W919" s="510"/>
      <c r="X919" s="508"/>
      <c r="Y919" s="823"/>
    </row>
    <row r="920" spans="1:25" x14ac:dyDescent="0.25">
      <c r="A920" s="507"/>
      <c r="B920" s="600"/>
      <c r="C920" s="508"/>
      <c r="D920" s="508"/>
      <c r="E920" s="509"/>
      <c r="F920" s="508"/>
      <c r="G920" s="1027"/>
      <c r="H920" s="1027"/>
      <c r="I920" s="508"/>
      <c r="J920" s="509"/>
      <c r="P920" s="507"/>
      <c r="Q920" s="600"/>
      <c r="R920" s="508"/>
      <c r="S920" s="508"/>
      <c r="T920" s="509"/>
      <c r="U920" s="508"/>
      <c r="V920" s="510"/>
      <c r="W920" s="510"/>
      <c r="X920" s="508"/>
      <c r="Y920" s="823"/>
    </row>
    <row r="921" spans="1:25" x14ac:dyDescent="0.25">
      <c r="A921" s="507"/>
      <c r="B921" s="600"/>
      <c r="C921" s="508"/>
      <c r="D921" s="508"/>
      <c r="E921" s="509"/>
      <c r="F921" s="508"/>
      <c r="G921" s="1027"/>
      <c r="H921" s="1027"/>
      <c r="I921" s="508"/>
      <c r="J921" s="509"/>
      <c r="P921" s="507"/>
      <c r="Q921" s="600"/>
      <c r="R921" s="508"/>
      <c r="S921" s="508"/>
      <c r="T921" s="509"/>
      <c r="U921" s="508"/>
      <c r="V921" s="510"/>
      <c r="W921" s="510"/>
      <c r="X921" s="508"/>
      <c r="Y921" s="823"/>
    </row>
    <row r="922" spans="1:25" x14ac:dyDescent="0.25">
      <c r="A922" s="507"/>
      <c r="B922" s="600"/>
      <c r="C922" s="508"/>
      <c r="D922" s="508"/>
      <c r="E922" s="509"/>
      <c r="F922" s="508"/>
      <c r="G922" s="1027"/>
      <c r="H922" s="1027"/>
      <c r="I922" s="508"/>
      <c r="J922" s="509"/>
      <c r="P922" s="507"/>
      <c r="Q922" s="600"/>
      <c r="R922" s="508"/>
      <c r="S922" s="508"/>
      <c r="T922" s="509"/>
      <c r="U922" s="508"/>
      <c r="V922" s="510"/>
      <c r="W922" s="510"/>
      <c r="X922" s="508"/>
      <c r="Y922" s="823"/>
    </row>
    <row r="923" spans="1:25" x14ac:dyDescent="0.25">
      <c r="A923" s="507"/>
      <c r="B923" s="600"/>
      <c r="C923" s="508"/>
      <c r="D923" s="508"/>
      <c r="E923" s="509"/>
      <c r="F923" s="508"/>
      <c r="G923" s="1027"/>
      <c r="H923" s="1027"/>
      <c r="I923" s="508"/>
      <c r="J923" s="509"/>
      <c r="P923" s="507"/>
      <c r="Q923" s="600"/>
      <c r="R923" s="508"/>
      <c r="S923" s="508"/>
      <c r="T923" s="509"/>
      <c r="U923" s="508"/>
      <c r="V923" s="510"/>
      <c r="W923" s="510"/>
      <c r="X923" s="508"/>
      <c r="Y923" s="823"/>
    </row>
    <row r="924" spans="1:25" x14ac:dyDescent="0.25">
      <c r="A924" s="507"/>
      <c r="B924" s="600"/>
      <c r="C924" s="508"/>
      <c r="D924" s="508"/>
      <c r="E924" s="509"/>
      <c r="F924" s="508"/>
      <c r="G924" s="1027"/>
      <c r="H924" s="1027"/>
      <c r="I924" s="508"/>
      <c r="J924" s="509"/>
      <c r="P924" s="507"/>
      <c r="Q924" s="600"/>
      <c r="R924" s="508"/>
      <c r="S924" s="508"/>
      <c r="T924" s="509"/>
      <c r="U924" s="508"/>
      <c r="V924" s="510"/>
      <c r="W924" s="510"/>
      <c r="X924" s="508"/>
      <c r="Y924" s="823"/>
    </row>
    <row r="925" spans="1:25" x14ac:dyDescent="0.25">
      <c r="A925" s="507"/>
      <c r="B925" s="600"/>
      <c r="C925" s="508"/>
      <c r="D925" s="508"/>
      <c r="E925" s="509"/>
      <c r="F925" s="508"/>
      <c r="G925" s="1027"/>
      <c r="H925" s="1027"/>
      <c r="I925" s="508"/>
      <c r="J925" s="509"/>
      <c r="P925" s="507"/>
      <c r="Q925" s="600"/>
      <c r="R925" s="508"/>
      <c r="S925" s="508"/>
      <c r="T925" s="509"/>
      <c r="U925" s="508"/>
      <c r="V925" s="510"/>
      <c r="W925" s="510"/>
      <c r="X925" s="508"/>
      <c r="Y925" s="823"/>
    </row>
    <row r="926" spans="1:25" x14ac:dyDescent="0.25">
      <c r="A926" s="507"/>
      <c r="B926" s="600"/>
      <c r="C926" s="508"/>
      <c r="D926" s="508"/>
      <c r="E926" s="509"/>
      <c r="F926" s="508"/>
      <c r="G926" s="1027"/>
      <c r="H926" s="1027"/>
      <c r="I926" s="508"/>
      <c r="J926" s="509"/>
      <c r="P926" s="507"/>
      <c r="Q926" s="600"/>
      <c r="R926" s="508"/>
      <c r="S926" s="508"/>
      <c r="T926" s="509"/>
      <c r="U926" s="508"/>
      <c r="V926" s="510"/>
      <c r="W926" s="510"/>
      <c r="X926" s="508"/>
      <c r="Y926" s="823"/>
    </row>
    <row r="927" spans="1:25" x14ac:dyDescent="0.25">
      <c r="A927" s="507"/>
      <c r="B927" s="600"/>
      <c r="C927" s="508"/>
      <c r="D927" s="508"/>
      <c r="E927" s="509"/>
      <c r="F927" s="508"/>
      <c r="G927" s="1027"/>
      <c r="H927" s="1027"/>
      <c r="I927" s="508"/>
      <c r="J927" s="509"/>
      <c r="P927" s="507"/>
      <c r="Q927" s="600"/>
      <c r="R927" s="508"/>
      <c r="S927" s="508"/>
      <c r="T927" s="509"/>
      <c r="U927" s="508"/>
      <c r="V927" s="510"/>
      <c r="W927" s="510"/>
      <c r="X927" s="508"/>
      <c r="Y927" s="823"/>
    </row>
    <row r="928" spans="1:25" x14ac:dyDescent="0.25">
      <c r="A928" s="507"/>
      <c r="B928" s="600"/>
      <c r="C928" s="508"/>
      <c r="D928" s="508"/>
      <c r="E928" s="509"/>
      <c r="F928" s="508"/>
      <c r="G928" s="1027"/>
      <c r="H928" s="1027"/>
      <c r="I928" s="508"/>
      <c r="J928" s="509"/>
      <c r="P928" s="507"/>
      <c r="Q928" s="600"/>
      <c r="R928" s="508"/>
      <c r="S928" s="508"/>
      <c r="T928" s="509"/>
      <c r="U928" s="508"/>
      <c r="V928" s="510"/>
      <c r="W928" s="510"/>
      <c r="X928" s="508"/>
      <c r="Y928" s="823"/>
    </row>
    <row r="929" spans="1:25" x14ac:dyDescent="0.25">
      <c r="A929" s="507"/>
      <c r="B929" s="600"/>
      <c r="C929" s="508"/>
      <c r="D929" s="508"/>
      <c r="E929" s="509"/>
      <c r="F929" s="508"/>
      <c r="G929" s="1027"/>
      <c r="H929" s="1027"/>
      <c r="I929" s="508"/>
      <c r="J929" s="509"/>
      <c r="P929" s="507"/>
      <c r="Q929" s="600"/>
      <c r="R929" s="508"/>
      <c r="S929" s="508"/>
      <c r="T929" s="509"/>
      <c r="U929" s="508"/>
      <c r="V929" s="510"/>
      <c r="W929" s="510"/>
      <c r="X929" s="508"/>
      <c r="Y929" s="823"/>
    </row>
    <row r="930" spans="1:25" x14ac:dyDescent="0.25">
      <c r="A930" s="507"/>
      <c r="B930" s="600"/>
      <c r="C930" s="508"/>
      <c r="D930" s="508"/>
      <c r="E930" s="509"/>
      <c r="F930" s="508"/>
      <c r="G930" s="1027"/>
      <c r="H930" s="1027"/>
      <c r="I930" s="508"/>
      <c r="J930" s="509"/>
      <c r="P930" s="507"/>
      <c r="Q930" s="600"/>
      <c r="R930" s="508"/>
      <c r="S930" s="508"/>
      <c r="T930" s="509"/>
      <c r="U930" s="508"/>
      <c r="V930" s="510"/>
      <c r="W930" s="510"/>
      <c r="X930" s="508"/>
      <c r="Y930" s="823"/>
    </row>
    <row r="931" spans="1:25" x14ac:dyDescent="0.25">
      <c r="A931" s="507"/>
      <c r="B931" s="600"/>
      <c r="C931" s="508"/>
      <c r="D931" s="508"/>
      <c r="E931" s="509"/>
      <c r="F931" s="508"/>
      <c r="G931" s="1027"/>
      <c r="H931" s="1027"/>
      <c r="I931" s="508"/>
      <c r="J931" s="509"/>
      <c r="P931" s="507"/>
      <c r="Q931" s="600"/>
      <c r="R931" s="508"/>
      <c r="S931" s="508"/>
      <c r="T931" s="509"/>
      <c r="U931" s="508"/>
      <c r="V931" s="510"/>
      <c r="W931" s="510"/>
      <c r="X931" s="508"/>
      <c r="Y931" s="823"/>
    </row>
    <row r="932" spans="1:25" x14ac:dyDescent="0.25">
      <c r="A932" s="507"/>
      <c r="B932" s="600"/>
      <c r="C932" s="508"/>
      <c r="D932" s="508"/>
      <c r="E932" s="509"/>
      <c r="F932" s="508"/>
      <c r="G932" s="1027"/>
      <c r="H932" s="1027"/>
      <c r="I932" s="508"/>
      <c r="J932" s="509"/>
      <c r="P932" s="507"/>
      <c r="Q932" s="600"/>
      <c r="R932" s="508"/>
      <c r="S932" s="508"/>
      <c r="T932" s="509"/>
      <c r="U932" s="508"/>
      <c r="V932" s="510"/>
      <c r="W932" s="510"/>
      <c r="X932" s="508"/>
      <c r="Y932" s="823"/>
    </row>
    <row r="933" spans="1:25" x14ac:dyDescent="0.25">
      <c r="A933" s="507"/>
      <c r="B933" s="600"/>
      <c r="C933" s="508"/>
      <c r="D933" s="508"/>
      <c r="E933" s="509"/>
      <c r="F933" s="508"/>
      <c r="G933" s="1027"/>
      <c r="H933" s="1027"/>
      <c r="I933" s="508"/>
      <c r="J933" s="509"/>
      <c r="P933" s="507"/>
      <c r="Q933" s="600"/>
      <c r="R933" s="508"/>
      <c r="S933" s="508"/>
      <c r="T933" s="509"/>
      <c r="U933" s="508"/>
      <c r="V933" s="510"/>
      <c r="W933" s="510"/>
      <c r="X933" s="508"/>
      <c r="Y933" s="823"/>
    </row>
    <row r="934" spans="1:25" x14ac:dyDescent="0.25">
      <c r="A934" s="507"/>
      <c r="B934" s="600"/>
      <c r="C934" s="508"/>
      <c r="D934" s="508"/>
      <c r="E934" s="509"/>
      <c r="F934" s="508"/>
      <c r="G934" s="1027"/>
      <c r="H934" s="1027"/>
      <c r="I934" s="508"/>
      <c r="J934" s="509"/>
      <c r="P934" s="507"/>
      <c r="Q934" s="600"/>
      <c r="R934" s="508"/>
      <c r="S934" s="508"/>
      <c r="T934" s="509"/>
      <c r="U934" s="508"/>
      <c r="V934" s="510"/>
      <c r="W934" s="510"/>
      <c r="X934" s="508"/>
      <c r="Y934" s="823"/>
    </row>
    <row r="935" spans="1:25" x14ac:dyDescent="0.25">
      <c r="A935" s="507"/>
      <c r="B935" s="600"/>
      <c r="C935" s="508"/>
      <c r="D935" s="508"/>
      <c r="E935" s="509"/>
      <c r="F935" s="508"/>
      <c r="G935" s="1027"/>
      <c r="H935" s="1027"/>
      <c r="I935" s="508"/>
      <c r="J935" s="509"/>
      <c r="P935" s="507"/>
      <c r="Q935" s="600"/>
      <c r="R935" s="508"/>
      <c r="S935" s="508"/>
      <c r="T935" s="509"/>
      <c r="U935" s="508"/>
      <c r="V935" s="510"/>
      <c r="W935" s="510"/>
      <c r="X935" s="508"/>
      <c r="Y935" s="823"/>
    </row>
    <row r="936" spans="1:25" x14ac:dyDescent="0.25">
      <c r="A936" s="507"/>
      <c r="B936" s="600"/>
      <c r="C936" s="508"/>
      <c r="D936" s="508"/>
      <c r="E936" s="509"/>
      <c r="F936" s="508"/>
      <c r="G936" s="1027"/>
      <c r="H936" s="1027"/>
      <c r="I936" s="508"/>
      <c r="J936" s="509"/>
      <c r="P936" s="507"/>
      <c r="Q936" s="600"/>
      <c r="R936" s="508"/>
      <c r="S936" s="508"/>
      <c r="T936" s="509"/>
      <c r="U936" s="508"/>
      <c r="V936" s="510"/>
      <c r="W936" s="510"/>
      <c r="X936" s="508"/>
      <c r="Y936" s="823"/>
    </row>
    <row r="937" spans="1:25" x14ac:dyDescent="0.25">
      <c r="A937" s="507"/>
      <c r="B937" s="600"/>
      <c r="C937" s="508"/>
      <c r="D937" s="508"/>
      <c r="E937" s="509"/>
      <c r="F937" s="508"/>
      <c r="G937" s="1027"/>
      <c r="H937" s="1027"/>
      <c r="I937" s="508"/>
      <c r="J937" s="509"/>
      <c r="P937" s="507"/>
      <c r="Q937" s="600"/>
      <c r="R937" s="508"/>
      <c r="S937" s="508"/>
      <c r="T937" s="509"/>
      <c r="U937" s="508"/>
      <c r="V937" s="510"/>
      <c r="W937" s="510"/>
      <c r="X937" s="508"/>
      <c r="Y937" s="823"/>
    </row>
    <row r="938" spans="1:25" x14ac:dyDescent="0.25">
      <c r="A938" s="507"/>
      <c r="B938" s="600"/>
      <c r="C938" s="508"/>
      <c r="D938" s="508"/>
      <c r="E938" s="509"/>
      <c r="F938" s="508"/>
      <c r="G938" s="1027"/>
      <c r="H938" s="1027"/>
      <c r="I938" s="508"/>
      <c r="J938" s="509"/>
      <c r="P938" s="507"/>
      <c r="Q938" s="600"/>
      <c r="R938" s="508"/>
      <c r="S938" s="508"/>
      <c r="T938" s="509"/>
      <c r="U938" s="508"/>
      <c r="V938" s="510"/>
      <c r="W938" s="510"/>
      <c r="X938" s="508"/>
      <c r="Y938" s="823"/>
    </row>
    <row r="939" spans="1:25" x14ac:dyDescent="0.25">
      <c r="A939" s="507"/>
      <c r="B939" s="600"/>
      <c r="C939" s="508"/>
      <c r="D939" s="508"/>
      <c r="E939" s="509"/>
      <c r="F939" s="508"/>
      <c r="G939" s="1027"/>
      <c r="H939" s="1027"/>
      <c r="I939" s="508"/>
      <c r="J939" s="509"/>
      <c r="P939" s="507"/>
      <c r="Q939" s="600"/>
      <c r="R939" s="508"/>
      <c r="S939" s="508"/>
      <c r="T939" s="509"/>
      <c r="U939" s="508"/>
      <c r="V939" s="510"/>
      <c r="W939" s="510"/>
      <c r="X939" s="508"/>
      <c r="Y939" s="823"/>
    </row>
    <row r="940" spans="1:25" x14ac:dyDescent="0.25">
      <c r="A940" s="507"/>
      <c r="B940" s="600"/>
      <c r="C940" s="508"/>
      <c r="D940" s="508"/>
      <c r="E940" s="509"/>
      <c r="F940" s="508"/>
      <c r="G940" s="1027"/>
      <c r="H940" s="1027"/>
      <c r="I940" s="508"/>
      <c r="J940" s="509"/>
      <c r="P940" s="507"/>
      <c r="Q940" s="600"/>
      <c r="R940" s="508"/>
      <c r="S940" s="508"/>
      <c r="T940" s="509"/>
      <c r="U940" s="508"/>
      <c r="V940" s="510"/>
      <c r="W940" s="510"/>
      <c r="X940" s="508"/>
      <c r="Y940" s="823"/>
    </row>
    <row r="941" spans="1:25" x14ac:dyDescent="0.25">
      <c r="A941" s="507"/>
      <c r="B941" s="600"/>
      <c r="C941" s="508"/>
      <c r="D941" s="508"/>
      <c r="E941" s="509"/>
      <c r="F941" s="508"/>
      <c r="G941" s="1027"/>
      <c r="H941" s="1027"/>
      <c r="I941" s="508"/>
      <c r="J941" s="509"/>
      <c r="P941" s="507"/>
      <c r="Q941" s="600"/>
      <c r="R941" s="508"/>
      <c r="S941" s="508"/>
      <c r="T941" s="509"/>
      <c r="U941" s="508"/>
      <c r="V941" s="510"/>
      <c r="W941" s="510"/>
      <c r="X941" s="508"/>
      <c r="Y941" s="823"/>
    </row>
    <row r="942" spans="1:25" x14ac:dyDescent="0.25">
      <c r="A942" s="507"/>
      <c r="B942" s="600"/>
      <c r="C942" s="508"/>
      <c r="D942" s="508"/>
      <c r="E942" s="509"/>
      <c r="F942" s="508"/>
      <c r="G942" s="1027"/>
      <c r="H942" s="1027"/>
      <c r="I942" s="508"/>
      <c r="J942" s="509"/>
      <c r="P942" s="507"/>
      <c r="Q942" s="600"/>
      <c r="R942" s="508"/>
      <c r="S942" s="508"/>
      <c r="T942" s="509"/>
      <c r="U942" s="508"/>
      <c r="V942" s="510"/>
      <c r="W942" s="510"/>
      <c r="X942" s="508"/>
      <c r="Y942" s="823"/>
    </row>
    <row r="943" spans="1:25" x14ac:dyDescent="0.25">
      <c r="A943" s="507"/>
      <c r="B943" s="600"/>
      <c r="C943" s="508"/>
      <c r="D943" s="508"/>
      <c r="E943" s="509"/>
      <c r="F943" s="508"/>
      <c r="G943" s="1027"/>
      <c r="H943" s="1027"/>
      <c r="I943" s="508"/>
      <c r="J943" s="509"/>
      <c r="P943" s="507"/>
      <c r="Q943" s="600"/>
      <c r="R943" s="508"/>
      <c r="S943" s="508"/>
      <c r="T943" s="509"/>
      <c r="U943" s="508"/>
      <c r="V943" s="510"/>
      <c r="W943" s="510"/>
      <c r="X943" s="508"/>
      <c r="Y943" s="823"/>
    </row>
    <row r="944" spans="1:25" x14ac:dyDescent="0.25">
      <c r="A944" s="507"/>
      <c r="B944" s="600"/>
      <c r="C944" s="508"/>
      <c r="D944" s="508"/>
      <c r="E944" s="509"/>
      <c r="F944" s="508"/>
      <c r="G944" s="1027"/>
      <c r="H944" s="1027"/>
      <c r="I944" s="508"/>
      <c r="J944" s="509"/>
      <c r="P944" s="507"/>
      <c r="Q944" s="600"/>
      <c r="R944" s="508"/>
      <c r="S944" s="508"/>
      <c r="T944" s="509"/>
      <c r="U944" s="508"/>
      <c r="V944" s="510"/>
      <c r="W944" s="510"/>
      <c r="X944" s="508"/>
      <c r="Y944" s="823"/>
    </row>
    <row r="945" spans="1:25" x14ac:dyDescent="0.25">
      <c r="A945" s="507"/>
      <c r="B945" s="600"/>
      <c r="C945" s="508"/>
      <c r="D945" s="508"/>
      <c r="E945" s="509"/>
      <c r="F945" s="508"/>
      <c r="G945" s="1027"/>
      <c r="H945" s="1027"/>
      <c r="I945" s="508"/>
      <c r="J945" s="509"/>
      <c r="P945" s="507"/>
      <c r="Q945" s="600"/>
      <c r="R945" s="508"/>
      <c r="S945" s="508"/>
      <c r="T945" s="509"/>
      <c r="U945" s="508"/>
      <c r="V945" s="510"/>
      <c r="W945" s="510"/>
      <c r="X945" s="508"/>
      <c r="Y945" s="823"/>
    </row>
    <row r="946" spans="1:25" x14ac:dyDescent="0.25">
      <c r="A946" s="507"/>
      <c r="B946" s="600"/>
      <c r="C946" s="508"/>
      <c r="D946" s="508"/>
      <c r="E946" s="509"/>
      <c r="F946" s="508"/>
      <c r="G946" s="1027"/>
      <c r="H946" s="1027"/>
      <c r="I946" s="508"/>
      <c r="J946" s="509"/>
      <c r="P946" s="507"/>
      <c r="Q946" s="600"/>
      <c r="R946" s="508"/>
      <c r="S946" s="508"/>
      <c r="T946" s="509"/>
      <c r="U946" s="508"/>
      <c r="V946" s="510"/>
      <c r="W946" s="510"/>
      <c r="X946" s="508"/>
      <c r="Y946" s="823"/>
    </row>
    <row r="947" spans="1:25" x14ac:dyDescent="0.25">
      <c r="A947" s="507"/>
      <c r="B947" s="600"/>
      <c r="C947" s="508"/>
      <c r="D947" s="508"/>
      <c r="E947" s="509"/>
      <c r="F947" s="508"/>
      <c r="G947" s="1027"/>
      <c r="H947" s="1027"/>
      <c r="I947" s="508"/>
      <c r="J947" s="509"/>
      <c r="P947" s="507"/>
      <c r="Q947" s="600"/>
      <c r="R947" s="508"/>
      <c r="S947" s="508"/>
      <c r="T947" s="509"/>
      <c r="U947" s="508"/>
      <c r="V947" s="510"/>
      <c r="W947" s="510"/>
      <c r="X947" s="508"/>
      <c r="Y947" s="823"/>
    </row>
    <row r="948" spans="1:25" x14ac:dyDescent="0.25">
      <c r="A948" s="507"/>
      <c r="B948" s="600"/>
      <c r="C948" s="508"/>
      <c r="D948" s="508"/>
      <c r="E948" s="509"/>
      <c r="F948" s="508"/>
      <c r="G948" s="1027"/>
      <c r="H948" s="1027"/>
      <c r="I948" s="508"/>
      <c r="J948" s="509"/>
      <c r="P948" s="507"/>
      <c r="Q948" s="600"/>
      <c r="R948" s="508"/>
      <c r="S948" s="508"/>
      <c r="T948" s="509"/>
      <c r="U948" s="508"/>
      <c r="V948" s="510"/>
      <c r="W948" s="510"/>
      <c r="X948" s="508"/>
      <c r="Y948" s="823"/>
    </row>
    <row r="949" spans="1:25" x14ac:dyDescent="0.25">
      <c r="A949" s="507"/>
      <c r="B949" s="600"/>
      <c r="C949" s="508"/>
      <c r="D949" s="508"/>
      <c r="E949" s="509"/>
      <c r="F949" s="508"/>
      <c r="G949" s="1027"/>
      <c r="H949" s="1027"/>
      <c r="I949" s="508"/>
      <c r="J949" s="509"/>
      <c r="P949" s="507"/>
      <c r="Q949" s="600"/>
      <c r="R949" s="508"/>
      <c r="S949" s="508"/>
      <c r="T949" s="509"/>
      <c r="U949" s="511"/>
      <c r="V949" s="510"/>
      <c r="W949" s="510"/>
      <c r="X949" s="512"/>
      <c r="Y949" s="823"/>
    </row>
    <row r="950" spans="1:25" x14ac:dyDescent="0.25">
      <c r="A950" s="507"/>
      <c r="B950" s="600"/>
      <c r="C950" s="508"/>
      <c r="D950" s="508"/>
      <c r="E950" s="509"/>
      <c r="F950" s="508"/>
      <c r="G950" s="1027"/>
      <c r="H950" s="1027"/>
      <c r="I950" s="508"/>
      <c r="J950" s="509"/>
      <c r="P950" s="507"/>
      <c r="Q950" s="600"/>
      <c r="R950" s="508"/>
      <c r="S950" s="508"/>
      <c r="T950" s="509"/>
      <c r="U950" s="508"/>
      <c r="V950" s="510"/>
      <c r="W950" s="510"/>
      <c r="X950" s="508"/>
      <c r="Y950" s="823"/>
    </row>
    <row r="951" spans="1:25" x14ac:dyDescent="0.25">
      <c r="A951" s="507"/>
      <c r="B951" s="600"/>
      <c r="C951" s="508"/>
      <c r="D951" s="508"/>
      <c r="E951" s="509"/>
      <c r="F951" s="508"/>
      <c r="G951" s="1027"/>
      <c r="H951" s="1027"/>
      <c r="I951" s="508"/>
      <c r="J951" s="509"/>
      <c r="P951" s="507"/>
      <c r="Q951" s="600"/>
      <c r="R951" s="508"/>
      <c r="S951" s="508"/>
      <c r="T951" s="509"/>
      <c r="U951" s="508"/>
      <c r="V951" s="510"/>
      <c r="W951" s="510"/>
      <c r="X951" s="508"/>
      <c r="Y951" s="823"/>
    </row>
    <row r="952" spans="1:25" x14ac:dyDescent="0.25">
      <c r="A952" s="507"/>
      <c r="B952" s="600"/>
      <c r="C952" s="508"/>
      <c r="D952" s="508"/>
      <c r="E952" s="509"/>
      <c r="F952" s="508"/>
      <c r="G952" s="1027"/>
      <c r="H952" s="1027"/>
      <c r="I952" s="508"/>
      <c r="J952" s="509"/>
      <c r="P952" s="507"/>
      <c r="Q952" s="600"/>
      <c r="R952" s="508"/>
      <c r="S952" s="508"/>
      <c r="T952" s="509"/>
      <c r="U952" s="508"/>
      <c r="V952" s="510"/>
      <c r="W952" s="510"/>
      <c r="X952" s="508"/>
      <c r="Y952" s="823"/>
    </row>
    <row r="953" spans="1:25" x14ac:dyDescent="0.25">
      <c r="A953" s="507"/>
      <c r="B953" s="600"/>
      <c r="C953" s="508"/>
      <c r="D953" s="508"/>
      <c r="E953" s="509"/>
      <c r="F953" s="508"/>
      <c r="G953" s="1027"/>
      <c r="H953" s="1027"/>
      <c r="I953" s="508"/>
      <c r="J953" s="509"/>
      <c r="P953" s="507"/>
      <c r="Q953" s="600"/>
      <c r="R953" s="508"/>
      <c r="S953" s="508"/>
      <c r="T953" s="509"/>
      <c r="U953" s="508"/>
      <c r="V953" s="510"/>
      <c r="W953" s="510"/>
      <c r="X953" s="508"/>
      <c r="Y953" s="823"/>
    </row>
    <row r="954" spans="1:25" x14ac:dyDescent="0.25">
      <c r="A954" s="507"/>
      <c r="B954" s="600"/>
      <c r="C954" s="508"/>
      <c r="D954" s="508"/>
      <c r="E954" s="509"/>
      <c r="F954" s="508"/>
      <c r="G954" s="1027"/>
      <c r="H954" s="1027"/>
      <c r="I954" s="508"/>
      <c r="J954" s="509"/>
      <c r="P954" s="507"/>
      <c r="Q954" s="600"/>
      <c r="R954" s="508"/>
      <c r="S954" s="508"/>
      <c r="T954" s="509"/>
      <c r="U954" s="508"/>
      <c r="V954" s="510"/>
      <c r="W954" s="510"/>
      <c r="X954" s="508"/>
      <c r="Y954" s="823"/>
    </row>
    <row r="955" spans="1:25" x14ac:dyDescent="0.25">
      <c r="A955" s="507"/>
      <c r="B955" s="600"/>
      <c r="C955" s="508"/>
      <c r="D955" s="508"/>
      <c r="E955" s="509"/>
      <c r="F955" s="508"/>
      <c r="G955" s="1027"/>
      <c r="H955" s="1027"/>
      <c r="I955" s="508"/>
      <c r="J955" s="509"/>
      <c r="P955" s="507"/>
      <c r="Q955" s="600"/>
      <c r="R955" s="508"/>
      <c r="S955" s="508"/>
      <c r="T955" s="509"/>
      <c r="U955" s="508"/>
      <c r="V955" s="510"/>
      <c r="W955" s="510"/>
      <c r="X955" s="508"/>
      <c r="Y955" s="823"/>
    </row>
    <row r="956" spans="1:25" x14ac:dyDescent="0.25">
      <c r="A956" s="507"/>
      <c r="B956" s="600"/>
      <c r="C956" s="508"/>
      <c r="D956" s="508"/>
      <c r="E956" s="509"/>
      <c r="F956" s="508"/>
      <c r="G956" s="1027"/>
      <c r="H956" s="1027"/>
      <c r="I956" s="508"/>
      <c r="J956" s="509"/>
      <c r="P956" s="507"/>
      <c r="Q956" s="600"/>
      <c r="R956" s="508"/>
      <c r="S956" s="508"/>
      <c r="T956" s="509"/>
      <c r="U956" s="508"/>
      <c r="V956" s="510"/>
      <c r="W956" s="510"/>
      <c r="X956" s="508"/>
      <c r="Y956" s="823"/>
    </row>
    <row r="957" spans="1:25" x14ac:dyDescent="0.25">
      <c r="A957" s="507"/>
      <c r="B957" s="600"/>
      <c r="C957" s="508"/>
      <c r="D957" s="508"/>
      <c r="E957" s="509"/>
      <c r="F957" s="508"/>
      <c r="G957" s="1027"/>
      <c r="H957" s="1027"/>
      <c r="I957" s="508"/>
      <c r="J957" s="509"/>
      <c r="P957" s="507"/>
      <c r="Q957" s="600"/>
      <c r="R957" s="508"/>
      <c r="S957" s="508"/>
      <c r="T957" s="509"/>
      <c r="U957" s="508"/>
      <c r="V957" s="510"/>
      <c r="W957" s="510"/>
      <c r="X957" s="508"/>
      <c r="Y957" s="823"/>
    </row>
    <row r="958" spans="1:25" x14ac:dyDescent="0.25">
      <c r="A958" s="507"/>
      <c r="B958" s="600"/>
      <c r="C958" s="508"/>
      <c r="D958" s="508"/>
      <c r="E958" s="509"/>
      <c r="F958" s="508"/>
      <c r="G958" s="1027"/>
      <c r="H958" s="1027"/>
      <c r="I958" s="508"/>
      <c r="J958" s="509"/>
      <c r="P958" s="507"/>
      <c r="Q958" s="600"/>
      <c r="R958" s="508"/>
      <c r="S958" s="508"/>
      <c r="T958" s="509"/>
      <c r="U958" s="508"/>
      <c r="V958" s="510"/>
      <c r="W958" s="510"/>
      <c r="X958" s="508"/>
      <c r="Y958" s="823"/>
    </row>
    <row r="959" spans="1:25" x14ac:dyDescent="0.25">
      <c r="A959" s="507"/>
      <c r="B959" s="600"/>
      <c r="C959" s="508"/>
      <c r="D959" s="508"/>
      <c r="E959" s="509"/>
      <c r="F959" s="508"/>
      <c r="G959" s="1027"/>
      <c r="H959" s="1027"/>
      <c r="I959" s="508"/>
      <c r="J959" s="509"/>
      <c r="P959" s="507"/>
      <c r="Q959" s="600"/>
      <c r="R959" s="508"/>
      <c r="S959" s="508"/>
      <c r="T959" s="509"/>
      <c r="U959" s="508"/>
      <c r="V959" s="510"/>
      <c r="W959" s="510"/>
      <c r="X959" s="508"/>
      <c r="Y959" s="823"/>
    </row>
    <row r="960" spans="1:25" x14ac:dyDescent="0.25">
      <c r="A960" s="507"/>
      <c r="B960" s="600"/>
      <c r="C960" s="508"/>
      <c r="D960" s="508"/>
      <c r="E960" s="509"/>
      <c r="F960" s="508"/>
      <c r="G960" s="1027"/>
      <c r="H960" s="1027"/>
      <c r="I960" s="508"/>
      <c r="J960" s="509"/>
      <c r="P960" s="507"/>
      <c r="Q960" s="600"/>
      <c r="R960" s="508"/>
      <c r="S960" s="508"/>
      <c r="T960" s="509"/>
      <c r="U960" s="508"/>
      <c r="V960" s="510"/>
      <c r="W960" s="510"/>
      <c r="X960" s="508"/>
      <c r="Y960" s="823"/>
    </row>
    <row r="961" spans="1:25" x14ac:dyDescent="0.25">
      <c r="A961" s="507"/>
      <c r="B961" s="600"/>
      <c r="C961" s="508"/>
      <c r="D961" s="508"/>
      <c r="E961" s="509"/>
      <c r="F961" s="508"/>
      <c r="G961" s="1027"/>
      <c r="H961" s="1027"/>
      <c r="I961" s="508"/>
      <c r="J961" s="509"/>
      <c r="P961" s="507"/>
      <c r="Q961" s="600"/>
      <c r="R961" s="508"/>
      <c r="S961" s="508"/>
      <c r="T961" s="509"/>
      <c r="U961" s="508"/>
      <c r="V961" s="510"/>
      <c r="W961" s="510"/>
      <c r="X961" s="508"/>
      <c r="Y961" s="823"/>
    </row>
    <row r="962" spans="1:25" x14ac:dyDescent="0.25">
      <c r="A962" s="507"/>
      <c r="B962" s="600"/>
      <c r="C962" s="508"/>
      <c r="D962" s="508"/>
      <c r="E962" s="509"/>
      <c r="F962" s="508"/>
      <c r="G962" s="1027"/>
      <c r="H962" s="1027"/>
      <c r="I962" s="508"/>
      <c r="J962" s="509"/>
      <c r="P962" s="507"/>
      <c r="Q962" s="600"/>
      <c r="R962" s="508"/>
      <c r="S962" s="508"/>
      <c r="T962" s="509"/>
      <c r="U962" s="508"/>
      <c r="V962" s="510"/>
      <c r="W962" s="510"/>
      <c r="X962" s="508"/>
      <c r="Y962" s="823"/>
    </row>
    <row r="963" spans="1:25" x14ac:dyDescent="0.25">
      <c r="A963" s="507"/>
      <c r="B963" s="600"/>
      <c r="C963" s="508"/>
      <c r="D963" s="508"/>
      <c r="E963" s="509"/>
      <c r="F963" s="508"/>
      <c r="G963" s="1027"/>
      <c r="H963" s="1027"/>
      <c r="I963" s="508"/>
      <c r="J963" s="509"/>
      <c r="P963" s="507"/>
      <c r="Q963" s="600"/>
      <c r="R963" s="508"/>
      <c r="S963" s="508"/>
      <c r="T963" s="509"/>
      <c r="U963" s="508"/>
      <c r="V963" s="510"/>
      <c r="W963" s="510"/>
      <c r="X963" s="508"/>
      <c r="Y963" s="823"/>
    </row>
    <row r="964" spans="1:25" x14ac:dyDescent="0.25">
      <c r="A964" s="507"/>
      <c r="B964" s="600"/>
      <c r="C964" s="508"/>
      <c r="D964" s="508"/>
      <c r="E964" s="509"/>
      <c r="F964" s="508"/>
      <c r="G964" s="1027"/>
      <c r="H964" s="1027"/>
      <c r="I964" s="508"/>
      <c r="J964" s="509"/>
      <c r="P964" s="507"/>
      <c r="Q964" s="600"/>
      <c r="R964" s="508"/>
      <c r="S964" s="508"/>
      <c r="T964" s="509"/>
      <c r="U964" s="508"/>
      <c r="V964" s="510"/>
      <c r="W964" s="510"/>
      <c r="X964" s="508"/>
      <c r="Y964" s="823"/>
    </row>
    <row r="965" spans="1:25" x14ac:dyDescent="0.25">
      <c r="A965" s="507"/>
      <c r="B965" s="600"/>
      <c r="C965" s="508"/>
      <c r="D965" s="508"/>
      <c r="E965" s="509"/>
      <c r="F965" s="508"/>
      <c r="G965" s="1027"/>
      <c r="H965" s="1027"/>
      <c r="I965" s="508"/>
      <c r="J965" s="509"/>
      <c r="P965" s="507"/>
      <c r="Q965" s="600"/>
      <c r="R965" s="508"/>
      <c r="S965" s="508"/>
      <c r="T965" s="509"/>
      <c r="U965" s="508"/>
      <c r="V965" s="510"/>
      <c r="W965" s="510"/>
      <c r="X965" s="508"/>
      <c r="Y965" s="823"/>
    </row>
    <row r="966" spans="1:25" x14ac:dyDescent="0.25">
      <c r="A966" s="507"/>
      <c r="B966" s="600"/>
      <c r="C966" s="508"/>
      <c r="D966" s="508"/>
      <c r="E966" s="509"/>
      <c r="F966" s="508"/>
      <c r="G966" s="1027"/>
      <c r="H966" s="1027"/>
      <c r="I966" s="508"/>
      <c r="J966" s="509"/>
      <c r="P966" s="507"/>
      <c r="Q966" s="600"/>
      <c r="R966" s="508"/>
      <c r="S966" s="508"/>
      <c r="T966" s="507"/>
      <c r="U966" s="508"/>
      <c r="V966" s="510"/>
      <c r="W966" s="510"/>
      <c r="X966" s="508"/>
      <c r="Y966" s="823"/>
    </row>
    <row r="967" spans="1:25" x14ac:dyDescent="0.25">
      <c r="A967" s="507"/>
      <c r="B967" s="600"/>
      <c r="C967" s="508"/>
      <c r="D967" s="508"/>
      <c r="E967" s="509"/>
      <c r="F967" s="508"/>
      <c r="G967" s="1027"/>
      <c r="H967" s="1027"/>
      <c r="I967" s="508"/>
      <c r="J967" s="509"/>
      <c r="P967" s="507"/>
      <c r="Q967" s="600"/>
      <c r="R967" s="508"/>
      <c r="S967" s="508"/>
      <c r="T967" s="507"/>
      <c r="U967" s="508"/>
      <c r="V967" s="510"/>
      <c r="W967" s="510"/>
      <c r="X967" s="508"/>
      <c r="Y967" s="823"/>
    </row>
    <row r="968" spans="1:25" x14ac:dyDescent="0.25">
      <c r="A968" s="507"/>
      <c r="B968" s="600"/>
      <c r="C968" s="508"/>
      <c r="D968" s="508"/>
      <c r="E968" s="509"/>
      <c r="F968" s="508"/>
      <c r="G968" s="1027"/>
      <c r="H968" s="1027"/>
      <c r="I968" s="508"/>
      <c r="J968" s="509"/>
      <c r="P968" s="507"/>
      <c r="Q968" s="600"/>
      <c r="R968" s="508"/>
      <c r="S968" s="508"/>
      <c r="T968" s="507"/>
      <c r="U968" s="508"/>
      <c r="V968" s="510"/>
      <c r="W968" s="510"/>
      <c r="X968" s="508"/>
      <c r="Y968" s="823"/>
    </row>
    <row r="969" spans="1:25" x14ac:dyDescent="0.25">
      <c r="A969" s="507"/>
      <c r="B969" s="600"/>
      <c r="C969" s="508"/>
      <c r="D969" s="508"/>
      <c r="E969" s="509"/>
      <c r="F969" s="508"/>
      <c r="G969" s="1027"/>
      <c r="H969" s="1027"/>
      <c r="I969" s="508"/>
      <c r="J969" s="509"/>
      <c r="P969" s="507"/>
      <c r="Q969" s="600"/>
      <c r="R969" s="508"/>
      <c r="S969" s="508"/>
      <c r="T969" s="507"/>
      <c r="U969" s="508"/>
      <c r="V969" s="510"/>
      <c r="W969" s="510"/>
      <c r="X969" s="508"/>
      <c r="Y969" s="823"/>
    </row>
    <row r="970" spans="1:25" x14ac:dyDescent="0.25">
      <c r="A970" s="507"/>
      <c r="B970" s="600"/>
      <c r="C970" s="508"/>
      <c r="D970" s="508"/>
      <c r="E970" s="509"/>
      <c r="F970" s="508"/>
      <c r="G970" s="1027"/>
      <c r="H970" s="1027"/>
      <c r="I970" s="508"/>
      <c r="J970" s="509"/>
      <c r="P970" s="507"/>
      <c r="Q970" s="600"/>
      <c r="R970" s="508"/>
      <c r="S970" s="508"/>
      <c r="T970" s="507"/>
      <c r="U970" s="508"/>
      <c r="V970" s="510"/>
      <c r="W970" s="510"/>
      <c r="X970" s="508"/>
      <c r="Y970" s="823"/>
    </row>
    <row r="971" spans="1:25" x14ac:dyDescent="0.25">
      <c r="A971" s="507"/>
      <c r="B971" s="600"/>
      <c r="C971" s="508"/>
      <c r="D971" s="508"/>
      <c r="E971" s="509"/>
      <c r="F971" s="508"/>
      <c r="G971" s="1027"/>
      <c r="H971" s="1027"/>
      <c r="I971" s="508"/>
      <c r="J971" s="509"/>
      <c r="P971" s="507"/>
      <c r="Q971" s="600"/>
      <c r="R971" s="508"/>
      <c r="S971" s="508"/>
      <c r="T971" s="507"/>
      <c r="U971" s="508"/>
      <c r="V971" s="510"/>
      <c r="W971" s="510"/>
      <c r="X971" s="508"/>
      <c r="Y971" s="823"/>
    </row>
    <row r="972" spans="1:25" x14ac:dyDescent="0.25">
      <c r="A972" s="507"/>
      <c r="B972" s="600"/>
      <c r="C972" s="508"/>
      <c r="D972" s="508"/>
      <c r="E972" s="509"/>
      <c r="F972" s="508"/>
      <c r="G972" s="1027"/>
      <c r="H972" s="1027"/>
      <c r="I972" s="508"/>
      <c r="J972" s="509"/>
      <c r="P972" s="507"/>
      <c r="Q972" s="600"/>
      <c r="R972" s="508"/>
      <c r="S972" s="508"/>
      <c r="T972" s="507"/>
      <c r="U972" s="508"/>
      <c r="V972" s="510"/>
      <c r="W972" s="510"/>
      <c r="X972" s="508"/>
      <c r="Y972" s="823"/>
    </row>
    <row r="973" spans="1:25" x14ac:dyDescent="0.25">
      <c r="A973" s="507"/>
      <c r="B973" s="600"/>
      <c r="C973" s="508"/>
      <c r="D973" s="508"/>
      <c r="E973" s="509"/>
      <c r="F973" s="508"/>
      <c r="G973" s="1027"/>
      <c r="H973" s="1027"/>
      <c r="I973" s="508"/>
      <c r="J973" s="509"/>
      <c r="P973" s="507"/>
      <c r="Q973" s="600"/>
      <c r="R973" s="508"/>
      <c r="S973" s="508"/>
      <c r="T973" s="507"/>
      <c r="U973" s="508"/>
      <c r="V973" s="510"/>
      <c r="W973" s="510"/>
      <c r="X973" s="508"/>
      <c r="Y973" s="823"/>
    </row>
    <row r="974" spans="1:25" x14ac:dyDescent="0.25">
      <c r="A974" s="507"/>
      <c r="B974" s="600"/>
      <c r="C974" s="508"/>
      <c r="D974" s="508"/>
      <c r="E974" s="509"/>
      <c r="F974" s="508"/>
      <c r="G974" s="1027"/>
      <c r="H974" s="1027"/>
      <c r="I974" s="508"/>
      <c r="J974" s="509"/>
      <c r="P974" s="507"/>
      <c r="Q974" s="600"/>
      <c r="R974" s="508"/>
      <c r="S974" s="508"/>
      <c r="T974" s="507"/>
      <c r="U974" s="508"/>
      <c r="V974" s="510"/>
      <c r="W974" s="510"/>
      <c r="X974" s="508"/>
      <c r="Y974" s="823"/>
    </row>
    <row r="975" spans="1:25" x14ac:dyDescent="0.25">
      <c r="A975" s="507"/>
      <c r="B975" s="600"/>
      <c r="C975" s="508"/>
      <c r="D975" s="508"/>
      <c r="E975" s="509"/>
      <c r="F975" s="508"/>
      <c r="G975" s="1027"/>
      <c r="H975" s="1027"/>
      <c r="I975" s="508"/>
      <c r="J975" s="509"/>
      <c r="P975" s="507"/>
      <c r="Q975" s="600"/>
      <c r="R975" s="508"/>
      <c r="S975" s="508"/>
      <c r="T975" s="507"/>
      <c r="U975" s="508"/>
      <c r="V975" s="510"/>
      <c r="W975" s="510"/>
      <c r="X975" s="508"/>
      <c r="Y975" s="823"/>
    </row>
    <row r="976" spans="1:25" x14ac:dyDescent="0.25">
      <c r="A976" s="507"/>
      <c r="B976" s="600"/>
      <c r="C976" s="508"/>
      <c r="D976" s="508"/>
      <c r="E976" s="509"/>
      <c r="F976" s="508"/>
      <c r="G976" s="1027"/>
      <c r="H976" s="1027"/>
      <c r="I976" s="508"/>
      <c r="J976" s="509"/>
      <c r="P976" s="507"/>
      <c r="Q976" s="600"/>
      <c r="R976" s="508"/>
      <c r="S976" s="508"/>
      <c r="T976" s="507"/>
      <c r="U976" s="508"/>
      <c r="V976" s="510"/>
      <c r="W976" s="510"/>
      <c r="X976" s="508"/>
      <c r="Y976" s="823"/>
    </row>
    <row r="977" spans="1:25" x14ac:dyDescent="0.25">
      <c r="A977" s="507"/>
      <c r="B977" s="600"/>
      <c r="C977" s="508"/>
      <c r="D977" s="508"/>
      <c r="E977" s="509"/>
      <c r="F977" s="508"/>
      <c r="G977" s="1027"/>
      <c r="H977" s="1027"/>
      <c r="I977" s="508"/>
      <c r="J977" s="509"/>
      <c r="P977" s="507"/>
      <c r="Q977" s="600"/>
      <c r="R977" s="508"/>
      <c r="S977" s="508"/>
      <c r="T977" s="507"/>
      <c r="U977" s="508"/>
      <c r="V977" s="510"/>
      <c r="W977" s="510"/>
      <c r="X977" s="508"/>
      <c r="Y977" s="823"/>
    </row>
    <row r="978" spans="1:25" x14ac:dyDescent="0.25">
      <c r="A978" s="507"/>
      <c r="B978" s="600"/>
      <c r="C978" s="508"/>
      <c r="D978" s="508"/>
      <c r="E978" s="509"/>
      <c r="F978" s="508"/>
      <c r="G978" s="1027"/>
      <c r="H978" s="1027"/>
      <c r="I978" s="508"/>
      <c r="J978" s="509"/>
      <c r="P978" s="507"/>
      <c r="Q978" s="600"/>
      <c r="R978" s="508"/>
      <c r="S978" s="508"/>
      <c r="T978" s="507"/>
      <c r="U978" s="508"/>
      <c r="V978" s="510"/>
      <c r="W978" s="510"/>
      <c r="X978" s="508"/>
      <c r="Y978" s="823"/>
    </row>
    <row r="979" spans="1:25" x14ac:dyDescent="0.25">
      <c r="A979" s="507"/>
      <c r="B979" s="600"/>
      <c r="C979" s="508"/>
      <c r="D979" s="508"/>
      <c r="E979" s="509"/>
      <c r="F979" s="508"/>
      <c r="G979" s="1027"/>
      <c r="H979" s="1027"/>
      <c r="I979" s="508"/>
      <c r="J979" s="509"/>
      <c r="P979" s="507"/>
      <c r="Q979" s="600"/>
      <c r="R979" s="508"/>
      <c r="S979" s="508"/>
      <c r="T979" s="507"/>
      <c r="U979" s="508"/>
      <c r="V979" s="510"/>
      <c r="W979" s="510"/>
      <c r="X979" s="508"/>
      <c r="Y979" s="823"/>
    </row>
    <row r="980" spans="1:25" x14ac:dyDescent="0.25">
      <c r="A980" s="507"/>
      <c r="B980" s="600"/>
      <c r="C980" s="508"/>
      <c r="D980" s="508"/>
      <c r="E980" s="509"/>
      <c r="F980" s="508"/>
      <c r="G980" s="1027"/>
      <c r="H980" s="1027"/>
      <c r="I980" s="508"/>
      <c r="J980" s="509"/>
      <c r="P980" s="507"/>
      <c r="Q980" s="600"/>
      <c r="R980" s="508"/>
      <c r="S980" s="508"/>
      <c r="T980" s="507"/>
      <c r="U980" s="508"/>
      <c r="V980" s="510"/>
      <c r="W980" s="510"/>
      <c r="X980" s="508"/>
      <c r="Y980" s="823"/>
    </row>
    <row r="981" spans="1:25" x14ac:dyDescent="0.25">
      <c r="A981" s="507"/>
      <c r="B981" s="600"/>
      <c r="C981" s="508"/>
      <c r="D981" s="508"/>
      <c r="E981" s="509"/>
      <c r="F981" s="508"/>
      <c r="G981" s="1027"/>
      <c r="H981" s="1027"/>
      <c r="I981" s="508"/>
      <c r="J981" s="509"/>
      <c r="P981" s="507"/>
      <c r="Q981" s="600"/>
      <c r="R981" s="508"/>
      <c r="S981" s="508"/>
      <c r="T981" s="507"/>
      <c r="U981" s="508"/>
      <c r="V981" s="510"/>
      <c r="W981" s="510"/>
      <c r="X981" s="508"/>
      <c r="Y981" s="823"/>
    </row>
    <row r="982" spans="1:25" x14ac:dyDescent="0.25">
      <c r="A982" s="507"/>
      <c r="B982" s="600"/>
      <c r="C982" s="508"/>
      <c r="D982" s="508"/>
      <c r="E982" s="509"/>
      <c r="F982" s="508"/>
      <c r="G982" s="1027"/>
      <c r="H982" s="1027"/>
      <c r="I982" s="508"/>
      <c r="J982" s="509"/>
      <c r="P982" s="507"/>
      <c r="Q982" s="600"/>
      <c r="R982" s="508"/>
      <c r="S982" s="508"/>
      <c r="T982" s="507"/>
      <c r="U982" s="508"/>
      <c r="V982" s="510"/>
      <c r="W982" s="510"/>
      <c r="X982" s="508"/>
      <c r="Y982" s="823"/>
    </row>
    <row r="983" spans="1:25" x14ac:dyDescent="0.25">
      <c r="A983" s="507"/>
      <c r="B983" s="600"/>
      <c r="C983" s="508"/>
      <c r="D983" s="508"/>
      <c r="E983" s="509"/>
      <c r="F983" s="508"/>
      <c r="G983" s="1027"/>
      <c r="H983" s="1027"/>
      <c r="I983" s="508"/>
      <c r="J983" s="509"/>
      <c r="P983" s="507"/>
      <c r="Q983" s="600"/>
      <c r="R983" s="508"/>
      <c r="S983" s="508"/>
      <c r="T983" s="514"/>
      <c r="U983" s="515"/>
      <c r="V983" s="510"/>
      <c r="W983" s="510"/>
      <c r="X983" s="508"/>
      <c r="Y983" s="823"/>
    </row>
    <row r="984" spans="1:25" x14ac:dyDescent="0.25">
      <c r="A984" s="507"/>
      <c r="B984" s="600"/>
      <c r="C984" s="508"/>
      <c r="D984" s="508"/>
      <c r="E984" s="509"/>
      <c r="F984" s="508"/>
      <c r="G984" s="1027"/>
      <c r="H984" s="1027"/>
      <c r="I984" s="508"/>
      <c r="J984" s="509"/>
      <c r="P984" s="507"/>
      <c r="Q984" s="600"/>
      <c r="R984" s="508"/>
      <c r="S984" s="508"/>
      <c r="T984" s="514"/>
      <c r="U984" s="515"/>
      <c r="V984" s="510"/>
      <c r="W984" s="510"/>
      <c r="X984" s="508"/>
      <c r="Y984" s="823"/>
    </row>
    <row r="985" spans="1:25" x14ac:dyDescent="0.25">
      <c r="A985" s="507"/>
      <c r="B985" s="600"/>
      <c r="C985" s="508"/>
      <c r="D985" s="508"/>
      <c r="E985" s="509"/>
      <c r="F985" s="508"/>
      <c r="G985" s="1027"/>
      <c r="H985" s="1027"/>
      <c r="I985" s="508"/>
      <c r="J985" s="509"/>
      <c r="P985" s="507"/>
      <c r="Q985" s="600"/>
      <c r="R985" s="508"/>
      <c r="S985" s="508"/>
      <c r="T985" s="514"/>
      <c r="U985" s="515"/>
      <c r="V985" s="510"/>
      <c r="W985" s="510"/>
      <c r="X985" s="508"/>
      <c r="Y985" s="823"/>
    </row>
    <row r="986" spans="1:25" x14ac:dyDescent="0.25">
      <c r="A986" s="507"/>
      <c r="B986" s="600"/>
      <c r="C986" s="508"/>
      <c r="D986" s="508"/>
      <c r="E986" s="509"/>
      <c r="F986" s="508"/>
      <c r="G986" s="1027"/>
      <c r="H986" s="1027"/>
      <c r="I986" s="508"/>
      <c r="J986" s="509"/>
      <c r="P986" s="507"/>
      <c r="Q986" s="600"/>
      <c r="R986" s="508"/>
      <c r="S986" s="508"/>
      <c r="T986" s="514"/>
      <c r="U986" s="515"/>
      <c r="V986" s="510"/>
      <c r="W986" s="510"/>
      <c r="X986" s="508"/>
      <c r="Y986" s="823"/>
    </row>
    <row r="987" spans="1:25" x14ac:dyDescent="0.25">
      <c r="A987" s="507"/>
      <c r="B987" s="600"/>
      <c r="C987" s="508"/>
      <c r="D987" s="508"/>
      <c r="E987" s="509"/>
      <c r="F987" s="508"/>
      <c r="G987" s="1027"/>
      <c r="H987" s="1027"/>
      <c r="I987" s="508"/>
      <c r="J987" s="509"/>
      <c r="P987" s="507"/>
      <c r="Q987" s="600"/>
      <c r="R987" s="508"/>
      <c r="S987" s="508"/>
      <c r="T987" s="514"/>
      <c r="U987" s="515"/>
      <c r="V987" s="510"/>
      <c r="W987" s="510"/>
      <c r="X987" s="508"/>
      <c r="Y987" s="823"/>
    </row>
    <row r="988" spans="1:25" x14ac:dyDescent="0.25">
      <c r="A988" s="507"/>
      <c r="B988" s="600"/>
      <c r="C988" s="508"/>
      <c r="D988" s="508"/>
      <c r="E988" s="509"/>
      <c r="F988" s="508"/>
      <c r="G988" s="1027"/>
      <c r="H988" s="1027"/>
      <c r="I988" s="508"/>
      <c r="J988" s="509"/>
      <c r="P988" s="507"/>
      <c r="Q988" s="600"/>
      <c r="R988" s="508"/>
      <c r="S988" s="508"/>
      <c r="T988" s="514"/>
      <c r="U988" s="515"/>
      <c r="V988" s="510"/>
      <c r="W988" s="510"/>
      <c r="X988" s="508"/>
      <c r="Y988" s="823"/>
    </row>
    <row r="989" spans="1:25" x14ac:dyDescent="0.25">
      <c r="A989" s="507"/>
      <c r="B989" s="600"/>
      <c r="C989" s="508"/>
      <c r="D989" s="508"/>
      <c r="E989" s="509"/>
      <c r="F989" s="508"/>
      <c r="G989" s="1027"/>
      <c r="H989" s="1027"/>
      <c r="I989" s="508"/>
      <c r="J989" s="509"/>
      <c r="P989" s="507"/>
      <c r="Q989" s="600"/>
      <c r="R989" s="508"/>
      <c r="S989" s="508"/>
      <c r="T989" s="514"/>
      <c r="U989" s="515"/>
      <c r="V989" s="510"/>
      <c r="W989" s="510"/>
      <c r="X989" s="508"/>
      <c r="Y989" s="823"/>
    </row>
    <row r="990" spans="1:25" x14ac:dyDescent="0.25">
      <c r="A990" s="507"/>
      <c r="B990" s="600"/>
      <c r="C990" s="508"/>
      <c r="D990" s="508"/>
      <c r="E990" s="509"/>
      <c r="F990" s="508"/>
      <c r="G990" s="1027"/>
      <c r="H990" s="1027"/>
      <c r="I990" s="508"/>
      <c r="J990" s="509"/>
      <c r="P990" s="507"/>
      <c r="Q990" s="600"/>
      <c r="R990" s="508"/>
      <c r="S990" s="508"/>
      <c r="T990" s="514"/>
      <c r="U990" s="515"/>
      <c r="V990" s="510"/>
      <c r="W990" s="510"/>
      <c r="X990" s="508"/>
      <c r="Y990" s="823"/>
    </row>
    <row r="991" spans="1:25" x14ac:dyDescent="0.25">
      <c r="A991" s="507"/>
      <c r="B991" s="600"/>
      <c r="C991" s="508"/>
      <c r="D991" s="508"/>
      <c r="E991" s="509"/>
      <c r="F991" s="508"/>
      <c r="G991" s="1027"/>
      <c r="H991" s="1027"/>
      <c r="I991" s="508"/>
      <c r="J991" s="509"/>
      <c r="P991" s="507"/>
      <c r="Q991" s="600"/>
      <c r="R991" s="508"/>
      <c r="S991" s="508"/>
      <c r="T991" s="509"/>
      <c r="U991" s="508"/>
      <c r="V991" s="510"/>
      <c r="W991" s="510"/>
      <c r="X991" s="508"/>
      <c r="Y991" s="823"/>
    </row>
    <row r="992" spans="1:25" x14ac:dyDescent="0.25">
      <c r="A992" s="507"/>
      <c r="B992" s="600"/>
      <c r="C992" s="508"/>
      <c r="D992" s="508"/>
      <c r="E992" s="509"/>
      <c r="F992" s="508"/>
      <c r="G992" s="1027"/>
      <c r="H992" s="1027"/>
      <c r="I992" s="508"/>
      <c r="J992" s="509"/>
      <c r="P992" s="507"/>
      <c r="Q992" s="600"/>
      <c r="R992" s="508"/>
      <c r="S992" s="508"/>
      <c r="T992" s="509"/>
      <c r="U992" s="508"/>
      <c r="V992" s="510"/>
      <c r="W992" s="510"/>
      <c r="X992" s="508"/>
      <c r="Y992" s="823"/>
    </row>
    <row r="993" spans="1:25" x14ac:dyDescent="0.25">
      <c r="A993" s="507"/>
      <c r="B993" s="600"/>
      <c r="C993" s="508"/>
      <c r="D993" s="508"/>
      <c r="E993" s="509"/>
      <c r="F993" s="508"/>
      <c r="G993" s="1027"/>
      <c r="H993" s="1027"/>
      <c r="I993" s="508"/>
      <c r="J993" s="509"/>
      <c r="P993" s="507"/>
      <c r="Q993" s="600"/>
      <c r="R993" s="508"/>
      <c r="S993" s="508"/>
      <c r="T993" s="509"/>
      <c r="U993" s="508"/>
      <c r="V993" s="510"/>
      <c r="W993" s="510"/>
      <c r="X993" s="508"/>
      <c r="Y993" s="823"/>
    </row>
    <row r="994" spans="1:25" x14ac:dyDescent="0.25">
      <c r="A994" s="507"/>
      <c r="B994" s="600"/>
      <c r="C994" s="508"/>
      <c r="D994" s="508"/>
      <c r="E994" s="509"/>
      <c r="F994" s="508"/>
      <c r="G994" s="1027"/>
      <c r="H994" s="1027"/>
      <c r="I994" s="508"/>
      <c r="J994" s="509"/>
      <c r="P994" s="507"/>
      <c r="Q994" s="600"/>
      <c r="R994" s="508"/>
      <c r="S994" s="508"/>
      <c r="T994" s="509"/>
      <c r="U994" s="508"/>
      <c r="V994" s="510"/>
      <c r="W994" s="510"/>
      <c r="X994" s="508"/>
      <c r="Y994" s="823"/>
    </row>
    <row r="995" spans="1:25" x14ac:dyDescent="0.25">
      <c r="A995" s="507"/>
      <c r="B995" s="600"/>
      <c r="C995" s="508"/>
      <c r="D995" s="508"/>
      <c r="E995" s="509"/>
      <c r="F995" s="508"/>
      <c r="G995" s="1027"/>
      <c r="H995" s="1027"/>
      <c r="I995" s="508"/>
      <c r="J995" s="509"/>
      <c r="P995" s="507"/>
      <c r="Q995" s="600"/>
      <c r="R995" s="508"/>
      <c r="S995" s="508"/>
      <c r="T995" s="509"/>
      <c r="U995" s="508"/>
      <c r="V995" s="510"/>
      <c r="W995" s="510"/>
      <c r="X995" s="508"/>
      <c r="Y995" s="823"/>
    </row>
    <row r="996" spans="1:25" x14ac:dyDescent="0.25">
      <c r="A996" s="507"/>
      <c r="B996" s="600"/>
      <c r="C996" s="508"/>
      <c r="D996" s="508"/>
      <c r="E996" s="509"/>
      <c r="F996" s="508"/>
      <c r="G996" s="1027"/>
      <c r="H996" s="1027"/>
      <c r="I996" s="508"/>
      <c r="J996" s="509"/>
      <c r="P996" s="507"/>
      <c r="Q996" s="600"/>
      <c r="R996" s="508"/>
      <c r="S996" s="508"/>
      <c r="T996" s="509"/>
      <c r="U996" s="508"/>
      <c r="V996" s="510"/>
      <c r="W996" s="510"/>
      <c r="X996" s="508"/>
      <c r="Y996" s="823"/>
    </row>
    <row r="997" spans="1:25" x14ac:dyDescent="0.25">
      <c r="A997" s="507"/>
      <c r="B997" s="600"/>
      <c r="C997" s="508"/>
      <c r="D997" s="508"/>
      <c r="E997" s="509"/>
      <c r="F997" s="508"/>
      <c r="G997" s="1027"/>
      <c r="H997" s="1027"/>
      <c r="I997" s="508"/>
      <c r="J997" s="509"/>
      <c r="P997" s="507"/>
      <c r="Q997" s="600"/>
      <c r="R997" s="508"/>
      <c r="S997" s="508"/>
      <c r="T997" s="509"/>
      <c r="U997" s="508"/>
      <c r="V997" s="510"/>
      <c r="W997" s="510"/>
      <c r="X997" s="508"/>
      <c r="Y997" s="823"/>
    </row>
    <row r="998" spans="1:25" x14ac:dyDescent="0.25">
      <c r="A998" s="507"/>
      <c r="B998" s="600"/>
      <c r="C998" s="508"/>
      <c r="D998" s="508"/>
      <c r="E998" s="509"/>
      <c r="F998" s="508"/>
      <c r="G998" s="1027"/>
      <c r="H998" s="1027"/>
      <c r="I998" s="508"/>
      <c r="J998" s="509"/>
      <c r="P998" s="507"/>
      <c r="Q998" s="600"/>
      <c r="R998" s="508"/>
      <c r="S998" s="508"/>
      <c r="T998" s="509"/>
      <c r="U998" s="508"/>
      <c r="V998" s="510"/>
      <c r="W998" s="510"/>
      <c r="X998" s="508"/>
      <c r="Y998" s="823"/>
    </row>
    <row r="999" spans="1:25" x14ac:dyDescent="0.25">
      <c r="A999" s="507"/>
      <c r="B999" s="600"/>
      <c r="C999" s="508"/>
      <c r="D999" s="508"/>
      <c r="E999" s="509"/>
      <c r="F999" s="508"/>
      <c r="G999" s="1027"/>
      <c r="H999" s="1027"/>
      <c r="I999" s="508"/>
      <c r="J999" s="509"/>
      <c r="P999" s="507"/>
      <c r="Q999" s="600"/>
      <c r="R999" s="508"/>
      <c r="S999" s="508"/>
      <c r="T999" s="509"/>
      <c r="U999" s="508"/>
      <c r="V999" s="510"/>
      <c r="W999" s="510"/>
      <c r="X999" s="508"/>
      <c r="Y999" s="823"/>
    </row>
    <row r="1000" spans="1:25" x14ac:dyDescent="0.25">
      <c r="A1000" s="507"/>
      <c r="B1000" s="600"/>
      <c r="C1000" s="508"/>
      <c r="D1000" s="508"/>
      <c r="E1000" s="509"/>
      <c r="F1000" s="508"/>
      <c r="G1000" s="1027"/>
      <c r="H1000" s="1027"/>
      <c r="I1000" s="508"/>
      <c r="J1000" s="509"/>
      <c r="P1000" s="507"/>
      <c r="Q1000" s="600"/>
      <c r="R1000" s="508"/>
      <c r="S1000" s="508"/>
      <c r="T1000" s="509"/>
      <c r="U1000" s="508"/>
      <c r="V1000" s="510"/>
      <c r="W1000" s="510"/>
      <c r="X1000" s="508"/>
      <c r="Y1000" s="823"/>
    </row>
    <row r="1001" spans="1:25" x14ac:dyDescent="0.25">
      <c r="A1001" s="507"/>
      <c r="B1001" s="600"/>
      <c r="C1001" s="508"/>
      <c r="D1001" s="508"/>
      <c r="E1001" s="509"/>
      <c r="F1001" s="508"/>
      <c r="G1001" s="1027"/>
      <c r="H1001" s="1027"/>
      <c r="I1001" s="508"/>
      <c r="J1001" s="509"/>
      <c r="P1001" s="507"/>
      <c r="Q1001" s="600"/>
      <c r="R1001" s="508"/>
      <c r="S1001" s="508"/>
      <c r="T1001" s="509"/>
      <c r="U1001" s="508"/>
      <c r="V1001" s="510"/>
      <c r="W1001" s="510"/>
      <c r="X1001" s="508"/>
      <c r="Y1001" s="823"/>
    </row>
    <row r="1002" spans="1:25" x14ac:dyDescent="0.25">
      <c r="A1002" s="507"/>
      <c r="B1002" s="600"/>
      <c r="C1002" s="508"/>
      <c r="D1002" s="508"/>
      <c r="E1002" s="509"/>
      <c r="F1002" s="508"/>
      <c r="G1002" s="1027"/>
      <c r="H1002" s="1027"/>
      <c r="I1002" s="508"/>
      <c r="J1002" s="509"/>
      <c r="P1002" s="507"/>
      <c r="Q1002" s="600"/>
      <c r="R1002" s="508"/>
      <c r="S1002" s="508"/>
      <c r="T1002" s="509"/>
      <c r="U1002" s="508"/>
      <c r="V1002" s="510"/>
      <c r="W1002" s="510"/>
      <c r="X1002" s="508"/>
      <c r="Y1002" s="823"/>
    </row>
    <row r="1003" spans="1:25" x14ac:dyDescent="0.25">
      <c r="A1003" s="507"/>
      <c r="B1003" s="600"/>
      <c r="C1003" s="508"/>
      <c r="D1003" s="508"/>
      <c r="E1003" s="509"/>
      <c r="F1003" s="508"/>
      <c r="G1003" s="1027"/>
      <c r="H1003" s="1027"/>
      <c r="I1003" s="508"/>
      <c r="J1003" s="509"/>
      <c r="P1003" s="507"/>
      <c r="Q1003" s="600"/>
      <c r="R1003" s="508"/>
      <c r="S1003" s="508"/>
      <c r="T1003" s="509"/>
      <c r="U1003" s="508"/>
      <c r="V1003" s="510"/>
      <c r="W1003" s="510"/>
      <c r="X1003" s="508"/>
      <c r="Y1003" s="823"/>
    </row>
    <row r="1004" spans="1:25" x14ac:dyDescent="0.25">
      <c r="A1004" s="507"/>
      <c r="B1004" s="600"/>
      <c r="C1004" s="508"/>
      <c r="D1004" s="508"/>
      <c r="E1004" s="509"/>
      <c r="F1004" s="508"/>
      <c r="G1004" s="1027"/>
      <c r="H1004" s="1027"/>
      <c r="I1004" s="508"/>
      <c r="J1004" s="509"/>
      <c r="P1004" s="507"/>
      <c r="Q1004" s="600"/>
      <c r="R1004" s="508"/>
      <c r="S1004" s="508"/>
      <c r="T1004" s="509"/>
      <c r="U1004" s="508"/>
      <c r="V1004" s="510"/>
      <c r="W1004" s="510"/>
      <c r="X1004" s="508"/>
      <c r="Y1004" s="823"/>
    </row>
    <row r="1005" spans="1:25" x14ac:dyDescent="0.25">
      <c r="A1005" s="507"/>
      <c r="B1005" s="600"/>
      <c r="C1005" s="508"/>
      <c r="D1005" s="508"/>
      <c r="E1005" s="509"/>
      <c r="F1005" s="508"/>
      <c r="G1005" s="1027"/>
      <c r="H1005" s="1027"/>
      <c r="I1005" s="508"/>
      <c r="J1005" s="509"/>
      <c r="P1005" s="507"/>
      <c r="Q1005" s="600"/>
      <c r="R1005" s="508"/>
      <c r="S1005" s="508"/>
      <c r="T1005" s="509"/>
      <c r="U1005" s="508"/>
      <c r="V1005" s="510"/>
      <c r="W1005" s="510"/>
      <c r="X1005" s="508"/>
      <c r="Y1005" s="823"/>
    </row>
    <row r="1006" spans="1:25" x14ac:dyDescent="0.25">
      <c r="A1006" s="507"/>
      <c r="B1006" s="600"/>
      <c r="C1006" s="508"/>
      <c r="D1006" s="508"/>
      <c r="E1006" s="509"/>
      <c r="F1006" s="508"/>
      <c r="G1006" s="1027"/>
      <c r="H1006" s="1027"/>
      <c r="I1006" s="508"/>
      <c r="J1006" s="509"/>
      <c r="P1006" s="507"/>
      <c r="Q1006" s="600"/>
      <c r="R1006" s="508"/>
      <c r="S1006" s="508"/>
      <c r="T1006" s="509"/>
      <c r="U1006" s="508"/>
      <c r="V1006" s="510"/>
      <c r="W1006" s="510"/>
      <c r="X1006" s="508"/>
      <c r="Y1006" s="823"/>
    </row>
    <row r="1007" spans="1:25" x14ac:dyDescent="0.25">
      <c r="A1007" s="507"/>
      <c r="B1007" s="600"/>
      <c r="C1007" s="508"/>
      <c r="D1007" s="508"/>
      <c r="E1007" s="509"/>
      <c r="F1007" s="508"/>
      <c r="G1007" s="1027"/>
      <c r="H1007" s="1027"/>
      <c r="I1007" s="508"/>
      <c r="J1007" s="509"/>
      <c r="P1007" s="507"/>
      <c r="Q1007" s="600"/>
      <c r="R1007" s="508"/>
      <c r="S1007" s="508"/>
      <c r="T1007" s="509"/>
      <c r="U1007" s="508"/>
      <c r="V1007" s="510"/>
      <c r="W1007" s="510"/>
      <c r="X1007" s="508"/>
      <c r="Y1007" s="823"/>
    </row>
    <row r="1008" spans="1:25" x14ac:dyDescent="0.25">
      <c r="A1008" s="507"/>
      <c r="B1008" s="600"/>
      <c r="C1008" s="508"/>
      <c r="D1008" s="508"/>
      <c r="E1008" s="509"/>
      <c r="F1008" s="508"/>
      <c r="G1008" s="1027"/>
      <c r="H1008" s="1027"/>
      <c r="I1008" s="508"/>
      <c r="J1008" s="509"/>
      <c r="P1008" s="507"/>
      <c r="Q1008" s="600"/>
      <c r="R1008" s="508"/>
      <c r="S1008" s="508"/>
      <c r="T1008" s="509"/>
      <c r="U1008" s="508"/>
      <c r="V1008" s="510"/>
      <c r="W1008" s="510"/>
      <c r="X1008" s="508"/>
      <c r="Y1008" s="823"/>
    </row>
    <row r="1009" spans="1:25" x14ac:dyDescent="0.25">
      <c r="A1009" s="507"/>
      <c r="B1009" s="600"/>
      <c r="C1009" s="508"/>
      <c r="D1009" s="508"/>
      <c r="E1009" s="509"/>
      <c r="F1009" s="508"/>
      <c r="G1009" s="1027"/>
      <c r="H1009" s="1027"/>
      <c r="I1009" s="508"/>
      <c r="J1009" s="509"/>
      <c r="P1009" s="507"/>
      <c r="Q1009" s="600"/>
      <c r="R1009" s="508"/>
      <c r="S1009" s="508"/>
      <c r="T1009" s="509"/>
      <c r="U1009" s="508"/>
      <c r="V1009" s="510"/>
      <c r="W1009" s="510"/>
      <c r="X1009" s="508"/>
      <c r="Y1009" s="823"/>
    </row>
    <row r="1010" spans="1:25" x14ac:dyDescent="0.25">
      <c r="A1010" s="507"/>
      <c r="B1010" s="600"/>
      <c r="C1010" s="508"/>
      <c r="D1010" s="508"/>
      <c r="E1010" s="509"/>
      <c r="F1010" s="508"/>
      <c r="G1010" s="1027"/>
      <c r="H1010" s="1027"/>
      <c r="I1010" s="508"/>
      <c r="J1010" s="509"/>
      <c r="P1010" s="507"/>
      <c r="Q1010" s="600"/>
      <c r="R1010" s="508"/>
      <c r="S1010" s="508"/>
      <c r="T1010" s="514"/>
      <c r="U1010" s="515"/>
      <c r="V1010" s="510"/>
      <c r="W1010" s="510"/>
      <c r="X1010" s="508"/>
      <c r="Y1010" s="823"/>
    </row>
    <row r="1011" spans="1:25" x14ac:dyDescent="0.25">
      <c r="A1011" s="507"/>
      <c r="B1011" s="600"/>
      <c r="C1011" s="508"/>
      <c r="D1011" s="508"/>
      <c r="E1011" s="509"/>
      <c r="F1011" s="508"/>
      <c r="G1011" s="1027"/>
      <c r="H1011" s="1027"/>
      <c r="I1011" s="508"/>
      <c r="J1011" s="509"/>
      <c r="P1011" s="507"/>
      <c r="Q1011" s="600"/>
      <c r="R1011" s="508"/>
      <c r="S1011" s="508"/>
      <c r="T1011" s="509"/>
      <c r="U1011" s="508"/>
      <c r="V1011" s="510"/>
      <c r="W1011" s="510"/>
      <c r="X1011" s="508"/>
      <c r="Y1011" s="823"/>
    </row>
    <row r="1012" spans="1:25" x14ac:dyDescent="0.25">
      <c r="A1012" s="507"/>
      <c r="B1012" s="600"/>
      <c r="C1012" s="508"/>
      <c r="D1012" s="508"/>
      <c r="E1012" s="509"/>
      <c r="F1012" s="508"/>
      <c r="G1012" s="1027"/>
      <c r="H1012" s="1027"/>
      <c r="I1012" s="508"/>
      <c r="J1012" s="509"/>
      <c r="P1012" s="507"/>
      <c r="Q1012" s="600"/>
      <c r="R1012" s="508"/>
      <c r="S1012" s="508"/>
      <c r="T1012" s="509"/>
      <c r="U1012" s="508"/>
      <c r="V1012" s="510"/>
      <c r="W1012" s="510"/>
      <c r="X1012" s="508"/>
      <c r="Y1012" s="823"/>
    </row>
    <row r="1013" spans="1:25" x14ac:dyDescent="0.25">
      <c r="A1013" s="507"/>
      <c r="B1013" s="600"/>
      <c r="C1013" s="508"/>
      <c r="D1013" s="508"/>
      <c r="E1013" s="509"/>
      <c r="F1013" s="508"/>
      <c r="G1013" s="1027"/>
      <c r="H1013" s="1027"/>
      <c r="I1013" s="508"/>
      <c r="J1013" s="509"/>
      <c r="P1013" s="507"/>
      <c r="Q1013" s="600"/>
      <c r="R1013" s="508"/>
      <c r="S1013" s="508"/>
      <c r="T1013" s="509"/>
      <c r="U1013" s="508"/>
      <c r="V1013" s="510"/>
      <c r="W1013" s="510"/>
      <c r="X1013" s="508"/>
      <c r="Y1013" s="823"/>
    </row>
    <row r="1014" spans="1:25" x14ac:dyDescent="0.25">
      <c r="A1014" s="507"/>
      <c r="B1014" s="600"/>
      <c r="C1014" s="508"/>
      <c r="D1014" s="508"/>
      <c r="E1014" s="509"/>
      <c r="F1014" s="508"/>
      <c r="G1014" s="1027"/>
      <c r="H1014" s="1027"/>
      <c r="I1014" s="508"/>
      <c r="J1014" s="509"/>
      <c r="P1014" s="507"/>
      <c r="Q1014" s="600"/>
      <c r="R1014" s="508"/>
      <c r="S1014" s="508"/>
      <c r="T1014" s="507"/>
      <c r="U1014" s="508"/>
      <c r="V1014" s="510"/>
      <c r="W1014" s="510"/>
      <c r="X1014" s="508"/>
      <c r="Y1014" s="823"/>
    </row>
    <row r="1015" spans="1:25" x14ac:dyDescent="0.25">
      <c r="A1015" s="507"/>
      <c r="B1015" s="600"/>
      <c r="C1015" s="508"/>
      <c r="D1015" s="508"/>
      <c r="E1015" s="509"/>
      <c r="F1015" s="508"/>
      <c r="G1015" s="1027"/>
      <c r="H1015" s="1027"/>
      <c r="I1015" s="508"/>
      <c r="J1015" s="509"/>
      <c r="P1015" s="507"/>
      <c r="Q1015" s="600"/>
      <c r="R1015" s="508"/>
      <c r="S1015" s="508"/>
      <c r="T1015" s="509"/>
      <c r="U1015" s="508"/>
      <c r="V1015" s="510"/>
      <c r="W1015" s="510"/>
      <c r="X1015" s="508"/>
      <c r="Y1015" s="823"/>
    </row>
    <row r="1016" spans="1:25" x14ac:dyDescent="0.25">
      <c r="A1016" s="507"/>
      <c r="B1016" s="600"/>
      <c r="C1016" s="508"/>
      <c r="D1016" s="508"/>
      <c r="E1016" s="509"/>
      <c r="F1016" s="508"/>
      <c r="G1016" s="1027"/>
      <c r="H1016" s="1027"/>
      <c r="I1016" s="508"/>
      <c r="J1016" s="509"/>
      <c r="P1016" s="507"/>
      <c r="Q1016" s="600"/>
      <c r="R1016" s="508"/>
      <c r="S1016" s="508"/>
      <c r="T1016" s="509"/>
      <c r="U1016" s="508"/>
      <c r="V1016" s="510"/>
      <c r="W1016" s="510"/>
      <c r="X1016" s="508"/>
      <c r="Y1016" s="823"/>
    </row>
    <row r="1017" spans="1:25" x14ac:dyDescent="0.25">
      <c r="A1017" s="507"/>
      <c r="B1017" s="600"/>
      <c r="C1017" s="508"/>
      <c r="D1017" s="508"/>
      <c r="E1017" s="509"/>
      <c r="F1017" s="508"/>
      <c r="G1017" s="1027"/>
      <c r="H1017" s="1027"/>
      <c r="I1017" s="508"/>
      <c r="J1017" s="509"/>
      <c r="P1017" s="507"/>
      <c r="Q1017" s="600"/>
      <c r="R1017" s="508"/>
      <c r="S1017" s="508"/>
      <c r="T1017" s="509"/>
      <c r="U1017" s="508"/>
      <c r="V1017" s="510"/>
      <c r="W1017" s="510"/>
      <c r="X1017" s="508"/>
      <c r="Y1017" s="823"/>
    </row>
    <row r="1018" spans="1:25" x14ac:dyDescent="0.25">
      <c r="A1018" s="507"/>
      <c r="B1018" s="600"/>
      <c r="C1018" s="508"/>
      <c r="D1018" s="508"/>
      <c r="E1018" s="509"/>
      <c r="F1018" s="508"/>
      <c r="G1018" s="1027"/>
      <c r="H1018" s="1027"/>
      <c r="I1018" s="508"/>
      <c r="J1018" s="509"/>
      <c r="P1018" s="507"/>
      <c r="Q1018" s="600"/>
      <c r="R1018" s="508"/>
      <c r="S1018" s="508"/>
      <c r="T1018" s="509"/>
      <c r="U1018" s="508"/>
      <c r="V1018" s="510"/>
      <c r="W1018" s="510"/>
      <c r="X1018" s="508"/>
      <c r="Y1018" s="823"/>
    </row>
    <row r="1019" spans="1:25" x14ac:dyDescent="0.25">
      <c r="A1019" s="507"/>
      <c r="B1019" s="600"/>
      <c r="C1019" s="508"/>
      <c r="D1019" s="508"/>
      <c r="E1019" s="509"/>
      <c r="F1019" s="508"/>
      <c r="G1019" s="1027"/>
      <c r="H1019" s="1027"/>
      <c r="I1019" s="508"/>
      <c r="J1019" s="509"/>
      <c r="P1019" s="507"/>
      <c r="Q1019" s="600"/>
      <c r="R1019" s="508"/>
      <c r="S1019" s="508"/>
      <c r="T1019" s="509"/>
      <c r="U1019" s="508"/>
      <c r="V1019" s="510"/>
      <c r="W1019" s="510"/>
      <c r="X1019" s="508"/>
      <c r="Y1019" s="823"/>
    </row>
    <row r="1020" spans="1:25" x14ac:dyDescent="0.25">
      <c r="A1020" s="507"/>
      <c r="B1020" s="600"/>
      <c r="C1020" s="508"/>
      <c r="D1020" s="508"/>
      <c r="E1020" s="509"/>
      <c r="F1020" s="508"/>
      <c r="G1020" s="1027"/>
      <c r="H1020" s="1027"/>
      <c r="I1020" s="508"/>
      <c r="J1020" s="509"/>
      <c r="P1020" s="507"/>
      <c r="Q1020" s="600"/>
      <c r="R1020" s="508"/>
      <c r="S1020" s="508"/>
      <c r="T1020" s="507"/>
      <c r="U1020" s="508"/>
      <c r="V1020" s="510"/>
      <c r="W1020" s="510"/>
      <c r="X1020" s="508"/>
      <c r="Y1020" s="823"/>
    </row>
    <row r="1021" spans="1:25" x14ac:dyDescent="0.25">
      <c r="A1021" s="507"/>
      <c r="B1021" s="600"/>
      <c r="C1021" s="508"/>
      <c r="D1021" s="508"/>
      <c r="E1021" s="509"/>
      <c r="F1021" s="508"/>
      <c r="G1021" s="1027"/>
      <c r="H1021" s="1027"/>
      <c r="I1021" s="508"/>
      <c r="J1021" s="509"/>
      <c r="P1021" s="507"/>
      <c r="Q1021" s="600"/>
      <c r="R1021" s="508"/>
      <c r="S1021" s="508"/>
      <c r="T1021" s="507"/>
      <c r="U1021" s="508"/>
      <c r="V1021" s="510"/>
      <c r="W1021" s="510"/>
      <c r="X1021" s="508"/>
      <c r="Y1021" s="823"/>
    </row>
    <row r="1022" spans="1:25" x14ac:dyDescent="0.25">
      <c r="A1022" s="507"/>
      <c r="B1022" s="600"/>
      <c r="C1022" s="508"/>
      <c r="D1022" s="508"/>
      <c r="E1022" s="509"/>
      <c r="F1022" s="508"/>
      <c r="G1022" s="1027"/>
      <c r="H1022" s="1027"/>
      <c r="I1022" s="508"/>
      <c r="J1022" s="509"/>
      <c r="P1022" s="507"/>
      <c r="Q1022" s="600"/>
      <c r="R1022" s="508"/>
      <c r="S1022" s="508"/>
      <c r="T1022" s="507"/>
      <c r="U1022" s="508"/>
      <c r="V1022" s="510"/>
      <c r="W1022" s="510"/>
      <c r="X1022" s="508"/>
      <c r="Y1022" s="823"/>
    </row>
    <row r="1023" spans="1:25" x14ac:dyDescent="0.25">
      <c r="A1023" s="507"/>
      <c r="B1023" s="600"/>
      <c r="C1023" s="508"/>
      <c r="D1023" s="508"/>
      <c r="E1023" s="509"/>
      <c r="F1023" s="508"/>
      <c r="G1023" s="1027"/>
      <c r="H1023" s="1027"/>
      <c r="I1023" s="508"/>
      <c r="J1023" s="509"/>
      <c r="P1023" s="507"/>
      <c r="Q1023" s="600"/>
      <c r="R1023" s="508"/>
      <c r="S1023" s="508"/>
      <c r="T1023" s="509"/>
      <c r="U1023" s="508"/>
      <c r="V1023" s="510"/>
      <c r="W1023" s="510"/>
      <c r="X1023" s="508"/>
      <c r="Y1023" s="823"/>
    </row>
    <row r="1024" spans="1:25" x14ac:dyDescent="0.25">
      <c r="A1024" s="507"/>
      <c r="B1024" s="600"/>
      <c r="C1024" s="508"/>
      <c r="D1024" s="508"/>
      <c r="E1024" s="509"/>
      <c r="F1024" s="508"/>
      <c r="G1024" s="1027"/>
      <c r="H1024" s="1027"/>
      <c r="I1024" s="508"/>
      <c r="J1024" s="509"/>
      <c r="P1024" s="507"/>
      <c r="Q1024" s="600"/>
      <c r="R1024" s="508"/>
      <c r="S1024" s="508"/>
      <c r="T1024" s="507"/>
      <c r="U1024" s="508"/>
      <c r="V1024" s="510"/>
      <c r="W1024" s="510"/>
      <c r="X1024" s="508"/>
      <c r="Y1024" s="823"/>
    </row>
    <row r="1025" spans="1:25" x14ac:dyDescent="0.25">
      <c r="A1025" s="507"/>
      <c r="B1025" s="600"/>
      <c r="C1025" s="508"/>
      <c r="D1025" s="508"/>
      <c r="E1025" s="509"/>
      <c r="F1025" s="508"/>
      <c r="G1025" s="1027"/>
      <c r="H1025" s="102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7"/>
      <c r="H1026" s="102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7"/>
      <c r="H1027" s="102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7"/>
      <c r="H1028" s="102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7"/>
      <c r="H1029" s="102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7"/>
      <c r="H1030" s="102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7"/>
      <c r="H1031" s="102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7"/>
      <c r="H1032" s="102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7"/>
      <c r="H1033" s="102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7"/>
      <c r="H1034" s="102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7"/>
      <c r="H1035" s="102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7"/>
      <c r="H1036" s="102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7"/>
      <c r="H1037" s="102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7"/>
      <c r="H1038" s="102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7"/>
      <c r="H1039" s="102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7"/>
      <c r="H1040" s="102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7"/>
      <c r="H1041" s="102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7"/>
      <c r="H1042" s="102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7"/>
      <c r="H1043" s="102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7"/>
      <c r="H1044" s="102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7"/>
      <c r="H1045" s="102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7"/>
      <c r="H1046" s="102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7"/>
      <c r="H1047" s="102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7"/>
      <c r="H1048" s="102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7"/>
      <c r="H1049" s="102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7"/>
      <c r="H1050" s="102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7"/>
      <c r="H1051" s="102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7"/>
      <c r="H1052" s="102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7"/>
      <c r="H1053" s="102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7"/>
      <c r="H1054" s="102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7"/>
      <c r="H1055" s="102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7"/>
      <c r="H1056" s="102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7"/>
      <c r="H1057" s="102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7"/>
      <c r="H1058" s="102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7"/>
      <c r="H1059" s="102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7"/>
      <c r="H1060" s="102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7"/>
      <c r="H1061" s="102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7"/>
      <c r="H1062" s="102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7"/>
      <c r="H1063" s="102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7"/>
      <c r="H1064" s="102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7"/>
      <c r="H1065" s="102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7"/>
      <c r="H1066" s="102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7"/>
      <c r="H1067" s="102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7"/>
      <c r="H1068" s="102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7"/>
      <c r="H1069" s="102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7"/>
      <c r="H1070" s="102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7"/>
      <c r="H1071" s="102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7"/>
      <c r="H1072" s="102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7"/>
      <c r="H1073" s="102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7"/>
      <c r="H1074" s="102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7"/>
      <c r="H1075" s="102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7"/>
      <c r="H1076" s="102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7"/>
      <c r="H1077" s="102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7"/>
      <c r="H1078" s="102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7"/>
      <c r="H1079" s="102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7"/>
      <c r="H1080" s="102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7"/>
      <c r="H1081" s="102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7"/>
      <c r="H1082" s="102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7"/>
      <c r="H1083" s="102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7"/>
      <c r="H1084" s="102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7"/>
      <c r="H1085" s="102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7"/>
      <c r="H1086" s="102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7"/>
      <c r="H1087" s="102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7"/>
      <c r="H1088" s="102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7"/>
      <c r="H1089" s="102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7"/>
      <c r="H1090" s="102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7"/>
      <c r="H1091" s="102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7"/>
      <c r="H1092" s="102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7"/>
      <c r="H1093" s="102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7"/>
      <c r="H1094" s="102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7"/>
      <c r="H1095" s="102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7"/>
      <c r="H1096" s="102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7"/>
      <c r="H1097" s="102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7"/>
      <c r="H1098" s="102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7"/>
      <c r="H1099" s="102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7"/>
      <c r="H1100" s="102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7"/>
      <c r="H1101" s="102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7"/>
      <c r="H1102" s="102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7"/>
      <c r="H1103" s="102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7"/>
      <c r="H1104" s="102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7"/>
      <c r="H1105" s="102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7"/>
      <c r="H1106" s="102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7"/>
      <c r="H1107" s="102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7"/>
      <c r="H1108" s="102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7"/>
      <c r="H1109" s="102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7"/>
      <c r="H1110" s="102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7"/>
      <c r="H1111" s="102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7"/>
      <c r="H1112" s="102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7"/>
      <c r="H1113" s="102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7"/>
      <c r="H1114" s="102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7"/>
      <c r="H1115" s="102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7"/>
      <c r="H1116" s="102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7"/>
      <c r="H1117" s="102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7"/>
      <c r="H1118" s="102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7"/>
      <c r="H1119" s="102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7"/>
      <c r="H1120" s="102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7"/>
      <c r="H1121" s="102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7"/>
      <c r="H1122" s="102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7"/>
      <c r="H1123" s="102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7"/>
      <c r="H1124" s="102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7"/>
      <c r="H1125" s="102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7"/>
      <c r="H1126" s="102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7"/>
      <c r="H1127" s="102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7"/>
      <c r="H1128" s="102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7"/>
      <c r="H1129" s="102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7"/>
      <c r="H1130" s="102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7"/>
      <c r="H1131" s="102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7"/>
      <c r="H1132" s="102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7"/>
      <c r="H1133" s="102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7"/>
      <c r="H1134" s="102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7"/>
      <c r="H1135" s="102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7"/>
      <c r="H1136" s="102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7"/>
      <c r="H1137" s="102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7"/>
      <c r="H1138" s="102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7"/>
      <c r="H1139" s="102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7"/>
      <c r="H1140" s="102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7"/>
      <c r="H1141" s="102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7"/>
      <c r="H1142" s="102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7"/>
      <c r="H1143" s="102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7"/>
      <c r="H1144" s="102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7"/>
      <c r="H1145" s="102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7"/>
      <c r="H1146" s="102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7"/>
      <c r="H1147" s="102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7"/>
      <c r="H1148" s="102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7"/>
      <c r="H1149" s="102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7"/>
      <c r="H1150" s="102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7"/>
      <c r="H1151" s="102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7"/>
      <c r="H1152" s="102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7"/>
      <c r="H1153" s="102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7"/>
      <c r="H1154" s="102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7"/>
      <c r="H1155" s="102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7"/>
      <c r="H1156" s="102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7"/>
      <c r="H1157" s="102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7"/>
      <c r="H1158" s="102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7"/>
      <c r="H1159" s="102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7"/>
      <c r="H1160" s="102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7"/>
      <c r="H1161" s="102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7"/>
      <c r="H1162" s="102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7"/>
      <c r="H1163" s="102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7"/>
      <c r="H1164" s="102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7"/>
      <c r="H1165" s="102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7"/>
      <c r="H1166" s="102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7"/>
      <c r="H1167" s="102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7"/>
      <c r="H1168" s="102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7"/>
      <c r="H1169" s="102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7"/>
      <c r="H1170" s="102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7"/>
      <c r="H1171" s="102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7"/>
      <c r="H1172" s="102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7"/>
      <c r="H1173" s="102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7"/>
      <c r="H1174" s="102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7"/>
      <c r="H1175" s="102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7"/>
      <c r="H1176" s="102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7"/>
      <c r="H1177" s="102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7"/>
      <c r="H1178" s="102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7"/>
      <c r="H1179" s="102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7"/>
      <c r="H1180" s="102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7"/>
      <c r="H1181" s="102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7"/>
      <c r="H1182" s="102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7"/>
      <c r="H1183" s="102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7"/>
      <c r="H1184" s="102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7"/>
      <c r="H1185" s="102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7"/>
      <c r="H1186" s="102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7"/>
      <c r="H1187" s="102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7"/>
      <c r="H1188" s="102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7"/>
      <c r="H1189" s="102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7"/>
      <c r="H1190" s="102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7"/>
      <c r="H1191" s="102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7"/>
      <c r="H1192" s="102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7"/>
      <c r="H1193" s="102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7"/>
      <c r="H1194" s="102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7"/>
      <c r="H1195" s="102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7"/>
      <c r="H1196" s="102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7"/>
      <c r="H1197" s="102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7"/>
      <c r="H1198" s="102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7"/>
      <c r="H1199" s="102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7"/>
      <c r="H1200" s="102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7"/>
      <c r="H1201" s="102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7"/>
      <c r="H1202" s="102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7"/>
      <c r="H1203" s="102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7"/>
      <c r="H1204" s="102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7"/>
      <c r="H1205" s="102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7"/>
      <c r="H1206" s="102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7"/>
      <c r="H1207" s="102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7"/>
      <c r="H1208" s="102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7"/>
      <c r="H1209" s="102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7"/>
      <c r="H1210" s="102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7"/>
      <c r="H1211" s="102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7"/>
      <c r="H1212" s="102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7"/>
      <c r="H1213" s="102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7"/>
      <c r="H1214" s="102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7"/>
      <c r="H1215" s="102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7"/>
      <c r="H1216" s="102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7"/>
      <c r="H1217" s="102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7"/>
      <c r="H1218" s="102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7"/>
      <c r="H1219" s="102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7"/>
      <c r="H1220" s="102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7"/>
      <c r="H1221" s="102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7"/>
      <c r="H1222" s="102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7"/>
      <c r="H1223" s="102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7"/>
      <c r="H1224" s="102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7"/>
      <c r="H1225" s="102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7"/>
      <c r="H1226" s="102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7"/>
      <c r="H1227" s="102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7"/>
      <c r="H1228" s="102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7"/>
      <c r="H1229" s="102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7"/>
      <c r="H1230" s="102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7"/>
      <c r="H1231" s="102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7"/>
      <c r="H1232" s="102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7"/>
      <c r="H1233" s="102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7"/>
      <c r="H1234" s="102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7"/>
      <c r="H1235" s="102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7"/>
      <c r="H1236" s="102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7"/>
      <c r="H1237" s="102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7"/>
      <c r="H1238" s="102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7"/>
      <c r="H1239" s="102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7"/>
      <c r="H1240" s="102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7"/>
      <c r="H1241" s="102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7"/>
      <c r="H1242" s="102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7"/>
      <c r="H1243" s="102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7"/>
      <c r="H1244" s="102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7"/>
      <c r="H1245" s="102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7"/>
      <c r="H1246" s="102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7"/>
      <c r="H1247" s="102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7"/>
      <c r="H1248" s="102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7"/>
      <c r="H1249" s="102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7"/>
      <c r="H1250" s="102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7"/>
      <c r="H1251" s="102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7"/>
      <c r="H1252" s="102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7"/>
      <c r="H1253" s="102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7"/>
      <c r="H1254" s="102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7"/>
      <c r="H1255" s="102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7"/>
      <c r="H1256" s="102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7"/>
      <c r="H1257" s="102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7"/>
      <c r="H1258" s="102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7"/>
      <c r="H1259" s="102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7"/>
      <c r="H1260" s="102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7"/>
      <c r="H1261" s="102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7"/>
      <c r="H1262" s="102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7"/>
      <c r="H1263" s="102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7"/>
      <c r="H1264" s="102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7"/>
      <c r="H1265" s="102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7"/>
      <c r="H1266" s="102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7"/>
      <c r="H1267" s="102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7"/>
      <c r="H1268" s="102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7"/>
      <c r="H1269" s="102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7"/>
      <c r="H1270" s="102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7"/>
      <c r="H1271" s="102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7"/>
      <c r="H1272" s="102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7"/>
      <c r="H1273" s="102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7"/>
      <c r="H1274" s="102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7"/>
      <c r="H1275" s="102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7"/>
      <c r="H1276" s="102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7"/>
      <c r="H1277" s="102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7"/>
      <c r="H1278" s="102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7"/>
      <c r="H1279" s="102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7"/>
      <c r="H1280" s="102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7"/>
      <c r="H1281" s="102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7"/>
      <c r="H1282" s="102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7"/>
      <c r="H1283" s="102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7"/>
      <c r="H1284" s="102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7"/>
      <c r="H1285" s="102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7"/>
      <c r="H1286" s="102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7"/>
      <c r="H1287" s="102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7"/>
      <c r="H1288" s="102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7"/>
      <c r="H1289" s="102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7"/>
      <c r="H1290" s="102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7"/>
      <c r="H1291" s="102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7"/>
      <c r="H1292" s="102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7"/>
      <c r="H1293" s="102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7"/>
      <c r="H1294" s="102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7"/>
      <c r="H1295" s="102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7"/>
      <c r="H1296" s="102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7"/>
      <c r="H1297" s="102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7"/>
      <c r="H1298" s="102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7"/>
      <c r="H1299" s="102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7"/>
      <c r="H1300" s="102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7"/>
      <c r="H1301" s="102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7"/>
      <c r="H1302" s="102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7"/>
      <c r="H1303" s="102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7"/>
      <c r="H1304" s="102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7"/>
      <c r="H1305" s="102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7"/>
      <c r="H1306" s="102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7"/>
      <c r="H1307" s="102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7"/>
      <c r="H1308" s="102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7"/>
      <c r="H1309" s="102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7"/>
      <c r="H1310" s="102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7"/>
      <c r="H1311" s="102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7"/>
      <c r="H1312" s="102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7"/>
      <c r="H1313" s="102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7"/>
      <c r="H1314" s="102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7"/>
      <c r="H1315" s="102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7"/>
      <c r="H1316" s="102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7"/>
      <c r="H1317" s="102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7"/>
      <c r="H1318" s="102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7"/>
      <c r="H1319" s="102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7"/>
      <c r="H1320" s="102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7"/>
      <c r="H1321" s="102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7"/>
      <c r="H1322" s="102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7"/>
      <c r="H1323" s="102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7"/>
      <c r="H1324" s="102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7"/>
      <c r="H1325" s="102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7"/>
      <c r="H1326" s="102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7"/>
      <c r="H1327" s="102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7"/>
      <c r="H1328" s="102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7"/>
      <c r="H1329" s="102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7"/>
      <c r="H1330" s="102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7"/>
      <c r="H1331" s="102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7"/>
      <c r="H1332" s="102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7"/>
      <c r="H1333" s="102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7"/>
      <c r="H1334" s="102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7"/>
      <c r="H1335" s="102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7"/>
      <c r="H1336" s="102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7"/>
      <c r="H1337" s="102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7"/>
      <c r="H1338" s="102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7"/>
      <c r="H1339" s="102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7"/>
      <c r="H1340" s="102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7"/>
      <c r="H1341" s="102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7"/>
      <c r="H1342" s="102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7"/>
      <c r="H1343" s="102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7"/>
      <c r="H1344" s="102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7"/>
      <c r="H1345" s="102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7"/>
      <c r="H1346" s="102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7"/>
      <c r="H1347" s="102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7"/>
      <c r="H1348" s="102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7"/>
      <c r="H1349" s="102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7"/>
      <c r="H1350" s="102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7"/>
      <c r="H1351" s="102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7"/>
      <c r="H1352" s="102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7"/>
      <c r="H1353" s="102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7"/>
      <c r="H1354" s="102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7"/>
      <c r="H1355" s="102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7"/>
      <c r="H1356" s="102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7"/>
      <c r="H1357" s="102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7"/>
      <c r="H1358" s="102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7"/>
      <c r="H1359" s="102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7"/>
      <c r="H1360" s="102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7"/>
      <c r="H1361" s="102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7"/>
      <c r="H1362" s="102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12" priority="104">
      <formula>AND($A21&lt;&gt;"",MOD(ROW(),2)=1)</formula>
    </cfRule>
  </conditionalFormatting>
  <conditionalFormatting sqref="A2:J20">
    <cfRule type="expression" dxfId="10"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09" t="s">
        <v>345</v>
      </c>
      <c r="B1" s="1409"/>
      <c r="C1" s="1409"/>
      <c r="D1" s="1409"/>
      <c r="E1" s="1409"/>
      <c r="F1" s="1409"/>
      <c r="G1" s="1410"/>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11" t="s">
        <v>348</v>
      </c>
      <c r="AC1" s="1412"/>
      <c r="AD1" s="1412"/>
      <c r="AE1" s="1412"/>
      <c r="AF1" s="1412"/>
      <c r="AG1" s="1412"/>
      <c r="AH1" s="1412"/>
      <c r="AI1" s="1412"/>
      <c r="AJ1" s="1412"/>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9" priority="9">
      <formula>AND($A3&lt;&gt;"",MOD(ROW(),2)=0)</formula>
    </cfRule>
    <cfRule type="expression" dxfId="8"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10" r:id="rId4" name="lblPaiement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43010" r:id="rId4" name="lblPaiement_Hover"/>
      </mc:Fallback>
    </mc:AlternateContent>
    <mc:AlternateContent xmlns:mc="http://schemas.openxmlformats.org/markup-compatibility/2006">
      <mc:Choice Requires="x14">
        <control shapeId="43009" r:id="rId6" name="lblMinAll_Hover">
          <controlPr defaultSize="0" autoLine="0" r:id="rId7">
            <anchor moveWithCells="1">
              <from>
                <xdr:col>0</xdr:col>
                <xdr:colOff>0</xdr:colOff>
                <xdr:row>2</xdr:row>
                <xdr:rowOff>0</xdr:rowOff>
              </from>
              <to>
                <xdr:col>0</xdr:col>
                <xdr:colOff>2876550</xdr:colOff>
                <xdr:row>6</xdr:row>
                <xdr:rowOff>133350</xdr:rowOff>
              </to>
            </anchor>
          </controlPr>
        </control>
      </mc:Choice>
      <mc:Fallback>
        <control shapeId="43009" r:id="rId6" name="lblMinAll_Hover"/>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21" r:id="rId4"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4" name="lblFAC_Annulation_Hover"/>
      </mc:Fallback>
    </mc:AlternateContent>
    <mc:AlternateContent xmlns:mc="http://schemas.openxmlformats.org/markup-compatibility/2006">
      <mc:Choice Requires="x14">
        <control shapeId="38920" r:id="rId6"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6" name="lblFAC_Historique_Hover"/>
      </mc:Fallback>
    </mc:AlternateContent>
    <mc:AlternateContent xmlns:mc="http://schemas.openxmlformats.org/markup-compatibility/2006">
      <mc:Choice Requires="x14">
        <control shapeId="38919" r:id="rId7"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7" name="lblFAC_Encaissement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7" r:id="rId9" name="lblMinAll_Hover">
          <controlPr defaultSize="0" autoLine="0" autoPict="0" r:id="rId10">
            <anchor moveWithCells="1">
              <from>
                <xdr:col>0</xdr:col>
                <xdr:colOff>0</xdr:colOff>
                <xdr:row>1</xdr:row>
                <xdr:rowOff>133350</xdr:rowOff>
              </from>
              <to>
                <xdr:col>0</xdr:col>
                <xdr:colOff>2876550</xdr:colOff>
                <xdr:row>27</xdr:row>
                <xdr:rowOff>66675</xdr:rowOff>
              </to>
            </anchor>
          </controlPr>
        </control>
      </mc:Choice>
      <mc:Fallback>
        <control shapeId="38917" r:id="rId9" name="lblMinAll_Hover"/>
      </mc:Fallback>
    </mc:AlternateContent>
    <mc:AlternateContent xmlns:mc="http://schemas.openxmlformats.org/markup-compatibility/2006">
      <mc:Choice Requires="x14">
        <control shapeId="38916" r:id="rId11"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11" name="lblFAC_Prep_Hover"/>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7" r:id="rId4" name="lblMinAll_Hover">
          <controlPr defaultSize="0" autoLine="0" autoPict="0" r:id="rId5">
            <anchor moveWithCells="1">
              <from>
                <xdr:col>0</xdr:col>
                <xdr:colOff>0</xdr:colOff>
                <xdr:row>1</xdr:row>
                <xdr:rowOff>133350</xdr:rowOff>
              </from>
              <to>
                <xdr:col>0</xdr:col>
                <xdr:colOff>2876550</xdr:colOff>
                <xdr:row>21</xdr:row>
                <xdr:rowOff>19050</xdr:rowOff>
              </to>
            </anchor>
          </controlPr>
        </control>
      </mc:Choice>
      <mc:Fallback>
        <control shapeId="44037" r:id="rId4" name="lblMinAll_Hover"/>
      </mc:Fallback>
    </mc:AlternateContent>
    <mc:AlternateContent xmlns:mc="http://schemas.openxmlformats.org/markup-compatibility/2006">
      <mc:Choice Requires="x14">
        <control shapeId="44036" r:id="rId6" name="lblEF_Hover">
          <controlPr defaultSize="0" autoLine="0" r:id="rId7">
            <anchor moveWithCells="1">
              <from>
                <xdr:col>0</xdr:col>
                <xdr:colOff>9525</xdr:colOff>
                <xdr:row>16</xdr:row>
                <xdr:rowOff>38100</xdr:rowOff>
              </from>
              <to>
                <xdr:col>0</xdr:col>
                <xdr:colOff>1809750</xdr:colOff>
                <xdr:row>20</xdr:row>
                <xdr:rowOff>171450</xdr:rowOff>
              </to>
            </anchor>
          </controlPr>
        </control>
      </mc:Choice>
      <mc:Fallback>
        <control shapeId="44036" r:id="rId6" name="lblEF_Hover"/>
      </mc:Fallback>
    </mc:AlternateContent>
    <mc:AlternateContent xmlns:mc="http://schemas.openxmlformats.org/markup-compatibility/2006">
      <mc:Choice Requires="x14">
        <control shapeId="44035" r:id="rId8" name="lblGL_Report_Hover">
          <controlPr defaultSize="0" autoLine="0" autoPict="0" r:id="rId7">
            <anchor moveWithCells="1">
              <from>
                <xdr:col>0</xdr:col>
                <xdr:colOff>0</xdr:colOff>
                <xdr:row>11</xdr:row>
                <xdr:rowOff>104775</xdr:rowOff>
              </from>
              <to>
                <xdr:col>0</xdr:col>
                <xdr:colOff>1800225</xdr:colOff>
                <xdr:row>16</xdr:row>
                <xdr:rowOff>47625</xdr:rowOff>
              </to>
            </anchor>
          </controlPr>
        </control>
      </mc:Choice>
      <mc:Fallback>
        <control shapeId="44035" r:id="rId8" name="lblGL_Report_Hover"/>
      </mc:Fallback>
    </mc:AlternateContent>
    <mc:AlternateContent xmlns:mc="http://schemas.openxmlformats.org/markup-compatibility/2006">
      <mc:Choice Requires="x14">
        <control shapeId="44034" r:id="rId9" name="lblBV_Hover">
          <controlPr defaultSize="0" autoLine="0" autoPict="0" r:id="rId7">
            <anchor moveWithCells="1">
              <from>
                <xdr:col>0</xdr:col>
                <xdr:colOff>0</xdr:colOff>
                <xdr:row>6</xdr:row>
                <xdr:rowOff>171450</xdr:rowOff>
              </from>
              <to>
                <xdr:col>0</xdr:col>
                <xdr:colOff>1800225</xdr:colOff>
                <xdr:row>11</xdr:row>
                <xdr:rowOff>114300</xdr:rowOff>
              </to>
            </anchor>
          </controlPr>
        </control>
      </mc:Choice>
      <mc:Fallback>
        <control shapeId="44034" r:id="rId9" name="lblBV_Hover"/>
      </mc:Fallback>
    </mc:AlternateContent>
    <mc:AlternateContent xmlns:mc="http://schemas.openxmlformats.org/markup-compatibility/2006">
      <mc:Choice Requires="x14">
        <control shapeId="44033" r:id="rId10" name="lblJE_Hover">
          <controlPr defaultSize="0" autoLine="0" autoPict="0" r:id="rId7">
            <anchor moveWithCells="1">
              <from>
                <xdr:col>0</xdr:col>
                <xdr:colOff>0</xdr:colOff>
                <xdr:row>2</xdr:row>
                <xdr:rowOff>47625</xdr:rowOff>
              </from>
              <to>
                <xdr:col>0</xdr:col>
                <xdr:colOff>1800225</xdr:colOff>
                <xdr:row>6</xdr:row>
                <xdr:rowOff>180975</xdr:rowOff>
              </to>
            </anchor>
          </controlPr>
        </control>
      </mc:Choice>
      <mc:Fallback>
        <control shapeId="44033" r:id="rId10" name="lblJE_Hover"/>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3"/>
    </row>
    <row r="3" spans="1:1" ht="15" customHeight="1" x14ac:dyDescent="0.25">
      <c r="A3" s="794" t="e" vm="1">
        <v>#VALUE!</v>
      </c>
    </row>
    <row r="4" spans="1:1" ht="15" customHeight="1" x14ac:dyDescent="0.25">
      <c r="A4" s="794"/>
    </row>
    <row r="5" spans="1:1" ht="15" customHeight="1" x14ac:dyDescent="0.25">
      <c r="A5" s="794"/>
    </row>
    <row r="6" spans="1:1" ht="15" customHeight="1" x14ac:dyDescent="0.25">
      <c r="A6" s="794"/>
    </row>
    <row r="7" spans="1:1" ht="15" customHeight="1" x14ac:dyDescent="0.25">
      <c r="A7" s="794"/>
    </row>
    <row r="8" spans="1:1" ht="15" customHeight="1" x14ac:dyDescent="0.25">
      <c r="A8" s="794"/>
    </row>
    <row r="9" spans="1:1" ht="15" customHeight="1" x14ac:dyDescent="0.25">
      <c r="A9" s="794"/>
    </row>
    <row r="10" spans="1:1" ht="15" customHeight="1" x14ac:dyDescent="0.25">
      <c r="A10" s="794"/>
    </row>
    <row r="11" spans="1:1" ht="15" customHeight="1" x14ac:dyDescent="0.25">
      <c r="A11" s="794"/>
    </row>
    <row r="12" spans="1:1" ht="15" customHeight="1" x14ac:dyDescent="0.25">
      <c r="A12" s="794"/>
    </row>
    <row r="13" spans="1:1" ht="15" customHeight="1" x14ac:dyDescent="0.25">
      <c r="A13" s="794"/>
    </row>
    <row r="14" spans="1:1" ht="15" customHeight="1" x14ac:dyDescent="0.25">
      <c r="A14" s="794"/>
    </row>
    <row r="15" spans="1:1" ht="15" customHeight="1" x14ac:dyDescent="0.25">
      <c r="A15" s="794"/>
    </row>
    <row r="16" spans="1:1" ht="15" customHeight="1" x14ac:dyDescent="0.25">
      <c r="A16" s="794"/>
    </row>
    <row r="17" spans="1:1" ht="15" customHeight="1" x14ac:dyDescent="0.25">
      <c r="A17" s="794"/>
    </row>
    <row r="18" spans="1:1" ht="15" customHeight="1" thickBot="1" x14ac:dyDescent="0.3">
      <c r="A18" s="795"/>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23" hidden="1" customWidth="1"/>
    <col min="2" max="2" width="7" style="601" hidden="1" customWidth="1"/>
    <col min="3" max="3" width="69.5703125" style="209" bestFit="1" customWidth="1"/>
    <col min="4" max="4" width="13.7109375" style="792"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19"/>
      <c r="B1" s="1117"/>
      <c r="C1" s="1111" t="s">
        <v>17274</v>
      </c>
      <c r="D1" s="1111"/>
      <c r="E1" s="1111"/>
      <c r="F1" s="1111"/>
      <c r="G1" s="1111"/>
      <c r="H1" s="1124"/>
      <c r="I1" s="1112"/>
      <c r="J1"/>
    </row>
    <row r="2" spans="1:10" x14ac:dyDescent="0.25">
      <c r="A2" s="1120"/>
      <c r="B2" s="814"/>
      <c r="C2" s="4"/>
      <c r="D2"/>
      <c r="E2"/>
      <c r="F2" s="1"/>
      <c r="G2"/>
      <c r="I2" s="1"/>
      <c r="J2"/>
    </row>
    <row r="3" spans="1:10" x14ac:dyDescent="0.25">
      <c r="A3" s="1120"/>
      <c r="B3" s="814"/>
      <c r="C3" s="4"/>
      <c r="D3"/>
      <c r="E3"/>
      <c r="F3" s="1"/>
      <c r="G3"/>
      <c r="H3" s="1125" t="s">
        <v>11453</v>
      </c>
      <c r="I3" s="1114">
        <v>45514</v>
      </c>
      <c r="J3"/>
    </row>
    <row r="4" spans="1:10" x14ac:dyDescent="0.25">
      <c r="A4" s="1120"/>
      <c r="B4" s="814"/>
      <c r="C4" s="4"/>
      <c r="D4"/>
      <c r="E4"/>
      <c r="F4" s="1"/>
      <c r="G4"/>
      <c r="I4" s="1"/>
      <c r="J4"/>
    </row>
    <row r="5" spans="1:10" x14ac:dyDescent="0.25">
      <c r="A5" s="1120"/>
      <c r="B5" s="814"/>
      <c r="C5" s="4"/>
      <c r="D5"/>
      <c r="E5"/>
      <c r="F5" s="1"/>
      <c r="G5"/>
      <c r="I5" s="2"/>
      <c r="J5"/>
    </row>
    <row r="6" spans="1:10" ht="15.75" x14ac:dyDescent="0.25">
      <c r="A6" s="1123">
        <v>1</v>
      </c>
      <c r="B6" s="601">
        <v>3</v>
      </c>
      <c r="C6" s="209" t="s">
        <v>17008</v>
      </c>
      <c r="D6" s="1110">
        <f>SUM(D7:D362)</f>
        <v>0</v>
      </c>
      <c r="E6" s="371">
        <v>45475</v>
      </c>
      <c r="F6" s="1116" t="s">
        <v>11832</v>
      </c>
      <c r="G6" s="5" t="s">
        <v>11838</v>
      </c>
      <c r="H6" s="1126">
        <v>0.25</v>
      </c>
      <c r="I6" s="1"/>
      <c r="J6"/>
    </row>
    <row r="7" spans="1:10" x14ac:dyDescent="0.25">
      <c r="C7" s="813" t="s">
        <v>366</v>
      </c>
      <c r="D7" s="6"/>
      <c r="E7" s="371"/>
      <c r="F7" s="1116"/>
      <c r="H7" s="191">
        <f>SUBTOTAL(9,H9:H362)</f>
        <v>319.29999999999995</v>
      </c>
      <c r="I7" s="1"/>
      <c r="J7"/>
    </row>
    <row r="8" spans="1:10" outlineLevel="1" collapsed="1" x14ac:dyDescent="0.25">
      <c r="C8" s="813" t="s">
        <v>17119</v>
      </c>
      <c r="D8" s="6"/>
      <c r="E8" s="371"/>
      <c r="F8" s="1116"/>
      <c r="H8" s="191">
        <f>SUBTOTAL(9,H9:H12)</f>
        <v>2.65</v>
      </c>
      <c r="I8" s="1"/>
      <c r="J8"/>
    </row>
    <row r="9" spans="1:10" hidden="1" outlineLevel="2" x14ac:dyDescent="0.25">
      <c r="A9" s="1123">
        <v>81</v>
      </c>
      <c r="B9" s="601">
        <v>1</v>
      </c>
      <c r="C9" s="209" t="s">
        <v>13158</v>
      </c>
      <c r="D9" s="6"/>
      <c r="E9" s="371">
        <v>45446</v>
      </c>
      <c r="F9" s="1116" t="s">
        <v>5</v>
      </c>
      <c r="G9" s="5" t="s">
        <v>11912</v>
      </c>
      <c r="H9" s="191">
        <v>1.5</v>
      </c>
      <c r="I9" s="1"/>
      <c r="J9"/>
    </row>
    <row r="10" spans="1:10" hidden="1" outlineLevel="2" x14ac:dyDescent="0.25">
      <c r="A10" s="1123">
        <v>89</v>
      </c>
      <c r="B10" s="601">
        <v>1</v>
      </c>
      <c r="C10" s="209" t="s">
        <v>13158</v>
      </c>
      <c r="D10" s="6"/>
      <c r="E10" s="371">
        <v>45454</v>
      </c>
      <c r="F10" s="1116" t="s">
        <v>5</v>
      </c>
      <c r="G10" s="5" t="s">
        <v>11920</v>
      </c>
      <c r="H10" s="191">
        <v>0.4</v>
      </c>
      <c r="I10" s="1"/>
      <c r="J10"/>
    </row>
    <row r="11" spans="1:10" hidden="1" outlineLevel="2" x14ac:dyDescent="0.25">
      <c r="A11" s="1123">
        <v>94</v>
      </c>
      <c r="B11" s="601">
        <v>1</v>
      </c>
      <c r="C11" s="209" t="s">
        <v>13158</v>
      </c>
      <c r="D11" s="6"/>
      <c r="E11" s="371">
        <v>45456</v>
      </c>
      <c r="F11" s="1116" t="s">
        <v>5</v>
      </c>
      <c r="G11" s="5" t="s">
        <v>11925</v>
      </c>
      <c r="H11" s="191">
        <v>0.5</v>
      </c>
      <c r="I11" s="1"/>
      <c r="J11"/>
    </row>
    <row r="12" spans="1:10" hidden="1" outlineLevel="2" x14ac:dyDescent="0.25">
      <c r="A12" s="1123">
        <v>96</v>
      </c>
      <c r="B12" s="601">
        <v>1</v>
      </c>
      <c r="C12" s="209" t="s">
        <v>13158</v>
      </c>
      <c r="D12" s="6"/>
      <c r="E12" s="371">
        <v>45457</v>
      </c>
      <c r="F12" s="1116" t="s">
        <v>5</v>
      </c>
      <c r="G12" s="5" t="s">
        <v>11927</v>
      </c>
      <c r="H12" s="191">
        <v>0.25</v>
      </c>
      <c r="I12" s="1"/>
      <c r="J12"/>
    </row>
    <row r="13" spans="1:10" outlineLevel="1" collapsed="1" x14ac:dyDescent="0.25">
      <c r="C13" s="813" t="s">
        <v>17273</v>
      </c>
      <c r="D13" s="6"/>
      <c r="E13" s="371"/>
      <c r="F13" s="1116"/>
      <c r="H13" s="191">
        <f>SUBTOTAL(9,H14:H14)</f>
        <v>2</v>
      </c>
      <c r="I13" s="1"/>
      <c r="J13"/>
    </row>
    <row r="14" spans="1:10" hidden="1" outlineLevel="2" x14ac:dyDescent="0.25">
      <c r="A14" s="1123">
        <v>266</v>
      </c>
      <c r="B14" s="601">
        <v>4</v>
      </c>
      <c r="C14" s="209" t="s">
        <v>15196</v>
      </c>
      <c r="D14" s="6"/>
      <c r="E14" s="371">
        <v>45509</v>
      </c>
      <c r="F14" s="1116" t="s">
        <v>11833</v>
      </c>
      <c r="G14" s="5" t="s">
        <v>17246</v>
      </c>
      <c r="H14" s="191">
        <v>2</v>
      </c>
      <c r="I14" s="1"/>
      <c r="J14"/>
    </row>
    <row r="15" spans="1:10" outlineLevel="1" collapsed="1" x14ac:dyDescent="0.25">
      <c r="C15" s="813" t="s">
        <v>17118</v>
      </c>
      <c r="D15" s="6"/>
      <c r="E15" s="371"/>
      <c r="F15" s="1116"/>
      <c r="H15" s="191">
        <f>SUBTOTAL(9,H16:H17)</f>
        <v>1.55</v>
      </c>
      <c r="I15" s="1"/>
      <c r="J15"/>
    </row>
    <row r="16" spans="1:10" hidden="1" outlineLevel="2" x14ac:dyDescent="0.25">
      <c r="A16" s="1123">
        <v>185</v>
      </c>
      <c r="B16" s="601">
        <v>1</v>
      </c>
      <c r="C16" s="209" t="s">
        <v>15220</v>
      </c>
      <c r="D16" s="6"/>
      <c r="E16" s="371">
        <v>45502</v>
      </c>
      <c r="F16" s="1116" t="s">
        <v>5</v>
      </c>
      <c r="G16" s="5" t="s">
        <v>12014</v>
      </c>
      <c r="H16" s="191">
        <v>0.75</v>
      </c>
      <c r="I16" s="1"/>
      <c r="J16"/>
    </row>
    <row r="17" spans="1:10" hidden="1" outlineLevel="2" x14ac:dyDescent="0.25">
      <c r="A17" s="1123">
        <v>250</v>
      </c>
      <c r="B17" s="601">
        <v>2</v>
      </c>
      <c r="C17" s="209" t="s">
        <v>15220</v>
      </c>
      <c r="D17" s="6"/>
      <c r="E17" s="371">
        <v>45502</v>
      </c>
      <c r="F17" s="1116" t="s">
        <v>150</v>
      </c>
      <c r="G17" s="5" t="s">
        <v>12079</v>
      </c>
      <c r="H17" s="191">
        <v>0.8</v>
      </c>
      <c r="I17" s="1"/>
      <c r="J17"/>
    </row>
    <row r="18" spans="1:10" outlineLevel="1" collapsed="1" x14ac:dyDescent="0.25">
      <c r="C18" s="813" t="s">
        <v>17117</v>
      </c>
      <c r="D18" s="6"/>
      <c r="E18" s="371"/>
      <c r="F18" s="1116"/>
      <c r="H18" s="191">
        <f>SUBTOTAL(9,H19:H21)</f>
        <v>2</v>
      </c>
      <c r="I18" s="1"/>
    </row>
    <row r="19" spans="1:10" hidden="1" outlineLevel="2" x14ac:dyDescent="0.25">
      <c r="A19" s="1123">
        <v>73</v>
      </c>
      <c r="B19" s="601">
        <v>1</v>
      </c>
      <c r="C19" s="209" t="s">
        <v>13848</v>
      </c>
      <c r="D19" s="6"/>
      <c r="E19" s="371">
        <v>45429</v>
      </c>
      <c r="F19" s="1116" t="s">
        <v>5</v>
      </c>
      <c r="G19" s="5" t="s">
        <v>11904</v>
      </c>
      <c r="H19" s="191">
        <v>0.5</v>
      </c>
      <c r="I19" s="1"/>
    </row>
    <row r="20" spans="1:10" hidden="1" outlineLevel="2" x14ac:dyDescent="0.25">
      <c r="A20" s="1123">
        <v>75</v>
      </c>
      <c r="B20" s="601">
        <v>1</v>
      </c>
      <c r="C20" s="209" t="s">
        <v>13848</v>
      </c>
      <c r="D20" s="6"/>
      <c r="E20" s="371">
        <v>45435</v>
      </c>
      <c r="F20" s="1116" t="s">
        <v>5</v>
      </c>
      <c r="G20" s="5" t="s">
        <v>11906</v>
      </c>
      <c r="H20" s="191">
        <v>0.75</v>
      </c>
      <c r="I20" s="1"/>
    </row>
    <row r="21" spans="1:10" hidden="1" outlineLevel="2" x14ac:dyDescent="0.25">
      <c r="A21" s="1123">
        <v>143</v>
      </c>
      <c r="B21" s="601">
        <v>1</v>
      </c>
      <c r="C21" s="209" t="s">
        <v>13848</v>
      </c>
      <c r="D21" s="6"/>
      <c r="E21" s="371">
        <v>45484</v>
      </c>
      <c r="F21" s="1116" t="s">
        <v>5</v>
      </c>
      <c r="G21" s="5" t="s">
        <v>11972</v>
      </c>
      <c r="H21" s="191">
        <v>0.75</v>
      </c>
      <c r="I21" s="1"/>
    </row>
    <row r="22" spans="1:10" outlineLevel="1" collapsed="1" x14ac:dyDescent="0.25">
      <c r="C22" s="813" t="s">
        <v>17116</v>
      </c>
      <c r="D22" s="6"/>
      <c r="E22" s="371"/>
      <c r="F22" s="1116"/>
      <c r="H22" s="191">
        <f>SUBTOTAL(9,H23:H26)</f>
        <v>2.65</v>
      </c>
      <c r="I22" s="1"/>
    </row>
    <row r="23" spans="1:10" hidden="1" outlineLevel="2" x14ac:dyDescent="0.25">
      <c r="A23" s="1123">
        <v>110</v>
      </c>
      <c r="B23" s="601">
        <v>1</v>
      </c>
      <c r="C23" s="209" t="s">
        <v>14754</v>
      </c>
      <c r="D23" s="6"/>
      <c r="E23" s="371">
        <v>45467</v>
      </c>
      <c r="F23" s="1116" t="s">
        <v>5</v>
      </c>
      <c r="G23" s="5" t="s">
        <v>11941</v>
      </c>
      <c r="H23" s="191">
        <v>0.75</v>
      </c>
      <c r="I23" s="1"/>
    </row>
    <row r="24" spans="1:10" hidden="1" outlineLevel="2" x14ac:dyDescent="0.25">
      <c r="A24" s="1123">
        <v>132</v>
      </c>
      <c r="B24" s="601">
        <v>1</v>
      </c>
      <c r="C24" s="209" t="s">
        <v>14754</v>
      </c>
      <c r="D24" s="6"/>
      <c r="E24" s="371">
        <v>45481</v>
      </c>
      <c r="F24" s="1116" t="s">
        <v>5</v>
      </c>
      <c r="G24" s="5" t="s">
        <v>11961</v>
      </c>
      <c r="H24" s="191">
        <v>0.5</v>
      </c>
      <c r="I24" s="1"/>
      <c r="J24"/>
    </row>
    <row r="25" spans="1:10" hidden="1" outlineLevel="2" x14ac:dyDescent="0.25">
      <c r="A25" s="1123">
        <v>141</v>
      </c>
      <c r="B25" s="601">
        <v>1</v>
      </c>
      <c r="C25" s="209" t="s">
        <v>14754</v>
      </c>
      <c r="D25" s="6"/>
      <c r="E25" s="371">
        <v>45483</v>
      </c>
      <c r="F25" s="1116" t="s">
        <v>5</v>
      </c>
      <c r="G25" s="5" t="s">
        <v>11970</v>
      </c>
      <c r="H25" s="191">
        <v>0.4</v>
      </c>
      <c r="I25" s="1"/>
      <c r="J25"/>
    </row>
    <row r="26" spans="1:10" hidden="1" outlineLevel="2" x14ac:dyDescent="0.25">
      <c r="A26" s="1120">
        <v>217</v>
      </c>
      <c r="B26" s="814">
        <v>1</v>
      </c>
      <c r="C26" s="4" t="s">
        <v>14754</v>
      </c>
      <c r="D26"/>
      <c r="E26" s="15">
        <v>45506</v>
      </c>
      <c r="F26" s="1" t="s">
        <v>5</v>
      </c>
      <c r="G26" t="s">
        <v>12047</v>
      </c>
      <c r="H26" s="191">
        <v>1</v>
      </c>
      <c r="I26" s="1"/>
      <c r="J26"/>
    </row>
    <row r="27" spans="1:10" outlineLevel="1" collapsed="1" x14ac:dyDescent="0.25">
      <c r="C27" s="813" t="s">
        <v>17115</v>
      </c>
      <c r="D27" s="6"/>
      <c r="E27" s="371"/>
      <c r="F27" s="1116"/>
      <c r="H27" s="191">
        <f>SUBTOTAL(9,H28:H28)</f>
        <v>0.4</v>
      </c>
      <c r="I27" s="1"/>
      <c r="J27"/>
    </row>
    <row r="28" spans="1:10" hidden="1" outlineLevel="2" x14ac:dyDescent="0.25">
      <c r="A28" s="1123">
        <v>184</v>
      </c>
      <c r="B28" s="601">
        <v>1</v>
      </c>
      <c r="C28" s="209" t="s">
        <v>15165</v>
      </c>
      <c r="D28" s="6"/>
      <c r="E28" s="371">
        <v>45502</v>
      </c>
      <c r="F28" s="1116" t="s">
        <v>5</v>
      </c>
      <c r="G28" s="5" t="s">
        <v>12013</v>
      </c>
      <c r="H28" s="191">
        <v>0.4</v>
      </c>
      <c r="I28" s="1"/>
      <c r="J28"/>
    </row>
    <row r="29" spans="1:10" outlineLevel="1" collapsed="1" x14ac:dyDescent="0.25">
      <c r="C29" s="813" t="s">
        <v>17114</v>
      </c>
      <c r="D29" s="6"/>
      <c r="E29" s="371"/>
      <c r="F29" s="1116"/>
      <c r="H29" s="191">
        <f>SUBTOTAL(9,H30:H30)</f>
        <v>0.2</v>
      </c>
      <c r="I29" s="1"/>
      <c r="J29"/>
    </row>
    <row r="30" spans="1:10" hidden="1" outlineLevel="2" x14ac:dyDescent="0.25">
      <c r="A30" s="1123">
        <v>252</v>
      </c>
      <c r="B30" s="601">
        <v>2</v>
      </c>
      <c r="C30" s="209" t="s">
        <v>15177</v>
      </c>
      <c r="D30" s="6"/>
      <c r="E30" s="371">
        <v>45503</v>
      </c>
      <c r="F30" s="1116" t="s">
        <v>150</v>
      </c>
      <c r="G30" s="5" t="s">
        <v>12081</v>
      </c>
      <c r="H30" s="191">
        <v>0.2</v>
      </c>
      <c r="I30" s="1"/>
      <c r="J30"/>
    </row>
    <row r="31" spans="1:10" outlineLevel="1" collapsed="1" x14ac:dyDescent="0.25">
      <c r="C31" s="813" t="s">
        <v>12127</v>
      </c>
      <c r="D31" s="6"/>
      <c r="E31" s="371"/>
      <c r="F31" s="1116"/>
      <c r="H31" s="191">
        <f>SUBTOTAL(9,H32:H32)</f>
        <v>0.4</v>
      </c>
      <c r="I31" s="1"/>
      <c r="J31"/>
    </row>
    <row r="32" spans="1:10" hidden="1" outlineLevel="2" x14ac:dyDescent="0.25">
      <c r="A32" s="1123">
        <v>145</v>
      </c>
      <c r="B32" s="601">
        <v>1</v>
      </c>
      <c r="C32" s="209" t="s">
        <v>11608</v>
      </c>
      <c r="D32" s="6"/>
      <c r="E32" s="371">
        <v>45484</v>
      </c>
      <c r="F32" s="1116" t="s">
        <v>5</v>
      </c>
      <c r="G32" s="5" t="s">
        <v>11974</v>
      </c>
      <c r="H32" s="191">
        <v>0.4</v>
      </c>
      <c r="I32" s="1"/>
      <c r="J32"/>
    </row>
    <row r="33" spans="1:10" outlineLevel="1" collapsed="1" x14ac:dyDescent="0.25">
      <c r="C33" s="813" t="s">
        <v>12126</v>
      </c>
      <c r="D33" s="6"/>
      <c r="E33" s="371"/>
      <c r="F33" s="1116"/>
      <c r="H33" s="191">
        <f>SUBTOTAL(9,H34:H37)</f>
        <v>2.4</v>
      </c>
      <c r="I33" s="1"/>
      <c r="J33"/>
    </row>
    <row r="34" spans="1:10" hidden="1" outlineLevel="2" x14ac:dyDescent="0.25">
      <c r="A34" s="1123">
        <v>106</v>
      </c>
      <c r="B34" s="601">
        <v>1</v>
      </c>
      <c r="C34" s="209" t="s">
        <v>11612</v>
      </c>
      <c r="D34" s="6"/>
      <c r="E34" s="371">
        <v>45463</v>
      </c>
      <c r="F34" s="1116" t="s">
        <v>5</v>
      </c>
      <c r="G34" s="5" t="s">
        <v>11937</v>
      </c>
      <c r="H34" s="191">
        <v>0.75</v>
      </c>
      <c r="I34" s="1"/>
      <c r="J34"/>
    </row>
    <row r="35" spans="1:10" hidden="1" outlineLevel="2" x14ac:dyDescent="0.25">
      <c r="A35" s="1123">
        <v>108</v>
      </c>
      <c r="B35" s="601">
        <v>1</v>
      </c>
      <c r="C35" s="209" t="s">
        <v>11612</v>
      </c>
      <c r="D35" s="6"/>
      <c r="E35" s="371">
        <v>45464</v>
      </c>
      <c r="F35" s="1116" t="s">
        <v>5</v>
      </c>
      <c r="G35" s="5" t="s">
        <v>11939</v>
      </c>
      <c r="H35" s="191">
        <v>0.5</v>
      </c>
      <c r="I35" s="1"/>
      <c r="J35"/>
    </row>
    <row r="36" spans="1:10" hidden="1" outlineLevel="2" x14ac:dyDescent="0.25">
      <c r="A36" s="1122">
        <v>134</v>
      </c>
      <c r="B36" s="10">
        <v>1</v>
      </c>
      <c r="C36" s="4" t="s">
        <v>11612</v>
      </c>
      <c r="D36" s="5"/>
      <c r="E36" s="371">
        <v>45482</v>
      </c>
      <c r="F36" s="6" t="s">
        <v>5</v>
      </c>
      <c r="G36" s="5" t="s">
        <v>11963</v>
      </c>
      <c r="H36" s="191">
        <v>0.75</v>
      </c>
      <c r="J36"/>
    </row>
    <row r="37" spans="1:10" hidden="1" outlineLevel="2" x14ac:dyDescent="0.25">
      <c r="A37" s="1123">
        <v>140</v>
      </c>
      <c r="B37" s="601">
        <v>1</v>
      </c>
      <c r="C37" s="209" t="s">
        <v>11612</v>
      </c>
      <c r="D37" s="6"/>
      <c r="E37" s="371">
        <v>45483</v>
      </c>
      <c r="F37" s="1116" t="s">
        <v>5</v>
      </c>
      <c r="G37" s="5" t="s">
        <v>11969</v>
      </c>
      <c r="H37" s="191">
        <v>0.4</v>
      </c>
      <c r="I37" s="1"/>
      <c r="J37"/>
    </row>
    <row r="38" spans="1:10" outlineLevel="1" collapsed="1" x14ac:dyDescent="0.25">
      <c r="C38" s="813" t="s">
        <v>17113</v>
      </c>
      <c r="D38" s="6"/>
      <c r="E38" s="371"/>
      <c r="F38" s="1116"/>
      <c r="H38" s="191">
        <f>SUBTOTAL(9,H39:H39)</f>
        <v>1</v>
      </c>
      <c r="I38" s="1"/>
      <c r="J38"/>
    </row>
    <row r="39" spans="1:10" hidden="1" outlineLevel="2" x14ac:dyDescent="0.25">
      <c r="A39" s="1123">
        <v>21</v>
      </c>
      <c r="B39" s="601">
        <v>3</v>
      </c>
      <c r="C39" s="209" t="s">
        <v>16933</v>
      </c>
      <c r="D39" s="6"/>
      <c r="E39" s="371">
        <v>45489</v>
      </c>
      <c r="F39" s="1116" t="s">
        <v>11832</v>
      </c>
      <c r="G39" s="5" t="s">
        <v>11858</v>
      </c>
      <c r="H39" s="191">
        <v>1</v>
      </c>
      <c r="I39" s="1"/>
      <c r="J39"/>
    </row>
    <row r="40" spans="1:10" outlineLevel="1" collapsed="1" x14ac:dyDescent="0.25">
      <c r="C40" s="813" t="s">
        <v>12125</v>
      </c>
      <c r="D40" s="6"/>
      <c r="E40" s="371"/>
      <c r="F40" s="1116"/>
      <c r="H40" s="191">
        <f>SUBTOTAL(9,H41:H42)</f>
        <v>0.9</v>
      </c>
      <c r="I40" s="1"/>
      <c r="J40"/>
    </row>
    <row r="41" spans="1:10" hidden="1" outlineLevel="2" x14ac:dyDescent="0.25">
      <c r="A41" s="1123">
        <v>72</v>
      </c>
      <c r="B41" s="601">
        <v>1</v>
      </c>
      <c r="C41" s="209" t="s">
        <v>11599</v>
      </c>
      <c r="D41" s="6"/>
      <c r="E41" s="371">
        <v>45429</v>
      </c>
      <c r="F41" s="1116" t="s">
        <v>5</v>
      </c>
      <c r="G41" s="5" t="s">
        <v>11903</v>
      </c>
      <c r="H41" s="191">
        <v>0.5</v>
      </c>
      <c r="I41" s="1"/>
      <c r="J41"/>
    </row>
    <row r="42" spans="1:10" hidden="1" outlineLevel="2" x14ac:dyDescent="0.25">
      <c r="A42" s="1123">
        <v>82</v>
      </c>
      <c r="B42" s="601">
        <v>1</v>
      </c>
      <c r="C42" s="209" t="s">
        <v>11599</v>
      </c>
      <c r="D42" s="6"/>
      <c r="E42" s="371">
        <v>45446</v>
      </c>
      <c r="F42" s="1116" t="s">
        <v>5</v>
      </c>
      <c r="G42" s="5" t="s">
        <v>11913</v>
      </c>
      <c r="H42" s="191">
        <v>0.4</v>
      </c>
      <c r="I42" s="1"/>
      <c r="J42"/>
    </row>
    <row r="43" spans="1:10" outlineLevel="1" collapsed="1" x14ac:dyDescent="0.25">
      <c r="C43" s="813" t="s">
        <v>17112</v>
      </c>
      <c r="D43" s="6"/>
      <c r="E43" s="371"/>
      <c r="F43" s="1116"/>
      <c r="H43" s="191">
        <f>SUBTOTAL(9,H44:H44)</f>
        <v>1</v>
      </c>
      <c r="I43" s="1"/>
      <c r="J43"/>
    </row>
    <row r="44" spans="1:10" hidden="1" outlineLevel="2" x14ac:dyDescent="0.25">
      <c r="A44" s="1123">
        <v>113</v>
      </c>
      <c r="B44" s="601">
        <v>1</v>
      </c>
      <c r="C44" s="209" t="s">
        <v>15075</v>
      </c>
      <c r="D44" s="6"/>
      <c r="E44" s="371">
        <v>45468</v>
      </c>
      <c r="F44" s="1116" t="s">
        <v>5</v>
      </c>
      <c r="G44" s="5" t="s">
        <v>11944</v>
      </c>
      <c r="H44" s="191">
        <v>1</v>
      </c>
      <c r="I44" s="1"/>
      <c r="J44"/>
    </row>
    <row r="45" spans="1:10" outlineLevel="1" collapsed="1" x14ac:dyDescent="0.25">
      <c r="C45" s="813" t="s">
        <v>17111</v>
      </c>
      <c r="D45" s="6"/>
      <c r="E45" s="371"/>
      <c r="F45" s="1116"/>
      <c r="H45" s="191">
        <f>SUBTOTAL(9,H46:H46)</f>
        <v>0.5</v>
      </c>
      <c r="I45" s="1"/>
      <c r="J45"/>
    </row>
    <row r="46" spans="1:10" hidden="1" outlineLevel="2" x14ac:dyDescent="0.25">
      <c r="A46" s="1123">
        <v>213</v>
      </c>
      <c r="B46" s="601">
        <v>1</v>
      </c>
      <c r="C46" s="209" t="s">
        <v>14506</v>
      </c>
      <c r="D46" s="6"/>
      <c r="E46" s="371">
        <v>45506</v>
      </c>
      <c r="F46" s="1116" t="s">
        <v>5</v>
      </c>
      <c r="G46" s="5" t="s">
        <v>12043</v>
      </c>
      <c r="H46" s="191">
        <v>0.5</v>
      </c>
      <c r="I46" s="1"/>
      <c r="J46"/>
    </row>
    <row r="47" spans="1:10" outlineLevel="1" collapsed="1" x14ac:dyDescent="0.25">
      <c r="C47" s="813" t="s">
        <v>12124</v>
      </c>
      <c r="D47" s="6"/>
      <c r="E47" s="371"/>
      <c r="F47" s="1116"/>
      <c r="H47" s="191">
        <f>SUBTOTAL(9,H48:H55)</f>
        <v>9.4500000000000011</v>
      </c>
      <c r="I47" s="1"/>
      <c r="J47"/>
    </row>
    <row r="48" spans="1:10" hidden="1" outlineLevel="2" x14ac:dyDescent="0.25">
      <c r="A48" s="1123">
        <v>69</v>
      </c>
      <c r="B48" s="601">
        <v>1</v>
      </c>
      <c r="C48" s="209" t="s">
        <v>11653</v>
      </c>
      <c r="D48" s="6"/>
      <c r="E48" s="371">
        <v>45428</v>
      </c>
      <c r="F48" s="1116" t="s">
        <v>5</v>
      </c>
      <c r="G48" s="5" t="s">
        <v>11900</v>
      </c>
      <c r="H48" s="191">
        <v>0.5</v>
      </c>
      <c r="I48" s="1"/>
      <c r="J48"/>
    </row>
    <row r="49" spans="1:10" hidden="1" outlineLevel="2" x14ac:dyDescent="0.25">
      <c r="A49" s="1123">
        <v>109</v>
      </c>
      <c r="B49" s="601">
        <v>1</v>
      </c>
      <c r="C49" s="209" t="s">
        <v>11653</v>
      </c>
      <c r="D49" s="6"/>
      <c r="E49" s="371">
        <v>45467</v>
      </c>
      <c r="F49" s="1116" t="s">
        <v>5</v>
      </c>
      <c r="G49" s="5" t="s">
        <v>11940</v>
      </c>
      <c r="H49" s="191">
        <v>1</v>
      </c>
      <c r="I49" s="1"/>
      <c r="J49"/>
    </row>
    <row r="50" spans="1:10" hidden="1" outlineLevel="2" x14ac:dyDescent="0.25">
      <c r="A50" s="1123">
        <v>235</v>
      </c>
      <c r="B50" s="601">
        <v>2</v>
      </c>
      <c r="C50" s="209" t="s">
        <v>11653</v>
      </c>
      <c r="D50" s="6"/>
      <c r="E50" s="371">
        <v>45489</v>
      </c>
      <c r="F50" s="1116" t="s">
        <v>150</v>
      </c>
      <c r="G50" s="5" t="s">
        <v>12064</v>
      </c>
      <c r="H50" s="191">
        <v>0.3</v>
      </c>
      <c r="I50" s="1"/>
      <c r="J50"/>
    </row>
    <row r="51" spans="1:10" hidden="1" outlineLevel="2" x14ac:dyDescent="0.25">
      <c r="A51" s="1123">
        <v>163</v>
      </c>
      <c r="B51" s="601">
        <v>1</v>
      </c>
      <c r="C51" s="209" t="s">
        <v>11653</v>
      </c>
      <c r="D51" s="6"/>
      <c r="E51" s="371">
        <v>45495</v>
      </c>
      <c r="F51" s="1116" t="s">
        <v>5</v>
      </c>
      <c r="G51" s="5" t="s">
        <v>11992</v>
      </c>
      <c r="H51" s="191">
        <v>0.5</v>
      </c>
      <c r="I51" s="1"/>
      <c r="J51"/>
    </row>
    <row r="52" spans="1:10" hidden="1" outlineLevel="2" x14ac:dyDescent="0.25">
      <c r="A52" s="1123">
        <v>169</v>
      </c>
      <c r="B52" s="601">
        <v>1</v>
      </c>
      <c r="C52" s="209" t="s">
        <v>11653</v>
      </c>
      <c r="D52" s="6"/>
      <c r="E52" s="371">
        <v>45496</v>
      </c>
      <c r="F52" s="1116" t="s">
        <v>5</v>
      </c>
      <c r="G52" s="5" t="s">
        <v>11998</v>
      </c>
      <c r="H52" s="191">
        <v>2</v>
      </c>
      <c r="I52" s="1"/>
      <c r="J52"/>
    </row>
    <row r="53" spans="1:10" hidden="1" outlineLevel="2" x14ac:dyDescent="0.25">
      <c r="A53" s="1123">
        <v>241</v>
      </c>
      <c r="B53" s="601">
        <v>2</v>
      </c>
      <c r="C53" s="209" t="s">
        <v>11653</v>
      </c>
      <c r="D53" s="6"/>
      <c r="E53" s="371">
        <v>45496</v>
      </c>
      <c r="F53" s="1116" t="s">
        <v>150</v>
      </c>
      <c r="G53" s="5" t="s">
        <v>12070</v>
      </c>
      <c r="H53" s="191">
        <v>3.6</v>
      </c>
      <c r="I53" s="1"/>
      <c r="J53"/>
    </row>
    <row r="54" spans="1:10" hidden="1" outlineLevel="2" x14ac:dyDescent="0.25">
      <c r="A54" s="1123">
        <v>172</v>
      </c>
      <c r="B54" s="601">
        <v>1</v>
      </c>
      <c r="C54" s="209" t="s">
        <v>11653</v>
      </c>
      <c r="D54" s="6"/>
      <c r="E54" s="371">
        <v>45497</v>
      </c>
      <c r="F54" s="1116" t="s">
        <v>5</v>
      </c>
      <c r="G54" s="5" t="s">
        <v>12001</v>
      </c>
      <c r="H54" s="191">
        <v>0.75</v>
      </c>
      <c r="I54" s="1"/>
      <c r="J54"/>
    </row>
    <row r="55" spans="1:10" hidden="1" outlineLevel="2" x14ac:dyDescent="0.25">
      <c r="A55" s="1123">
        <v>244</v>
      </c>
      <c r="B55" s="601">
        <v>2</v>
      </c>
      <c r="C55" s="209" t="s">
        <v>11653</v>
      </c>
      <c r="D55" s="6"/>
      <c r="E55" s="371">
        <v>45497</v>
      </c>
      <c r="F55" s="1116" t="s">
        <v>150</v>
      </c>
      <c r="G55" s="5" t="s">
        <v>12073</v>
      </c>
      <c r="H55" s="191">
        <v>0.8</v>
      </c>
      <c r="I55" s="1"/>
      <c r="J55"/>
    </row>
    <row r="56" spans="1:10" outlineLevel="1" collapsed="1" x14ac:dyDescent="0.25">
      <c r="C56" s="813" t="s">
        <v>12123</v>
      </c>
      <c r="D56" s="6"/>
      <c r="E56" s="371"/>
      <c r="F56" s="1116"/>
      <c r="H56" s="191">
        <f>SUBTOTAL(9,H57:H60)</f>
        <v>1.9</v>
      </c>
      <c r="I56" s="1"/>
      <c r="J56"/>
    </row>
    <row r="57" spans="1:10" hidden="1" outlineLevel="2" x14ac:dyDescent="0.25">
      <c r="A57" s="1123">
        <v>85</v>
      </c>
      <c r="B57" s="601">
        <v>1</v>
      </c>
      <c r="C57" s="209" t="s">
        <v>11603</v>
      </c>
      <c r="D57" s="6"/>
      <c r="E57" s="371">
        <v>45449</v>
      </c>
      <c r="F57" s="1116" t="s">
        <v>5</v>
      </c>
      <c r="G57" s="5" t="s">
        <v>11916</v>
      </c>
      <c r="H57" s="191">
        <v>0.5</v>
      </c>
      <c r="I57" s="1"/>
      <c r="J57"/>
    </row>
    <row r="58" spans="1:10" hidden="1" outlineLevel="2" x14ac:dyDescent="0.25">
      <c r="A58" s="1123">
        <v>98</v>
      </c>
      <c r="B58" s="601">
        <v>1</v>
      </c>
      <c r="C58" s="209" t="s">
        <v>11603</v>
      </c>
      <c r="D58" s="6"/>
      <c r="E58" s="371">
        <v>45460</v>
      </c>
      <c r="F58" s="1116" t="s">
        <v>5</v>
      </c>
      <c r="G58" s="5" t="s">
        <v>11929</v>
      </c>
      <c r="H58" s="191">
        <v>0.5</v>
      </c>
      <c r="I58" s="1"/>
      <c r="J58"/>
    </row>
    <row r="59" spans="1:10" hidden="1" outlineLevel="2" x14ac:dyDescent="0.25">
      <c r="A59" s="1123">
        <v>107</v>
      </c>
      <c r="B59" s="601">
        <v>1</v>
      </c>
      <c r="C59" s="209" t="s">
        <v>11603</v>
      </c>
      <c r="D59" s="6"/>
      <c r="E59" s="371">
        <v>45464</v>
      </c>
      <c r="F59" s="1116" t="s">
        <v>5</v>
      </c>
      <c r="G59" s="5" t="s">
        <v>11938</v>
      </c>
      <c r="H59" s="191">
        <v>0.4</v>
      </c>
      <c r="I59" s="1"/>
      <c r="J59"/>
    </row>
    <row r="60" spans="1:10" hidden="1" outlineLevel="2" x14ac:dyDescent="0.25">
      <c r="A60" s="1123">
        <v>166</v>
      </c>
      <c r="B60" s="601">
        <v>1</v>
      </c>
      <c r="C60" s="209" t="s">
        <v>11603</v>
      </c>
      <c r="D60" s="6"/>
      <c r="E60" s="371">
        <v>45496</v>
      </c>
      <c r="F60" s="1116" t="s">
        <v>5</v>
      </c>
      <c r="G60" s="5" t="s">
        <v>11995</v>
      </c>
      <c r="H60" s="191">
        <v>0.5</v>
      </c>
      <c r="I60" s="1"/>
      <c r="J60"/>
    </row>
    <row r="61" spans="1:10" outlineLevel="1" collapsed="1" x14ac:dyDescent="0.25">
      <c r="C61" s="813" t="s">
        <v>17110</v>
      </c>
      <c r="D61" s="6"/>
      <c r="E61" s="371"/>
      <c r="F61" s="1116"/>
      <c r="H61" s="191">
        <f>SUBTOTAL(9,H62:H64)</f>
        <v>1.4</v>
      </c>
      <c r="I61" s="1"/>
      <c r="J61"/>
    </row>
    <row r="62" spans="1:10" hidden="1" outlineLevel="2" x14ac:dyDescent="0.25">
      <c r="A62" s="1123">
        <v>17</v>
      </c>
      <c r="B62" s="601">
        <v>3</v>
      </c>
      <c r="C62" s="209" t="s">
        <v>13409</v>
      </c>
      <c r="D62" s="6"/>
      <c r="E62" s="371">
        <v>45488</v>
      </c>
      <c r="F62" s="1116" t="s">
        <v>11832</v>
      </c>
      <c r="G62" s="5" t="s">
        <v>11855</v>
      </c>
      <c r="H62" s="191">
        <v>0.5</v>
      </c>
      <c r="I62" s="1"/>
      <c r="J62"/>
    </row>
    <row r="63" spans="1:10" hidden="1" outlineLevel="2" x14ac:dyDescent="0.25">
      <c r="A63" s="1123">
        <v>186</v>
      </c>
      <c r="B63" s="601">
        <v>1</v>
      </c>
      <c r="C63" s="209" t="s">
        <v>13409</v>
      </c>
      <c r="D63" s="6"/>
      <c r="E63" s="371">
        <v>45503</v>
      </c>
      <c r="F63" s="1116" t="s">
        <v>5</v>
      </c>
      <c r="G63" s="5" t="s">
        <v>12015</v>
      </c>
      <c r="H63" s="191">
        <v>0.4</v>
      </c>
      <c r="I63" s="1"/>
      <c r="J63"/>
    </row>
    <row r="64" spans="1:10" hidden="1" outlineLevel="2" x14ac:dyDescent="0.25">
      <c r="A64" s="1123">
        <v>196</v>
      </c>
      <c r="B64" s="601">
        <v>1</v>
      </c>
      <c r="C64" s="209" t="s">
        <v>13409</v>
      </c>
      <c r="D64" s="6"/>
      <c r="E64" s="371">
        <v>45504</v>
      </c>
      <c r="F64" s="1116" t="s">
        <v>5</v>
      </c>
      <c r="G64" s="5" t="s">
        <v>12026</v>
      </c>
      <c r="H64" s="191">
        <v>0.5</v>
      </c>
      <c r="I64" s="1"/>
      <c r="J64"/>
    </row>
    <row r="65" spans="1:10" outlineLevel="1" collapsed="1" x14ac:dyDescent="0.25">
      <c r="C65" s="813" t="s">
        <v>12122</v>
      </c>
      <c r="D65" s="6"/>
      <c r="E65" s="371"/>
      <c r="F65" s="1116"/>
      <c r="H65" s="191">
        <f>SUBTOTAL(9,H66:H67)</f>
        <v>3.9</v>
      </c>
      <c r="I65" s="1"/>
      <c r="J65"/>
    </row>
    <row r="66" spans="1:10" hidden="1" outlineLevel="2" x14ac:dyDescent="0.25">
      <c r="A66" s="1123">
        <v>197</v>
      </c>
      <c r="B66" s="601">
        <v>1</v>
      </c>
      <c r="C66" s="209" t="s">
        <v>11609</v>
      </c>
      <c r="D66" s="6"/>
      <c r="E66" s="371">
        <v>45504</v>
      </c>
      <c r="F66" s="1116" t="s">
        <v>5</v>
      </c>
      <c r="G66" s="5" t="s">
        <v>12027</v>
      </c>
      <c r="H66" s="191">
        <v>3.5</v>
      </c>
      <c r="I66" s="1"/>
      <c r="J66"/>
    </row>
    <row r="67" spans="1:10" hidden="1" outlineLevel="2" x14ac:dyDescent="0.25">
      <c r="A67" s="1123">
        <v>206</v>
      </c>
      <c r="B67" s="601">
        <v>1</v>
      </c>
      <c r="C67" s="209" t="s">
        <v>11609</v>
      </c>
      <c r="D67" s="6"/>
      <c r="E67" s="371">
        <v>45506</v>
      </c>
      <c r="F67" s="1116" t="s">
        <v>5</v>
      </c>
      <c r="G67" s="5" t="s">
        <v>12036</v>
      </c>
      <c r="H67" s="191">
        <v>0.4</v>
      </c>
      <c r="I67" s="1"/>
      <c r="J67"/>
    </row>
    <row r="68" spans="1:10" outlineLevel="1" collapsed="1" x14ac:dyDescent="0.25">
      <c r="A68" s="1122"/>
      <c r="B68" s="10"/>
      <c r="C68" s="1127" t="s">
        <v>17109</v>
      </c>
      <c r="D68"/>
      <c r="E68" s="15"/>
      <c r="F68" s="1"/>
      <c r="G68"/>
      <c r="H68" s="191">
        <f>SUBTOTAL(9,H69:H70)</f>
        <v>2</v>
      </c>
      <c r="I68" s="1"/>
      <c r="J68"/>
    </row>
    <row r="69" spans="1:10" hidden="1" outlineLevel="2" x14ac:dyDescent="0.25">
      <c r="A69" s="1122">
        <v>194</v>
      </c>
      <c r="B69" s="10">
        <v>1</v>
      </c>
      <c r="C69" s="4" t="s">
        <v>14950</v>
      </c>
      <c r="D69"/>
      <c r="E69" s="15">
        <v>45503</v>
      </c>
      <c r="F69" s="1" t="s">
        <v>5</v>
      </c>
      <c r="G69" t="s">
        <v>12022</v>
      </c>
      <c r="H69" s="191">
        <v>1.25</v>
      </c>
      <c r="I69" s="1"/>
      <c r="J69"/>
    </row>
    <row r="70" spans="1:10" hidden="1" outlineLevel="2" x14ac:dyDescent="0.25">
      <c r="A70" s="1123">
        <v>218</v>
      </c>
      <c r="B70" s="601">
        <v>1</v>
      </c>
      <c r="C70" s="209" t="s">
        <v>14950</v>
      </c>
      <c r="D70" s="6"/>
      <c r="E70" s="371">
        <v>45506</v>
      </c>
      <c r="F70" s="1116" t="s">
        <v>5</v>
      </c>
      <c r="G70" s="5" t="s">
        <v>12048</v>
      </c>
      <c r="H70" s="191">
        <v>0.75</v>
      </c>
      <c r="I70" s="1"/>
      <c r="J70"/>
    </row>
    <row r="71" spans="1:10" outlineLevel="1" collapsed="1" x14ac:dyDescent="0.25">
      <c r="C71" s="813" t="s">
        <v>12121</v>
      </c>
      <c r="D71" s="6"/>
      <c r="E71" s="371"/>
      <c r="F71" s="1116"/>
      <c r="H71" s="191">
        <f>SUBTOTAL(9,H72:H84)</f>
        <v>36.449999999999996</v>
      </c>
      <c r="I71" s="1"/>
      <c r="J71"/>
    </row>
    <row r="72" spans="1:10" hidden="1" outlineLevel="2" x14ac:dyDescent="0.25">
      <c r="A72" s="1123">
        <v>6</v>
      </c>
      <c r="B72" s="601">
        <v>3</v>
      </c>
      <c r="C72" s="209" t="s">
        <v>11829</v>
      </c>
      <c r="D72" s="6"/>
      <c r="E72" s="371">
        <v>45476</v>
      </c>
      <c r="F72" s="1116" t="s">
        <v>11832</v>
      </c>
      <c r="G72" s="5" t="s">
        <v>11844</v>
      </c>
      <c r="H72" s="191">
        <v>1</v>
      </c>
      <c r="I72" s="1"/>
      <c r="J72"/>
    </row>
    <row r="73" spans="1:10" hidden="1" outlineLevel="2" x14ac:dyDescent="0.25">
      <c r="A73" s="1123">
        <v>12</v>
      </c>
      <c r="B73" s="601">
        <v>3</v>
      </c>
      <c r="C73" s="209" t="s">
        <v>11829</v>
      </c>
      <c r="D73" s="6"/>
      <c r="E73" s="371">
        <v>45483</v>
      </c>
      <c r="F73" s="1116" t="s">
        <v>11832</v>
      </c>
      <c r="G73" s="5" t="s">
        <v>11850</v>
      </c>
      <c r="H73" s="191">
        <v>0.25</v>
      </c>
      <c r="I73" s="1"/>
      <c r="J73"/>
    </row>
    <row r="74" spans="1:10" hidden="1" outlineLevel="2" x14ac:dyDescent="0.25">
      <c r="A74" s="1123">
        <v>14</v>
      </c>
      <c r="B74" s="601">
        <v>3</v>
      </c>
      <c r="C74" s="209" t="s">
        <v>11829</v>
      </c>
      <c r="D74" s="6"/>
      <c r="E74" s="371">
        <v>45484</v>
      </c>
      <c r="F74" s="1116" t="s">
        <v>11832</v>
      </c>
      <c r="G74" s="5" t="s">
        <v>11852</v>
      </c>
      <c r="H74" s="191">
        <v>0.5</v>
      </c>
      <c r="I74" s="1"/>
      <c r="J74"/>
    </row>
    <row r="75" spans="1:10" hidden="1" outlineLevel="2" x14ac:dyDescent="0.25">
      <c r="A75" s="1123">
        <v>16</v>
      </c>
      <c r="B75" s="601">
        <v>3</v>
      </c>
      <c r="C75" s="209" t="s">
        <v>11829</v>
      </c>
      <c r="D75" s="6"/>
      <c r="E75" s="371">
        <v>45485</v>
      </c>
      <c r="F75" s="1116" t="s">
        <v>11832</v>
      </c>
      <c r="G75" s="5" t="s">
        <v>11854</v>
      </c>
      <c r="H75" s="191">
        <v>0.75</v>
      </c>
      <c r="I75" s="1"/>
      <c r="J75"/>
    </row>
    <row r="76" spans="1:10" hidden="1" outlineLevel="2" x14ac:dyDescent="0.25">
      <c r="A76" s="1123">
        <v>35</v>
      </c>
      <c r="B76" s="601">
        <v>3</v>
      </c>
      <c r="C76" s="209" t="s">
        <v>11829</v>
      </c>
      <c r="D76" s="6"/>
      <c r="E76" s="371">
        <v>45502</v>
      </c>
      <c r="F76" s="1116" t="s">
        <v>11832</v>
      </c>
      <c r="G76" s="5" t="s">
        <v>11870</v>
      </c>
      <c r="H76" s="191">
        <v>1.75</v>
      </c>
      <c r="I76" s="1"/>
      <c r="J76"/>
    </row>
    <row r="77" spans="1:10" hidden="1" outlineLevel="2" x14ac:dyDescent="0.25">
      <c r="A77" s="1123">
        <v>36</v>
      </c>
      <c r="B77" s="601">
        <v>3</v>
      </c>
      <c r="C77" s="209" t="s">
        <v>11829</v>
      </c>
      <c r="D77" s="6"/>
      <c r="E77" s="371">
        <v>45502</v>
      </c>
      <c r="F77" s="1116" t="s">
        <v>11832</v>
      </c>
      <c r="G77" s="5" t="s">
        <v>11871</v>
      </c>
      <c r="H77" s="191">
        <v>1.75</v>
      </c>
      <c r="I77" s="1"/>
      <c r="J77"/>
    </row>
    <row r="78" spans="1:10" hidden="1" outlineLevel="2" x14ac:dyDescent="0.25">
      <c r="A78" s="1123">
        <v>37</v>
      </c>
      <c r="B78" s="601">
        <v>3</v>
      </c>
      <c r="C78" s="209" t="s">
        <v>11829</v>
      </c>
      <c r="D78" s="6"/>
      <c r="E78" s="371">
        <v>45503</v>
      </c>
      <c r="F78" s="1116" t="s">
        <v>11832</v>
      </c>
      <c r="G78" s="5" t="s">
        <v>11870</v>
      </c>
      <c r="H78" s="191">
        <v>7.75</v>
      </c>
      <c r="I78" s="1"/>
      <c r="J78"/>
    </row>
    <row r="79" spans="1:10" hidden="1" outlineLevel="2" x14ac:dyDescent="0.25">
      <c r="A79" s="1123">
        <v>39</v>
      </c>
      <c r="B79" s="601">
        <v>3</v>
      </c>
      <c r="C79" s="209" t="s">
        <v>11829</v>
      </c>
      <c r="D79" s="6"/>
      <c r="E79" s="371">
        <v>45504</v>
      </c>
      <c r="F79" s="1116" t="s">
        <v>11832</v>
      </c>
      <c r="G79" s="5" t="s">
        <v>11870</v>
      </c>
      <c r="H79" s="191">
        <v>1.5</v>
      </c>
      <c r="I79" s="1"/>
      <c r="J79"/>
    </row>
    <row r="80" spans="1:10" hidden="1" outlineLevel="2" x14ac:dyDescent="0.25">
      <c r="A80" s="1123">
        <v>258</v>
      </c>
      <c r="B80" s="601">
        <v>2</v>
      </c>
      <c r="C80" s="209" t="s">
        <v>11829</v>
      </c>
      <c r="D80" s="6"/>
      <c r="E80" s="371">
        <v>45505</v>
      </c>
      <c r="F80" s="1116" t="s">
        <v>150</v>
      </c>
      <c r="G80" s="5" t="s">
        <v>12087</v>
      </c>
      <c r="H80" s="191">
        <v>1.4</v>
      </c>
      <c r="I80" s="1"/>
      <c r="J80"/>
    </row>
    <row r="81" spans="1:10" hidden="1" outlineLevel="2" x14ac:dyDescent="0.25">
      <c r="A81" s="1123">
        <v>40</v>
      </c>
      <c r="B81" s="601">
        <v>3</v>
      </c>
      <c r="C81" s="209" t="s">
        <v>11829</v>
      </c>
      <c r="D81" s="6"/>
      <c r="E81" s="371">
        <v>45505</v>
      </c>
      <c r="F81" s="1116" t="s">
        <v>11832</v>
      </c>
      <c r="G81" s="5" t="s">
        <v>11870</v>
      </c>
      <c r="H81" s="191">
        <v>6.5</v>
      </c>
      <c r="I81" s="1"/>
      <c r="J81"/>
    </row>
    <row r="82" spans="1:10" hidden="1" outlineLevel="2" x14ac:dyDescent="0.25">
      <c r="A82" s="1123">
        <v>223</v>
      </c>
      <c r="B82" s="601">
        <v>4</v>
      </c>
      <c r="C82" s="209" t="s">
        <v>11829</v>
      </c>
      <c r="D82" s="6"/>
      <c r="E82" s="371">
        <v>45505</v>
      </c>
      <c r="F82" s="1116" t="s">
        <v>11833</v>
      </c>
      <c r="G82" s="5" t="s">
        <v>12053</v>
      </c>
      <c r="H82" s="191">
        <v>8.5</v>
      </c>
      <c r="I82" s="1"/>
      <c r="J82"/>
    </row>
    <row r="83" spans="1:10" hidden="1" outlineLevel="2" x14ac:dyDescent="0.25">
      <c r="A83" s="1123">
        <v>261</v>
      </c>
      <c r="B83" s="601">
        <v>2</v>
      </c>
      <c r="C83" s="209" t="s">
        <v>11829</v>
      </c>
      <c r="D83" s="6"/>
      <c r="E83" s="371">
        <v>45506</v>
      </c>
      <c r="F83" s="1116" t="s">
        <v>150</v>
      </c>
      <c r="G83" s="5" t="s">
        <v>12089</v>
      </c>
      <c r="H83" s="191">
        <v>0.8</v>
      </c>
      <c r="I83" s="1"/>
      <c r="J83"/>
    </row>
    <row r="84" spans="1:10" hidden="1" outlineLevel="2" x14ac:dyDescent="0.25">
      <c r="A84" s="1123">
        <v>41</v>
      </c>
      <c r="B84" s="601">
        <v>3</v>
      </c>
      <c r="C84" s="209" t="s">
        <v>11829</v>
      </c>
      <c r="D84" s="6"/>
      <c r="E84" s="371">
        <v>45506</v>
      </c>
      <c r="F84" s="1116" t="s">
        <v>11832</v>
      </c>
      <c r="G84" s="5" t="s">
        <v>11870</v>
      </c>
      <c r="H84" s="191">
        <v>4</v>
      </c>
      <c r="I84" s="1"/>
      <c r="J84"/>
    </row>
    <row r="85" spans="1:10" outlineLevel="1" collapsed="1" x14ac:dyDescent="0.25">
      <c r="C85" s="813" t="s">
        <v>12120</v>
      </c>
      <c r="D85" s="6"/>
      <c r="E85" s="371"/>
      <c r="F85" s="1116"/>
      <c r="H85" s="191">
        <f>SUBTOTAL(9,H86:H86)</f>
        <v>0.5</v>
      </c>
      <c r="I85" s="1"/>
      <c r="J85"/>
    </row>
    <row r="86" spans="1:10" hidden="1" outlineLevel="2" x14ac:dyDescent="0.25">
      <c r="A86" s="1123">
        <v>214</v>
      </c>
      <c r="B86" s="601">
        <v>1</v>
      </c>
      <c r="C86" s="209" t="s">
        <v>11649</v>
      </c>
      <c r="D86" s="6"/>
      <c r="E86" s="371">
        <v>45506</v>
      </c>
      <c r="F86" s="1116" t="s">
        <v>5</v>
      </c>
      <c r="G86" s="5" t="s">
        <v>12044</v>
      </c>
      <c r="H86" s="191">
        <v>0.5</v>
      </c>
      <c r="I86" s="1"/>
      <c r="J86"/>
    </row>
    <row r="87" spans="1:10" outlineLevel="1" collapsed="1" x14ac:dyDescent="0.25">
      <c r="C87" s="813" t="s">
        <v>17272</v>
      </c>
      <c r="D87" s="6"/>
      <c r="E87" s="371"/>
      <c r="F87" s="1116"/>
      <c r="H87" s="191">
        <f>SUBTOTAL(9,H88:H90)</f>
        <v>6</v>
      </c>
      <c r="I87" s="1"/>
      <c r="J87"/>
    </row>
    <row r="88" spans="1:10" hidden="1" outlineLevel="2" x14ac:dyDescent="0.25">
      <c r="A88" s="1123">
        <v>285</v>
      </c>
      <c r="B88" s="601">
        <v>2</v>
      </c>
      <c r="C88" s="209" t="s">
        <v>11624</v>
      </c>
      <c r="D88" s="6"/>
      <c r="E88" s="371">
        <v>45511</v>
      </c>
      <c r="F88" s="1116" t="s">
        <v>150</v>
      </c>
      <c r="G88" s="5" t="s">
        <v>8</v>
      </c>
      <c r="H88" s="191">
        <v>2</v>
      </c>
      <c r="I88" s="1"/>
      <c r="J88"/>
    </row>
    <row r="89" spans="1:10" hidden="1" outlineLevel="2" x14ac:dyDescent="0.25">
      <c r="A89" s="1123">
        <v>287</v>
      </c>
      <c r="B89" s="601">
        <v>1</v>
      </c>
      <c r="C89" s="209" t="s">
        <v>11624</v>
      </c>
      <c r="D89" s="6"/>
      <c r="E89" s="371">
        <v>45514</v>
      </c>
      <c r="F89" s="1116" t="s">
        <v>5</v>
      </c>
      <c r="G89" s="5" t="s">
        <v>17263</v>
      </c>
      <c r="H89" s="191">
        <v>2</v>
      </c>
      <c r="I89" s="1"/>
      <c r="J89"/>
    </row>
    <row r="90" spans="1:10" hidden="1" outlineLevel="2" x14ac:dyDescent="0.25">
      <c r="A90" s="1123">
        <v>280</v>
      </c>
      <c r="B90" s="601">
        <v>2</v>
      </c>
      <c r="C90" s="209" t="s">
        <v>11624</v>
      </c>
      <c r="D90" s="6"/>
      <c r="E90" s="371">
        <v>45514</v>
      </c>
      <c r="F90" s="1116" t="s">
        <v>150</v>
      </c>
      <c r="G90" s="5" t="s">
        <v>8</v>
      </c>
      <c r="H90" s="191">
        <v>2</v>
      </c>
      <c r="I90" s="1"/>
      <c r="J90"/>
    </row>
    <row r="91" spans="1:10" outlineLevel="1" collapsed="1" x14ac:dyDescent="0.25">
      <c r="C91" s="813" t="s">
        <v>17108</v>
      </c>
      <c r="D91" s="6"/>
      <c r="E91" s="371"/>
      <c r="F91" s="1116"/>
      <c r="H91" s="191">
        <f>SUBTOTAL(9,H92:H92)</f>
        <v>1</v>
      </c>
      <c r="I91" s="1"/>
      <c r="J91"/>
    </row>
    <row r="92" spans="1:10" hidden="1" outlineLevel="2" x14ac:dyDescent="0.25">
      <c r="A92" s="1123">
        <v>254</v>
      </c>
      <c r="B92" s="601">
        <v>2</v>
      </c>
      <c r="C92" s="209" t="s">
        <v>14165</v>
      </c>
      <c r="D92" s="6"/>
      <c r="E92" s="371">
        <v>45505</v>
      </c>
      <c r="F92" s="1116" t="s">
        <v>150</v>
      </c>
      <c r="G92" s="5" t="s">
        <v>12083</v>
      </c>
      <c r="H92" s="191">
        <v>1</v>
      </c>
      <c r="I92" s="1"/>
      <c r="J92"/>
    </row>
    <row r="93" spans="1:10" outlineLevel="1" collapsed="1" x14ac:dyDescent="0.25">
      <c r="C93" s="813" t="s">
        <v>17107</v>
      </c>
      <c r="D93" s="6"/>
      <c r="E93" s="371"/>
      <c r="F93" s="1116"/>
      <c r="H93" s="191">
        <f>SUBTOTAL(9,H94:H95)</f>
        <v>4.25</v>
      </c>
      <c r="I93" s="1"/>
      <c r="J93"/>
    </row>
    <row r="94" spans="1:10" hidden="1" outlineLevel="2" x14ac:dyDescent="0.25">
      <c r="A94" s="1123">
        <v>105</v>
      </c>
      <c r="B94" s="601">
        <v>1</v>
      </c>
      <c r="C94" s="209" t="s">
        <v>13771</v>
      </c>
      <c r="D94" s="6"/>
      <c r="E94" s="371">
        <v>45462</v>
      </c>
      <c r="F94" s="1116" t="s">
        <v>5</v>
      </c>
      <c r="G94" s="5" t="s">
        <v>11936</v>
      </c>
      <c r="H94" s="191">
        <v>1.5</v>
      </c>
      <c r="I94" s="1"/>
      <c r="J94"/>
    </row>
    <row r="95" spans="1:10" hidden="1" outlineLevel="2" x14ac:dyDescent="0.25">
      <c r="A95" s="1123">
        <v>139</v>
      </c>
      <c r="B95" s="601">
        <v>1</v>
      </c>
      <c r="C95" s="209" t="s">
        <v>13771</v>
      </c>
      <c r="D95" s="6"/>
      <c r="E95" s="371">
        <v>45483</v>
      </c>
      <c r="F95" s="1116" t="s">
        <v>5</v>
      </c>
      <c r="G95" s="5" t="s">
        <v>11968</v>
      </c>
      <c r="H95" s="191">
        <v>2.75</v>
      </c>
      <c r="I95" s="1"/>
      <c r="J95"/>
    </row>
    <row r="96" spans="1:10" outlineLevel="1" collapsed="1" x14ac:dyDescent="0.25">
      <c r="C96" s="813" t="s">
        <v>17106</v>
      </c>
      <c r="D96" s="6"/>
      <c r="E96" s="371"/>
      <c r="F96" s="1116"/>
      <c r="H96" s="191">
        <f>SUBTOTAL(9,H97:H103)</f>
        <v>3.65</v>
      </c>
      <c r="I96" s="1"/>
      <c r="J96"/>
    </row>
    <row r="97" spans="1:10" hidden="1" outlineLevel="2" x14ac:dyDescent="0.25">
      <c r="A97" s="1123">
        <v>45</v>
      </c>
      <c r="B97" s="601">
        <v>1</v>
      </c>
      <c r="C97" s="209" t="s">
        <v>13672</v>
      </c>
      <c r="D97" s="6"/>
      <c r="E97" s="371">
        <v>45334</v>
      </c>
      <c r="F97" s="1116" t="s">
        <v>5</v>
      </c>
      <c r="G97" s="5" t="s">
        <v>11876</v>
      </c>
      <c r="H97" s="191">
        <v>0.5</v>
      </c>
      <c r="I97" s="1"/>
      <c r="J97"/>
    </row>
    <row r="98" spans="1:10" hidden="1" outlineLevel="2" x14ac:dyDescent="0.25">
      <c r="A98" s="1123">
        <v>84</v>
      </c>
      <c r="B98" s="601">
        <v>1</v>
      </c>
      <c r="C98" s="209" t="s">
        <v>13672</v>
      </c>
      <c r="D98" s="6"/>
      <c r="E98" s="371">
        <v>45449</v>
      </c>
      <c r="F98" s="1116" t="s">
        <v>5</v>
      </c>
      <c r="G98" s="5" t="s">
        <v>11915</v>
      </c>
      <c r="H98" s="191">
        <v>0.75</v>
      </c>
      <c r="I98" s="1"/>
      <c r="J98"/>
    </row>
    <row r="99" spans="1:10" hidden="1" outlineLevel="2" x14ac:dyDescent="0.25">
      <c r="A99" s="1123">
        <v>103</v>
      </c>
      <c r="B99" s="601">
        <v>1</v>
      </c>
      <c r="C99" s="209" t="s">
        <v>13672</v>
      </c>
      <c r="D99" s="6"/>
      <c r="E99" s="371">
        <v>45462</v>
      </c>
      <c r="F99" s="1116" t="s">
        <v>5</v>
      </c>
      <c r="G99" s="5" t="s">
        <v>11934</v>
      </c>
      <c r="H99" s="191">
        <v>0.4</v>
      </c>
      <c r="I99" s="1"/>
      <c r="J99"/>
    </row>
    <row r="100" spans="1:10" hidden="1" outlineLevel="2" x14ac:dyDescent="0.25">
      <c r="A100" s="1123">
        <v>104</v>
      </c>
      <c r="B100" s="601">
        <v>1</v>
      </c>
      <c r="C100" s="209" t="s">
        <v>13672</v>
      </c>
      <c r="D100" s="6"/>
      <c r="E100" s="371">
        <v>45462</v>
      </c>
      <c r="F100" s="1116" t="s">
        <v>5</v>
      </c>
      <c r="G100" s="5" t="s">
        <v>11935</v>
      </c>
      <c r="H100" s="191">
        <v>0.5</v>
      </c>
      <c r="I100" s="1"/>
      <c r="J100"/>
    </row>
    <row r="101" spans="1:10" hidden="1" outlineLevel="2" x14ac:dyDescent="0.25">
      <c r="A101" s="1123">
        <v>153</v>
      </c>
      <c r="B101" s="601">
        <v>1</v>
      </c>
      <c r="C101" s="209" t="s">
        <v>13672</v>
      </c>
      <c r="D101" s="6"/>
      <c r="E101" s="371">
        <v>45493</v>
      </c>
      <c r="F101" s="1116" t="s">
        <v>5</v>
      </c>
      <c r="G101" s="5" t="s">
        <v>11982</v>
      </c>
      <c r="H101" s="191">
        <v>0.5</v>
      </c>
      <c r="I101" s="1"/>
      <c r="J101"/>
    </row>
    <row r="102" spans="1:10" hidden="1" outlineLevel="2" x14ac:dyDescent="0.25">
      <c r="A102" s="1123">
        <v>160</v>
      </c>
      <c r="B102" s="601">
        <v>1</v>
      </c>
      <c r="C102" s="209" t="s">
        <v>13672</v>
      </c>
      <c r="D102" s="6"/>
      <c r="E102" s="371">
        <v>45494</v>
      </c>
      <c r="F102" s="1116" t="s">
        <v>5</v>
      </c>
      <c r="G102" s="5" t="s">
        <v>11989</v>
      </c>
      <c r="H102" s="191">
        <v>0.5</v>
      </c>
      <c r="I102" s="1"/>
      <c r="J102"/>
    </row>
    <row r="103" spans="1:10" hidden="1" outlineLevel="2" x14ac:dyDescent="0.25">
      <c r="A103" s="1123">
        <v>170</v>
      </c>
      <c r="B103" s="601">
        <v>1</v>
      </c>
      <c r="C103" s="209" t="s">
        <v>13672</v>
      </c>
      <c r="D103" s="6"/>
      <c r="E103" s="371">
        <v>45497</v>
      </c>
      <c r="F103" s="1116" t="s">
        <v>5</v>
      </c>
      <c r="G103" s="5" t="s">
        <v>11999</v>
      </c>
      <c r="H103" s="191">
        <v>0.5</v>
      </c>
      <c r="I103" s="1"/>
      <c r="J103"/>
    </row>
    <row r="104" spans="1:10" outlineLevel="1" collapsed="1" x14ac:dyDescent="0.25">
      <c r="C104" s="813" t="s">
        <v>12119</v>
      </c>
      <c r="D104" s="6"/>
      <c r="E104" s="371"/>
      <c r="F104" s="1116"/>
      <c r="H104" s="191">
        <f>SUBTOTAL(9,H105:H106)</f>
        <v>3.8</v>
      </c>
      <c r="I104" s="1"/>
      <c r="J104"/>
    </row>
    <row r="105" spans="1:10" hidden="1" outlineLevel="2" x14ac:dyDescent="0.25">
      <c r="A105" s="1123">
        <v>188</v>
      </c>
      <c r="B105" s="601">
        <v>1</v>
      </c>
      <c r="C105" s="209" t="s">
        <v>11615</v>
      </c>
      <c r="D105" s="6"/>
      <c r="E105" s="371">
        <v>45503</v>
      </c>
      <c r="F105" s="1116" t="s">
        <v>5</v>
      </c>
      <c r="G105" s="5" t="s">
        <v>12018</v>
      </c>
      <c r="H105" s="191">
        <v>0.4</v>
      </c>
      <c r="I105" s="1"/>
      <c r="J105"/>
    </row>
    <row r="106" spans="1:10" hidden="1" outlineLevel="2" x14ac:dyDescent="0.25">
      <c r="A106" s="1123">
        <v>259</v>
      </c>
      <c r="B106" s="601">
        <v>2</v>
      </c>
      <c r="C106" s="209" t="s">
        <v>11615</v>
      </c>
      <c r="D106" s="6"/>
      <c r="E106" s="371">
        <v>45506</v>
      </c>
      <c r="F106" s="1116" t="s">
        <v>150</v>
      </c>
      <c r="G106" s="5" t="s">
        <v>12088</v>
      </c>
      <c r="H106" s="191">
        <v>3.4</v>
      </c>
      <c r="I106" s="1"/>
      <c r="J106"/>
    </row>
    <row r="107" spans="1:10" outlineLevel="1" collapsed="1" x14ac:dyDescent="0.25">
      <c r="C107" s="813" t="s">
        <v>12118</v>
      </c>
      <c r="D107" s="6"/>
      <c r="E107" s="371"/>
      <c r="F107" s="1116"/>
      <c r="H107" s="191">
        <f>SUBTOTAL(9,H108:H123)</f>
        <v>16.95</v>
      </c>
      <c r="I107" s="1"/>
      <c r="J107"/>
    </row>
    <row r="108" spans="1:10" hidden="1" outlineLevel="2" x14ac:dyDescent="0.25">
      <c r="A108" s="1123">
        <v>116</v>
      </c>
      <c r="B108" s="601">
        <v>1</v>
      </c>
      <c r="C108" s="209" t="s">
        <v>11619</v>
      </c>
      <c r="D108" s="6"/>
      <c r="E108" s="371">
        <v>45471</v>
      </c>
      <c r="F108" s="1116" t="s">
        <v>5</v>
      </c>
      <c r="G108" s="5" t="s">
        <v>11947</v>
      </c>
      <c r="H108" s="191">
        <v>0.5</v>
      </c>
      <c r="I108" s="1"/>
      <c r="J108"/>
    </row>
    <row r="109" spans="1:10" hidden="1" outlineLevel="2" x14ac:dyDescent="0.25">
      <c r="A109" s="1123">
        <v>123</v>
      </c>
      <c r="B109" s="601">
        <v>1</v>
      </c>
      <c r="C109" s="209" t="s">
        <v>11619</v>
      </c>
      <c r="D109" s="6"/>
      <c r="E109" s="371">
        <v>45478</v>
      </c>
      <c r="F109" s="1116" t="s">
        <v>5</v>
      </c>
      <c r="G109" s="5" t="s">
        <v>11952</v>
      </c>
      <c r="H109" s="191">
        <v>0.5</v>
      </c>
      <c r="I109" s="1"/>
      <c r="J109"/>
    </row>
    <row r="110" spans="1:10" hidden="1" outlineLevel="2" x14ac:dyDescent="0.25">
      <c r="A110" s="1123">
        <v>131</v>
      </c>
      <c r="B110" s="601">
        <v>1</v>
      </c>
      <c r="C110" s="209" t="s">
        <v>11619</v>
      </c>
      <c r="D110" s="6"/>
      <c r="E110" s="371">
        <v>45481</v>
      </c>
      <c r="F110" s="1116" t="s">
        <v>5</v>
      </c>
      <c r="G110" s="5" t="s">
        <v>11960</v>
      </c>
      <c r="H110" s="191">
        <v>0.4</v>
      </c>
      <c r="I110" s="1"/>
      <c r="J110"/>
    </row>
    <row r="111" spans="1:10" hidden="1" outlineLevel="2" x14ac:dyDescent="0.25">
      <c r="A111" s="1123">
        <v>135</v>
      </c>
      <c r="B111" s="601">
        <v>1</v>
      </c>
      <c r="C111" s="209" t="s">
        <v>11619</v>
      </c>
      <c r="D111" s="6"/>
      <c r="E111" s="371">
        <v>45482</v>
      </c>
      <c r="F111" s="1116" t="s">
        <v>5</v>
      </c>
      <c r="G111" s="5" t="s">
        <v>11964</v>
      </c>
      <c r="H111" s="191">
        <v>0.75</v>
      </c>
      <c r="I111" s="1"/>
      <c r="J111"/>
    </row>
    <row r="112" spans="1:10" hidden="1" outlineLevel="2" x14ac:dyDescent="0.25">
      <c r="A112" s="1123">
        <v>233</v>
      </c>
      <c r="B112" s="601">
        <v>2</v>
      </c>
      <c r="C112" s="209" t="s">
        <v>11619</v>
      </c>
      <c r="D112" s="6"/>
      <c r="E112" s="371">
        <v>45485</v>
      </c>
      <c r="F112" s="1116" t="s">
        <v>150</v>
      </c>
      <c r="G112" s="5" t="s">
        <v>12062</v>
      </c>
      <c r="H112" s="191">
        <v>1.8</v>
      </c>
      <c r="I112" s="1"/>
      <c r="J112"/>
    </row>
    <row r="113" spans="1:10" hidden="1" outlineLevel="2" x14ac:dyDescent="0.25">
      <c r="A113" s="1123">
        <v>234</v>
      </c>
      <c r="B113" s="601">
        <v>2</v>
      </c>
      <c r="C113" s="209" t="s">
        <v>11619</v>
      </c>
      <c r="D113" s="6"/>
      <c r="E113" s="371">
        <v>45488</v>
      </c>
      <c r="F113" s="1116" t="s">
        <v>150</v>
      </c>
      <c r="G113" s="5" t="s">
        <v>12063</v>
      </c>
      <c r="H113" s="191">
        <v>1.7</v>
      </c>
      <c r="I113" s="1"/>
      <c r="J113"/>
    </row>
    <row r="114" spans="1:10" hidden="1" outlineLevel="2" x14ac:dyDescent="0.25">
      <c r="A114" s="1123">
        <v>237</v>
      </c>
      <c r="B114" s="601">
        <v>2</v>
      </c>
      <c r="C114" s="209" t="s">
        <v>11619</v>
      </c>
      <c r="D114" s="6"/>
      <c r="E114" s="371">
        <v>45491</v>
      </c>
      <c r="F114" s="1116" t="s">
        <v>150</v>
      </c>
      <c r="G114" s="5" t="s">
        <v>12066</v>
      </c>
      <c r="H114" s="191">
        <v>1.2</v>
      </c>
      <c r="I114" s="1"/>
      <c r="J114"/>
    </row>
    <row r="115" spans="1:10" hidden="1" outlineLevel="2" x14ac:dyDescent="0.25">
      <c r="A115" s="1123">
        <v>154</v>
      </c>
      <c r="B115" s="601">
        <v>1</v>
      </c>
      <c r="C115" s="209" t="s">
        <v>11619</v>
      </c>
      <c r="D115" s="6"/>
      <c r="E115" s="371">
        <v>45493</v>
      </c>
      <c r="F115" s="1116" t="s">
        <v>5</v>
      </c>
      <c r="G115" s="5" t="s">
        <v>11983</v>
      </c>
      <c r="H115" s="191">
        <v>0.5</v>
      </c>
      <c r="I115" s="1"/>
      <c r="J115"/>
    </row>
    <row r="116" spans="1:10" hidden="1" outlineLevel="2" x14ac:dyDescent="0.25">
      <c r="A116" s="1123">
        <v>155</v>
      </c>
      <c r="B116" s="601">
        <v>1</v>
      </c>
      <c r="C116" s="209" t="s">
        <v>11619</v>
      </c>
      <c r="D116" s="6"/>
      <c r="E116" s="371">
        <v>45493</v>
      </c>
      <c r="F116" s="1116" t="s">
        <v>5</v>
      </c>
      <c r="G116" s="5" t="s">
        <v>11984</v>
      </c>
      <c r="H116" s="191">
        <v>0.4</v>
      </c>
      <c r="I116" s="1"/>
      <c r="J116"/>
    </row>
    <row r="117" spans="1:10" hidden="1" outlineLevel="2" x14ac:dyDescent="0.25">
      <c r="A117" s="1123">
        <v>162</v>
      </c>
      <c r="B117" s="601">
        <v>1</v>
      </c>
      <c r="C117" s="209" t="s">
        <v>11619</v>
      </c>
      <c r="D117" s="6"/>
      <c r="E117" s="371">
        <v>45495</v>
      </c>
      <c r="F117" s="1116" t="s">
        <v>5</v>
      </c>
      <c r="G117" s="5" t="s">
        <v>11991</v>
      </c>
      <c r="H117" s="191">
        <v>3.5</v>
      </c>
      <c r="I117" s="1"/>
      <c r="J117"/>
    </row>
    <row r="118" spans="1:10" hidden="1" outlineLevel="2" x14ac:dyDescent="0.25">
      <c r="A118" s="1123">
        <v>238</v>
      </c>
      <c r="B118" s="601">
        <v>2</v>
      </c>
      <c r="C118" s="209" t="s">
        <v>11619</v>
      </c>
      <c r="D118" s="6"/>
      <c r="E118" s="371">
        <v>45495</v>
      </c>
      <c r="F118" s="1116" t="s">
        <v>150</v>
      </c>
      <c r="G118" s="5" t="s">
        <v>12067</v>
      </c>
      <c r="H118" s="191">
        <v>2.4</v>
      </c>
      <c r="I118" s="1"/>
      <c r="J118"/>
    </row>
    <row r="119" spans="1:10" hidden="1" outlineLevel="2" x14ac:dyDescent="0.25">
      <c r="A119" s="1123">
        <v>243</v>
      </c>
      <c r="B119" s="601">
        <v>2</v>
      </c>
      <c r="C119" s="209" t="s">
        <v>11619</v>
      </c>
      <c r="D119" s="6"/>
      <c r="E119" s="371">
        <v>45497</v>
      </c>
      <c r="F119" s="1116" t="s">
        <v>150</v>
      </c>
      <c r="G119" s="5" t="s">
        <v>12072</v>
      </c>
      <c r="H119" s="191">
        <v>0.9</v>
      </c>
      <c r="I119" s="1"/>
      <c r="J119"/>
    </row>
    <row r="120" spans="1:10" hidden="1" outlineLevel="2" x14ac:dyDescent="0.25">
      <c r="A120" s="1123">
        <v>174</v>
      </c>
      <c r="B120" s="601">
        <v>1</v>
      </c>
      <c r="C120" s="209" t="s">
        <v>11619</v>
      </c>
      <c r="D120" s="6"/>
      <c r="E120" s="371">
        <v>45498</v>
      </c>
      <c r="F120" s="1116" t="s">
        <v>5</v>
      </c>
      <c r="G120" s="5" t="s">
        <v>12003</v>
      </c>
      <c r="H120" s="191">
        <v>0.5</v>
      </c>
      <c r="I120" s="1"/>
      <c r="J120"/>
    </row>
    <row r="121" spans="1:10" hidden="1" outlineLevel="2" x14ac:dyDescent="0.25">
      <c r="A121" s="1123">
        <v>245</v>
      </c>
      <c r="B121" s="601">
        <v>2</v>
      </c>
      <c r="C121" s="209" t="s">
        <v>11619</v>
      </c>
      <c r="D121" s="6"/>
      <c r="E121" s="371">
        <v>45498</v>
      </c>
      <c r="F121" s="1116" t="s">
        <v>150</v>
      </c>
      <c r="G121" s="5" t="s">
        <v>12074</v>
      </c>
      <c r="H121" s="191">
        <v>0.5</v>
      </c>
      <c r="I121" s="1"/>
      <c r="J121"/>
    </row>
    <row r="122" spans="1:10" hidden="1" outlineLevel="2" x14ac:dyDescent="0.25">
      <c r="A122" s="1123">
        <v>209</v>
      </c>
      <c r="B122" s="601">
        <v>1</v>
      </c>
      <c r="C122" s="209" t="s">
        <v>11619</v>
      </c>
      <c r="D122" s="6"/>
      <c r="E122" s="371">
        <v>45506</v>
      </c>
      <c r="F122" s="1116" t="s">
        <v>5</v>
      </c>
      <c r="G122" s="5" t="s">
        <v>12039</v>
      </c>
      <c r="H122" s="191">
        <v>1</v>
      </c>
      <c r="I122" s="1"/>
      <c r="J122"/>
    </row>
    <row r="123" spans="1:10" hidden="1" outlineLevel="2" x14ac:dyDescent="0.25">
      <c r="A123" s="1123">
        <v>210</v>
      </c>
      <c r="B123" s="601">
        <v>1</v>
      </c>
      <c r="C123" s="209" t="s">
        <v>11619</v>
      </c>
      <c r="D123" s="6"/>
      <c r="E123" s="371">
        <v>45506</v>
      </c>
      <c r="F123" s="1116" t="s">
        <v>5</v>
      </c>
      <c r="G123" s="5" t="s">
        <v>12040</v>
      </c>
      <c r="H123" s="191">
        <v>0.4</v>
      </c>
      <c r="I123" s="1"/>
      <c r="J123"/>
    </row>
    <row r="124" spans="1:10" outlineLevel="1" collapsed="1" x14ac:dyDescent="0.25">
      <c r="C124" s="813" t="s">
        <v>17105</v>
      </c>
      <c r="D124" s="6"/>
      <c r="E124" s="371"/>
      <c r="F124" s="1116"/>
      <c r="H124" s="191">
        <f>SUBTOTAL(9,H125:H127)</f>
        <v>1.3</v>
      </c>
      <c r="I124" s="1"/>
      <c r="J124"/>
    </row>
    <row r="125" spans="1:10" hidden="1" outlineLevel="2" x14ac:dyDescent="0.25">
      <c r="A125" s="1123">
        <v>70</v>
      </c>
      <c r="B125" s="601">
        <v>1</v>
      </c>
      <c r="C125" s="209" t="s">
        <v>14784</v>
      </c>
      <c r="D125" s="6"/>
      <c r="E125" s="371">
        <v>45428</v>
      </c>
      <c r="F125" s="1116" t="s">
        <v>5</v>
      </c>
      <c r="G125" s="5" t="s">
        <v>11901</v>
      </c>
      <c r="H125" s="191">
        <v>0.4</v>
      </c>
      <c r="I125" s="1"/>
      <c r="J125"/>
    </row>
    <row r="126" spans="1:10" hidden="1" outlineLevel="2" x14ac:dyDescent="0.25">
      <c r="A126" s="1123">
        <v>112</v>
      </c>
      <c r="B126" s="601">
        <v>1</v>
      </c>
      <c r="C126" s="209" t="s">
        <v>14784</v>
      </c>
      <c r="D126" s="6"/>
      <c r="E126" s="371">
        <v>45468</v>
      </c>
      <c r="F126" s="1116" t="s">
        <v>5</v>
      </c>
      <c r="G126" s="5" t="s">
        <v>11943</v>
      </c>
      <c r="H126" s="191">
        <v>0.4</v>
      </c>
      <c r="I126" s="1"/>
      <c r="J126"/>
    </row>
    <row r="127" spans="1:10" hidden="1" outlineLevel="2" x14ac:dyDescent="0.25">
      <c r="A127" s="1123">
        <v>126</v>
      </c>
      <c r="B127" s="601">
        <v>1</v>
      </c>
      <c r="C127" s="209" t="s">
        <v>14784</v>
      </c>
      <c r="D127" s="6"/>
      <c r="E127" s="371">
        <v>45479</v>
      </c>
      <c r="F127" s="1116" t="s">
        <v>5</v>
      </c>
      <c r="G127" s="5" t="s">
        <v>11955</v>
      </c>
      <c r="H127" s="191">
        <v>0.5</v>
      </c>
      <c r="I127" s="1"/>
      <c r="J127"/>
    </row>
    <row r="128" spans="1:10" outlineLevel="1" collapsed="1" x14ac:dyDescent="0.25">
      <c r="C128" s="813" t="s">
        <v>17104</v>
      </c>
      <c r="D128" s="6"/>
      <c r="E128" s="371"/>
      <c r="F128" s="1116"/>
      <c r="H128" s="191">
        <f>SUBTOTAL(9,H129:H129)</f>
        <v>3.6</v>
      </c>
      <c r="I128" s="1"/>
      <c r="J128"/>
    </row>
    <row r="129" spans="1:10" hidden="1" outlineLevel="2" x14ac:dyDescent="0.25">
      <c r="A129" s="1123">
        <v>256</v>
      </c>
      <c r="B129" s="601">
        <v>2</v>
      </c>
      <c r="C129" s="209" t="s">
        <v>14891</v>
      </c>
      <c r="D129" s="6"/>
      <c r="E129" s="371">
        <v>45505</v>
      </c>
      <c r="F129" s="1116" t="s">
        <v>150</v>
      </c>
      <c r="G129" s="5" t="s">
        <v>12085</v>
      </c>
      <c r="H129" s="191">
        <v>3.6</v>
      </c>
      <c r="I129" s="1"/>
      <c r="J129"/>
    </row>
    <row r="130" spans="1:10" outlineLevel="1" collapsed="1" x14ac:dyDescent="0.25">
      <c r="C130" s="813" t="s">
        <v>12117</v>
      </c>
      <c r="D130" s="6"/>
      <c r="E130" s="371"/>
      <c r="F130" s="1116"/>
      <c r="H130" s="191">
        <f>SUBTOTAL(9,H131:H132)</f>
        <v>1.5</v>
      </c>
      <c r="I130" s="1"/>
      <c r="J130"/>
    </row>
    <row r="131" spans="1:10" hidden="1" outlineLevel="2" x14ac:dyDescent="0.25">
      <c r="A131" s="1123">
        <v>124</v>
      </c>
      <c r="B131" s="601">
        <v>1</v>
      </c>
      <c r="C131" s="209" t="s">
        <v>11659</v>
      </c>
      <c r="D131" s="6"/>
      <c r="E131" s="371">
        <v>45478</v>
      </c>
      <c r="F131" s="1116" t="s">
        <v>5</v>
      </c>
      <c r="G131" s="5" t="s">
        <v>11953</v>
      </c>
      <c r="H131" s="191">
        <v>0.5</v>
      </c>
      <c r="I131" s="1"/>
      <c r="J131"/>
    </row>
    <row r="132" spans="1:10" hidden="1" outlineLevel="2" x14ac:dyDescent="0.25">
      <c r="A132" s="1123">
        <v>195</v>
      </c>
      <c r="B132" s="601">
        <v>1</v>
      </c>
      <c r="C132" s="209" t="s">
        <v>11659</v>
      </c>
      <c r="D132" s="6"/>
      <c r="E132" s="371">
        <v>45503</v>
      </c>
      <c r="F132" s="1116" t="s">
        <v>5</v>
      </c>
      <c r="G132" s="5" t="s">
        <v>12025</v>
      </c>
      <c r="H132" s="191">
        <v>1</v>
      </c>
      <c r="I132" s="1"/>
      <c r="J132"/>
    </row>
    <row r="133" spans="1:10" outlineLevel="1" collapsed="1" x14ac:dyDescent="0.25">
      <c r="C133" s="813" t="s">
        <v>17271</v>
      </c>
      <c r="D133" s="6"/>
      <c r="E133" s="371"/>
      <c r="F133" s="1116"/>
      <c r="H133" s="191">
        <f>SUBTOTAL(9,H134:H135)</f>
        <v>3.05</v>
      </c>
      <c r="I133" s="1"/>
      <c r="J133"/>
    </row>
    <row r="134" spans="1:10" hidden="1" outlineLevel="2" x14ac:dyDescent="0.25">
      <c r="A134" s="1123">
        <v>288</v>
      </c>
      <c r="B134" s="601">
        <v>1</v>
      </c>
      <c r="C134" s="209" t="s">
        <v>12522</v>
      </c>
      <c r="D134" s="6"/>
      <c r="E134" s="371">
        <v>45514</v>
      </c>
      <c r="F134" s="1116" t="s">
        <v>5</v>
      </c>
      <c r="G134" s="5" t="s">
        <v>17263</v>
      </c>
      <c r="H134" s="191">
        <v>1.3</v>
      </c>
      <c r="I134" s="1"/>
      <c r="J134"/>
    </row>
    <row r="135" spans="1:10" hidden="1" outlineLevel="2" x14ac:dyDescent="0.25">
      <c r="A135" s="1123">
        <v>283</v>
      </c>
      <c r="B135" s="601">
        <v>2</v>
      </c>
      <c r="C135" s="209" t="s">
        <v>12522</v>
      </c>
      <c r="D135" s="6"/>
      <c r="E135" s="371">
        <v>45514</v>
      </c>
      <c r="F135" s="1116" t="s">
        <v>150</v>
      </c>
      <c r="G135" s="5" t="s">
        <v>17261</v>
      </c>
      <c r="H135" s="191">
        <v>1.75</v>
      </c>
      <c r="I135" s="1"/>
      <c r="J135"/>
    </row>
    <row r="136" spans="1:10" outlineLevel="1" collapsed="1" x14ac:dyDescent="0.25">
      <c r="C136" s="813" t="s">
        <v>17103</v>
      </c>
      <c r="D136" s="6"/>
      <c r="E136" s="371"/>
      <c r="F136" s="1116"/>
      <c r="H136" s="191">
        <f>SUBTOTAL(9,H137:H137)</f>
        <v>0.5</v>
      </c>
      <c r="I136" s="1"/>
      <c r="J136"/>
    </row>
    <row r="137" spans="1:10" hidden="1" outlineLevel="2" x14ac:dyDescent="0.25">
      <c r="A137" s="1123">
        <v>130</v>
      </c>
      <c r="B137" s="601">
        <v>1</v>
      </c>
      <c r="C137" s="209" t="s">
        <v>15109</v>
      </c>
      <c r="D137" s="6"/>
      <c r="E137" s="371">
        <v>45480</v>
      </c>
      <c r="F137" s="1116" t="s">
        <v>5</v>
      </c>
      <c r="G137" s="5" t="s">
        <v>11959</v>
      </c>
      <c r="H137" s="191">
        <v>0.5</v>
      </c>
      <c r="I137" s="1"/>
      <c r="J137"/>
    </row>
    <row r="138" spans="1:10" outlineLevel="1" collapsed="1" x14ac:dyDescent="0.25">
      <c r="C138" s="813" t="s">
        <v>12116</v>
      </c>
      <c r="D138" s="6"/>
      <c r="E138" s="371"/>
      <c r="F138" s="1116"/>
      <c r="H138" s="191">
        <f>SUBTOTAL(9,H139:H139)</f>
        <v>0.5</v>
      </c>
      <c r="I138" s="1"/>
      <c r="J138"/>
    </row>
    <row r="139" spans="1:10" hidden="1" outlineLevel="2" x14ac:dyDescent="0.25">
      <c r="A139" s="1123">
        <v>179</v>
      </c>
      <c r="B139" s="601">
        <v>1</v>
      </c>
      <c r="C139" s="209" t="s">
        <v>11639</v>
      </c>
      <c r="D139" s="6"/>
      <c r="E139" s="371">
        <v>45502</v>
      </c>
      <c r="F139" s="1116" t="s">
        <v>5</v>
      </c>
      <c r="G139" s="5" t="s">
        <v>12008</v>
      </c>
      <c r="H139" s="191">
        <v>0.5</v>
      </c>
      <c r="I139" s="1"/>
      <c r="J139"/>
    </row>
    <row r="140" spans="1:10" outlineLevel="1" collapsed="1" x14ac:dyDescent="0.25">
      <c r="C140" s="813" t="s">
        <v>12115</v>
      </c>
      <c r="D140" s="6"/>
      <c r="E140" s="371"/>
      <c r="F140" s="1116"/>
      <c r="H140" s="191">
        <f>SUBTOTAL(9,H141:H141)</f>
        <v>0.4</v>
      </c>
      <c r="I140" s="1"/>
      <c r="J140"/>
    </row>
    <row r="141" spans="1:10" hidden="1" outlineLevel="2" x14ac:dyDescent="0.25">
      <c r="A141" s="1123">
        <v>78</v>
      </c>
      <c r="B141" s="601">
        <v>1</v>
      </c>
      <c r="C141" s="209" t="s">
        <v>11617</v>
      </c>
      <c r="D141" s="6"/>
      <c r="E141" s="371">
        <v>45441</v>
      </c>
      <c r="F141" s="1116" t="s">
        <v>5</v>
      </c>
      <c r="G141" s="5" t="s">
        <v>11909</v>
      </c>
      <c r="H141" s="191">
        <v>0.4</v>
      </c>
      <c r="I141" s="1"/>
      <c r="J141"/>
    </row>
    <row r="142" spans="1:10" outlineLevel="1" collapsed="1" x14ac:dyDescent="0.25">
      <c r="C142" s="813" t="s">
        <v>17102</v>
      </c>
      <c r="D142" s="6"/>
      <c r="E142" s="371"/>
      <c r="F142" s="1116"/>
      <c r="H142" s="191">
        <f>SUBTOTAL(9,H143:H144)</f>
        <v>1</v>
      </c>
      <c r="I142" s="1"/>
      <c r="J142"/>
    </row>
    <row r="143" spans="1:10" hidden="1" outlineLevel="2" x14ac:dyDescent="0.25">
      <c r="A143" s="1123">
        <v>147</v>
      </c>
      <c r="B143" s="601">
        <v>1</v>
      </c>
      <c r="C143" s="209" t="s">
        <v>14821</v>
      </c>
      <c r="D143" s="6"/>
      <c r="E143" s="371">
        <v>45484</v>
      </c>
      <c r="F143" s="1116" t="s">
        <v>5</v>
      </c>
      <c r="G143" s="5" t="s">
        <v>11976</v>
      </c>
      <c r="H143" s="191">
        <v>0.5</v>
      </c>
      <c r="I143" s="1"/>
      <c r="J143"/>
    </row>
    <row r="144" spans="1:10" hidden="1" outlineLevel="2" x14ac:dyDescent="0.25">
      <c r="A144" s="1123">
        <v>158</v>
      </c>
      <c r="B144" s="601">
        <v>1</v>
      </c>
      <c r="C144" s="209" t="s">
        <v>14821</v>
      </c>
      <c r="D144" s="6"/>
      <c r="E144" s="371">
        <v>45493</v>
      </c>
      <c r="F144" s="1116" t="s">
        <v>5</v>
      </c>
      <c r="G144" s="5" t="s">
        <v>11987</v>
      </c>
      <c r="H144" s="191">
        <v>0.5</v>
      </c>
      <c r="I144" s="1"/>
      <c r="J144"/>
    </row>
    <row r="145" spans="1:10" outlineLevel="1" collapsed="1" x14ac:dyDescent="0.25">
      <c r="C145" s="813" t="s">
        <v>17270</v>
      </c>
      <c r="D145" s="6"/>
      <c r="E145" s="371"/>
      <c r="F145" s="1116"/>
      <c r="H145" s="191">
        <f>SUBTOTAL(9,H146:H146)</f>
        <v>2</v>
      </c>
      <c r="I145" s="1"/>
      <c r="J145"/>
    </row>
    <row r="146" spans="1:10" hidden="1" outlineLevel="2" x14ac:dyDescent="0.25">
      <c r="A146" s="1123">
        <v>290</v>
      </c>
      <c r="B146" s="601">
        <v>1</v>
      </c>
      <c r="C146" s="209" t="s">
        <v>13960</v>
      </c>
      <c r="D146" s="6"/>
      <c r="E146" s="371">
        <v>45514</v>
      </c>
      <c r="F146" s="1116" t="s">
        <v>5</v>
      </c>
      <c r="G146" s="5" t="s">
        <v>8</v>
      </c>
      <c r="H146" s="191">
        <v>2</v>
      </c>
      <c r="I146" s="1"/>
      <c r="J146"/>
    </row>
    <row r="147" spans="1:10" outlineLevel="1" collapsed="1" x14ac:dyDescent="0.25">
      <c r="C147" s="813" t="s">
        <v>12114</v>
      </c>
      <c r="D147" s="6"/>
      <c r="E147" s="371"/>
      <c r="F147" s="1116"/>
      <c r="H147" s="191">
        <f>SUBTOTAL(9,H148:H148)</f>
        <v>0.75</v>
      </c>
      <c r="I147" s="1"/>
      <c r="J147"/>
    </row>
    <row r="148" spans="1:10" hidden="1" outlineLevel="2" x14ac:dyDescent="0.25">
      <c r="A148" s="1123">
        <v>149</v>
      </c>
      <c r="B148" s="601">
        <v>1</v>
      </c>
      <c r="C148" s="209" t="s">
        <v>11662</v>
      </c>
      <c r="D148" s="6"/>
      <c r="E148" s="371">
        <v>45484</v>
      </c>
      <c r="F148" s="1116" t="s">
        <v>5</v>
      </c>
      <c r="G148" s="5" t="s">
        <v>11978</v>
      </c>
      <c r="H148" s="191">
        <v>0.75</v>
      </c>
      <c r="I148" s="1"/>
      <c r="J148"/>
    </row>
    <row r="149" spans="1:10" outlineLevel="1" collapsed="1" x14ac:dyDescent="0.25">
      <c r="C149" s="813" t="s">
        <v>17101</v>
      </c>
      <c r="D149" s="6"/>
      <c r="E149" s="371"/>
      <c r="F149" s="1116"/>
      <c r="H149" s="191">
        <f>SUBTOTAL(9,H150:H151)</f>
        <v>3.5</v>
      </c>
      <c r="I149" s="1"/>
      <c r="J149"/>
    </row>
    <row r="150" spans="1:10" hidden="1" outlineLevel="2" x14ac:dyDescent="0.25">
      <c r="A150" s="1123">
        <v>91</v>
      </c>
      <c r="B150" s="601">
        <v>1</v>
      </c>
      <c r="C150" s="209" t="s">
        <v>15363</v>
      </c>
      <c r="D150" s="6"/>
      <c r="E150" s="371">
        <v>45454</v>
      </c>
      <c r="F150" s="1116" t="s">
        <v>5</v>
      </c>
      <c r="G150" s="5" t="s">
        <v>11922</v>
      </c>
      <c r="H150" s="191">
        <v>2</v>
      </c>
      <c r="I150" s="1"/>
      <c r="J150"/>
    </row>
    <row r="151" spans="1:10" hidden="1" outlineLevel="2" x14ac:dyDescent="0.25">
      <c r="A151" s="1122">
        <v>93</v>
      </c>
      <c r="B151" s="10">
        <v>1</v>
      </c>
      <c r="C151" s="4" t="s">
        <v>15363</v>
      </c>
      <c r="D151" s="5"/>
      <c r="E151" s="371">
        <v>45455</v>
      </c>
      <c r="F151" s="6" t="s">
        <v>5</v>
      </c>
      <c r="G151" s="5" t="s">
        <v>11924</v>
      </c>
      <c r="H151" s="191">
        <v>1.5</v>
      </c>
      <c r="J151"/>
    </row>
    <row r="152" spans="1:10" outlineLevel="1" collapsed="1" x14ac:dyDescent="0.25">
      <c r="C152" s="813" t="s">
        <v>12113</v>
      </c>
      <c r="D152" s="6"/>
      <c r="E152" s="371"/>
      <c r="F152" s="1116"/>
      <c r="H152" s="191">
        <f>SUBTOTAL(9,H153:H153)</f>
        <v>1</v>
      </c>
      <c r="I152" s="1"/>
      <c r="J152"/>
    </row>
    <row r="153" spans="1:10" hidden="1" outlineLevel="2" x14ac:dyDescent="0.25">
      <c r="A153" s="1123">
        <v>257</v>
      </c>
      <c r="B153" s="601">
        <v>2</v>
      </c>
      <c r="C153" s="209" t="s">
        <v>11827</v>
      </c>
      <c r="D153" s="6"/>
      <c r="E153" s="371">
        <v>45505</v>
      </c>
      <c r="F153" s="1116" t="s">
        <v>150</v>
      </c>
      <c r="G153" s="5" t="s">
        <v>12086</v>
      </c>
      <c r="H153" s="191">
        <v>1</v>
      </c>
      <c r="I153" s="1"/>
      <c r="J153"/>
    </row>
    <row r="154" spans="1:10" outlineLevel="1" collapsed="1" x14ac:dyDescent="0.25">
      <c r="C154" s="813" t="s">
        <v>12112</v>
      </c>
      <c r="D154" s="6"/>
      <c r="E154" s="371"/>
      <c r="F154" s="1116"/>
      <c r="H154" s="191">
        <f>SUBTOTAL(9,H155:H155)</f>
        <v>0.5</v>
      </c>
      <c r="I154" s="1"/>
      <c r="J154"/>
    </row>
    <row r="155" spans="1:10" hidden="1" outlineLevel="2" x14ac:dyDescent="0.25">
      <c r="A155" s="1123">
        <v>4</v>
      </c>
      <c r="B155" s="601">
        <v>3</v>
      </c>
      <c r="C155" s="209" t="s">
        <v>11671</v>
      </c>
      <c r="D155" s="6"/>
      <c r="E155" s="371">
        <v>45476</v>
      </c>
      <c r="F155" s="1116" t="s">
        <v>11832</v>
      </c>
      <c r="G155" s="5" t="s">
        <v>11842</v>
      </c>
      <c r="H155" s="191">
        <v>0.5</v>
      </c>
      <c r="I155" s="1"/>
      <c r="J155"/>
    </row>
    <row r="156" spans="1:10" outlineLevel="1" collapsed="1" x14ac:dyDescent="0.25">
      <c r="C156" s="813" t="s">
        <v>12111</v>
      </c>
      <c r="D156" s="6"/>
      <c r="E156" s="371"/>
      <c r="F156" s="1116"/>
      <c r="H156" s="191">
        <f>SUBTOTAL(9,H157:H159)</f>
        <v>4.4000000000000004</v>
      </c>
      <c r="I156" s="1"/>
      <c r="J156"/>
    </row>
    <row r="157" spans="1:10" hidden="1" outlineLevel="2" x14ac:dyDescent="0.25">
      <c r="A157" s="1123">
        <v>157</v>
      </c>
      <c r="B157" s="601">
        <v>1</v>
      </c>
      <c r="C157" s="209" t="s">
        <v>11647</v>
      </c>
      <c r="D157" s="6"/>
      <c r="E157" s="371">
        <v>45493</v>
      </c>
      <c r="F157" s="1116" t="s">
        <v>5</v>
      </c>
      <c r="G157" s="5" t="s">
        <v>11986</v>
      </c>
      <c r="H157" s="191">
        <v>0.5</v>
      </c>
      <c r="I157" s="1"/>
      <c r="J157"/>
    </row>
    <row r="158" spans="1:10" hidden="1" outlineLevel="2" x14ac:dyDescent="0.25">
      <c r="A158" s="1123">
        <v>239</v>
      </c>
      <c r="B158" s="601">
        <v>2</v>
      </c>
      <c r="C158" s="209" t="s">
        <v>11647</v>
      </c>
      <c r="D158" s="6"/>
      <c r="E158" s="371">
        <v>45495</v>
      </c>
      <c r="F158" s="1116" t="s">
        <v>150</v>
      </c>
      <c r="G158" s="5" t="s">
        <v>12068</v>
      </c>
      <c r="H158" s="191">
        <v>1.6</v>
      </c>
      <c r="I158" s="1"/>
      <c r="J158"/>
    </row>
    <row r="159" spans="1:10" hidden="1" outlineLevel="2" x14ac:dyDescent="0.25">
      <c r="A159" s="1123">
        <v>246</v>
      </c>
      <c r="B159" s="601">
        <v>2</v>
      </c>
      <c r="C159" s="209" t="s">
        <v>11647</v>
      </c>
      <c r="D159" s="6"/>
      <c r="E159" s="371">
        <v>45498</v>
      </c>
      <c r="F159" s="1116" t="s">
        <v>150</v>
      </c>
      <c r="G159" s="5" t="s">
        <v>12075</v>
      </c>
      <c r="H159" s="191">
        <v>2.2999999999999998</v>
      </c>
      <c r="I159" s="1"/>
      <c r="J159"/>
    </row>
    <row r="160" spans="1:10" outlineLevel="1" collapsed="1" x14ac:dyDescent="0.25">
      <c r="C160" s="813" t="s">
        <v>12110</v>
      </c>
      <c r="D160" s="6"/>
      <c r="E160" s="371"/>
      <c r="F160" s="1116"/>
      <c r="H160" s="191">
        <f>SUBTOTAL(9,H161:H161)</f>
        <v>0.75</v>
      </c>
      <c r="I160" s="1"/>
      <c r="J160"/>
    </row>
    <row r="161" spans="1:10" hidden="1" outlineLevel="2" x14ac:dyDescent="0.25">
      <c r="A161" s="1123">
        <v>68</v>
      </c>
      <c r="B161" s="601">
        <v>1</v>
      </c>
      <c r="C161" s="209" t="s">
        <v>11613</v>
      </c>
      <c r="D161" s="6"/>
      <c r="E161" s="371">
        <v>45428</v>
      </c>
      <c r="F161" s="1116" t="s">
        <v>5</v>
      </c>
      <c r="G161" s="5" t="s">
        <v>11899</v>
      </c>
      <c r="H161" s="191">
        <v>0.75</v>
      </c>
      <c r="I161" s="1"/>
      <c r="J161"/>
    </row>
    <row r="162" spans="1:10" outlineLevel="1" collapsed="1" x14ac:dyDescent="0.25">
      <c r="C162" s="813" t="s">
        <v>17100</v>
      </c>
      <c r="D162" s="6"/>
      <c r="E162" s="371"/>
      <c r="F162" s="1116"/>
      <c r="H162" s="191">
        <f>SUBTOTAL(9,H163:H168)</f>
        <v>2.8</v>
      </c>
      <c r="I162" s="1"/>
      <c r="J162"/>
    </row>
    <row r="163" spans="1:10" hidden="1" outlineLevel="2" x14ac:dyDescent="0.25">
      <c r="A163" s="1123">
        <v>159</v>
      </c>
      <c r="B163" s="601">
        <v>1</v>
      </c>
      <c r="C163" s="209" t="s">
        <v>13433</v>
      </c>
      <c r="D163" s="6"/>
      <c r="E163" s="371">
        <v>45494</v>
      </c>
      <c r="F163" s="1116" t="s">
        <v>5</v>
      </c>
      <c r="G163" s="5" t="s">
        <v>11988</v>
      </c>
      <c r="H163" s="191">
        <v>0.4</v>
      </c>
      <c r="I163" s="1"/>
      <c r="J163"/>
    </row>
    <row r="164" spans="1:10" hidden="1" outlineLevel="2" x14ac:dyDescent="0.25">
      <c r="A164" s="1123">
        <v>220</v>
      </c>
      <c r="B164" s="601">
        <v>4</v>
      </c>
      <c r="C164" s="209" t="s">
        <v>13433</v>
      </c>
      <c r="D164" s="6"/>
      <c r="E164" s="371">
        <v>45495</v>
      </c>
      <c r="F164" s="1116" t="s">
        <v>11833</v>
      </c>
      <c r="G164" s="5" t="s">
        <v>12050</v>
      </c>
      <c r="H164" s="191">
        <v>0.5</v>
      </c>
      <c r="I164" s="1"/>
      <c r="J164"/>
    </row>
    <row r="165" spans="1:10" hidden="1" outlineLevel="2" x14ac:dyDescent="0.25">
      <c r="A165" s="1123">
        <v>165</v>
      </c>
      <c r="B165" s="601">
        <v>1</v>
      </c>
      <c r="C165" s="209" t="s">
        <v>13433</v>
      </c>
      <c r="D165" s="6"/>
      <c r="E165" s="371">
        <v>45496</v>
      </c>
      <c r="F165" s="1116" t="s">
        <v>5</v>
      </c>
      <c r="G165" s="5" t="s">
        <v>11994</v>
      </c>
      <c r="H165" s="191">
        <v>0.5</v>
      </c>
      <c r="I165" s="1"/>
      <c r="J165"/>
    </row>
    <row r="166" spans="1:10" hidden="1" outlineLevel="2" x14ac:dyDescent="0.25">
      <c r="A166" s="1123">
        <v>221</v>
      </c>
      <c r="B166" s="601">
        <v>4</v>
      </c>
      <c r="C166" s="209" t="s">
        <v>13433</v>
      </c>
      <c r="D166" s="6"/>
      <c r="E166" s="371">
        <v>45496</v>
      </c>
      <c r="F166" s="1116" t="s">
        <v>11833</v>
      </c>
      <c r="G166" s="5" t="s">
        <v>12051</v>
      </c>
      <c r="H166" s="191">
        <v>0.75</v>
      </c>
      <c r="I166" s="1"/>
      <c r="J166"/>
    </row>
    <row r="167" spans="1:10" ht="15.75" hidden="1" outlineLevel="2" x14ac:dyDescent="0.25">
      <c r="A167" s="1121">
        <v>222</v>
      </c>
      <c r="B167" s="1118">
        <v>4</v>
      </c>
      <c r="C167" s="4" t="s">
        <v>13433</v>
      </c>
      <c r="D167"/>
      <c r="E167" s="15">
        <v>45497</v>
      </c>
      <c r="F167" s="1" t="s">
        <v>11833</v>
      </c>
      <c r="G167" t="s">
        <v>12052</v>
      </c>
      <c r="H167" s="191">
        <v>0.25</v>
      </c>
      <c r="I167" s="1"/>
      <c r="J167"/>
    </row>
    <row r="168" spans="1:10" hidden="1" outlineLevel="2" x14ac:dyDescent="0.25">
      <c r="A168" s="1123">
        <v>187</v>
      </c>
      <c r="B168" s="601">
        <v>1</v>
      </c>
      <c r="C168" s="209" t="s">
        <v>13433</v>
      </c>
      <c r="D168" s="6"/>
      <c r="E168" s="371">
        <v>45503</v>
      </c>
      <c r="F168" s="1116" t="s">
        <v>5</v>
      </c>
      <c r="G168" s="5" t="s">
        <v>12016</v>
      </c>
      <c r="H168" s="191">
        <v>0.4</v>
      </c>
      <c r="I168" s="1" t="s">
        <v>12017</v>
      </c>
      <c r="J168"/>
    </row>
    <row r="169" spans="1:10" outlineLevel="1" collapsed="1" x14ac:dyDescent="0.25">
      <c r="A169" s="1120"/>
      <c r="B169" s="814"/>
      <c r="C169" s="1127" t="s">
        <v>17099</v>
      </c>
      <c r="D169"/>
      <c r="E169" s="15"/>
      <c r="F169" s="1"/>
      <c r="G169"/>
      <c r="H169" s="191">
        <f>SUBTOTAL(9,H170:H170)</f>
        <v>0.4</v>
      </c>
      <c r="I169" s="1113"/>
      <c r="J169"/>
    </row>
    <row r="170" spans="1:10" hidden="1" outlineLevel="2" x14ac:dyDescent="0.25">
      <c r="A170" s="1120">
        <v>176</v>
      </c>
      <c r="B170" s="814">
        <v>1</v>
      </c>
      <c r="C170" s="4" t="s">
        <v>12490</v>
      </c>
      <c r="D170"/>
      <c r="E170" s="15">
        <v>45500</v>
      </c>
      <c r="F170" s="1" t="s">
        <v>5</v>
      </c>
      <c r="G170" t="s">
        <v>12005</v>
      </c>
      <c r="H170" s="191">
        <v>0.4</v>
      </c>
      <c r="I170" s="1113"/>
      <c r="J170"/>
    </row>
    <row r="171" spans="1:10" outlineLevel="1" collapsed="1" x14ac:dyDescent="0.25">
      <c r="C171" s="813" t="s">
        <v>12109</v>
      </c>
      <c r="D171" s="6"/>
      <c r="E171" s="371"/>
      <c r="F171" s="1116"/>
      <c r="H171" s="191">
        <f>SUBTOTAL(9,H172:H178)</f>
        <v>6.35</v>
      </c>
      <c r="I171" s="1"/>
      <c r="J171"/>
    </row>
    <row r="172" spans="1:10" hidden="1" outlineLevel="2" x14ac:dyDescent="0.25">
      <c r="A172" s="1123">
        <v>86</v>
      </c>
      <c r="B172" s="601">
        <v>1</v>
      </c>
      <c r="C172" s="209" t="s">
        <v>11626</v>
      </c>
      <c r="D172" s="6"/>
      <c r="E172" s="371">
        <v>45449</v>
      </c>
      <c r="F172" s="1116" t="s">
        <v>5</v>
      </c>
      <c r="G172" s="5" t="s">
        <v>11917</v>
      </c>
      <c r="H172" s="191">
        <v>0.5</v>
      </c>
      <c r="I172" s="1"/>
      <c r="J172"/>
    </row>
    <row r="173" spans="1:10" hidden="1" outlineLevel="2" x14ac:dyDescent="0.25">
      <c r="A173" s="1123">
        <v>99</v>
      </c>
      <c r="B173" s="601">
        <v>1</v>
      </c>
      <c r="C173" s="209" t="s">
        <v>11626</v>
      </c>
      <c r="D173" s="6"/>
      <c r="E173" s="371">
        <v>45460</v>
      </c>
      <c r="F173" s="1116" t="s">
        <v>5</v>
      </c>
      <c r="G173" s="5" t="s">
        <v>11930</v>
      </c>
      <c r="H173" s="191">
        <v>0.75</v>
      </c>
      <c r="I173" s="1"/>
      <c r="J173"/>
    </row>
    <row r="174" spans="1:10" hidden="1" outlineLevel="2" x14ac:dyDescent="0.25">
      <c r="A174" s="1123">
        <v>156</v>
      </c>
      <c r="B174" s="601">
        <v>1</v>
      </c>
      <c r="C174" s="209" t="s">
        <v>11626</v>
      </c>
      <c r="D174" s="6"/>
      <c r="E174" s="371">
        <v>45493</v>
      </c>
      <c r="F174" s="1116" t="s">
        <v>5</v>
      </c>
      <c r="G174" s="5" t="s">
        <v>11985</v>
      </c>
      <c r="H174" s="191">
        <v>0.75</v>
      </c>
      <c r="I174" s="1"/>
      <c r="J174"/>
    </row>
    <row r="175" spans="1:10" hidden="1" outlineLevel="2" x14ac:dyDescent="0.25">
      <c r="A175" s="1122">
        <v>167</v>
      </c>
      <c r="B175" s="10">
        <v>1</v>
      </c>
      <c r="C175" s="4" t="s">
        <v>11626</v>
      </c>
      <c r="D175" s="5"/>
      <c r="E175" s="371">
        <v>45496</v>
      </c>
      <c r="F175" s="6" t="s">
        <v>5</v>
      </c>
      <c r="G175" s="5" t="s">
        <v>11996</v>
      </c>
      <c r="H175" s="191">
        <v>1</v>
      </c>
      <c r="J175"/>
    </row>
    <row r="176" spans="1:10" hidden="1" outlineLevel="2" x14ac:dyDescent="0.25">
      <c r="A176" s="1123">
        <v>191</v>
      </c>
      <c r="B176" s="601">
        <v>1</v>
      </c>
      <c r="C176" s="209" t="s">
        <v>11626</v>
      </c>
      <c r="D176" s="6"/>
      <c r="E176" s="371">
        <v>45503</v>
      </c>
      <c r="F176" s="1116" t="s">
        <v>5</v>
      </c>
      <c r="G176" s="5" t="s">
        <v>12022</v>
      </c>
      <c r="H176" s="191">
        <v>1.25</v>
      </c>
      <c r="I176" s="1"/>
      <c r="J176"/>
    </row>
    <row r="177" spans="1:10" hidden="1" outlineLevel="2" x14ac:dyDescent="0.25">
      <c r="A177" s="1123">
        <v>286</v>
      </c>
      <c r="B177" s="601">
        <v>1</v>
      </c>
      <c r="C177" s="209" t="s">
        <v>11626</v>
      </c>
      <c r="D177" s="6"/>
      <c r="E177" s="371">
        <v>45514</v>
      </c>
      <c r="F177" s="1116" t="s">
        <v>5</v>
      </c>
      <c r="G177" s="5" t="s">
        <v>17263</v>
      </c>
      <c r="H177" s="191">
        <v>1.1000000000000001</v>
      </c>
      <c r="I177" s="1"/>
      <c r="J177"/>
    </row>
    <row r="178" spans="1:10" hidden="1" outlineLevel="2" x14ac:dyDescent="0.25">
      <c r="A178" s="1123">
        <v>277</v>
      </c>
      <c r="B178" s="601">
        <v>2</v>
      </c>
      <c r="C178" s="209" t="s">
        <v>11626</v>
      </c>
      <c r="D178" s="6"/>
      <c r="E178" s="371">
        <v>45514</v>
      </c>
      <c r="F178" s="1116" t="s">
        <v>150</v>
      </c>
      <c r="G178" s="5" t="s">
        <v>17259</v>
      </c>
      <c r="H178" s="191">
        <v>1</v>
      </c>
      <c r="I178" s="1"/>
      <c r="J178"/>
    </row>
    <row r="179" spans="1:10" outlineLevel="1" collapsed="1" x14ac:dyDescent="0.25">
      <c r="C179" s="813" t="s">
        <v>17098</v>
      </c>
      <c r="D179" s="6"/>
      <c r="E179" s="371"/>
      <c r="F179" s="1116"/>
      <c r="H179" s="191">
        <f>SUBTOTAL(9,H180:H181)</f>
        <v>2.4</v>
      </c>
      <c r="I179" s="1"/>
      <c r="J179"/>
    </row>
    <row r="180" spans="1:10" hidden="1" outlineLevel="2" x14ac:dyDescent="0.25">
      <c r="A180" s="1123">
        <v>43</v>
      </c>
      <c r="B180" s="601">
        <v>1</v>
      </c>
      <c r="C180" s="209" t="s">
        <v>14770</v>
      </c>
      <c r="D180" s="6"/>
      <c r="E180" s="371">
        <v>45323</v>
      </c>
      <c r="F180" s="1116" t="s">
        <v>5</v>
      </c>
      <c r="G180" s="5" t="s">
        <v>11874</v>
      </c>
      <c r="H180" s="191">
        <v>0.4</v>
      </c>
      <c r="I180" s="1"/>
      <c r="J180"/>
    </row>
    <row r="181" spans="1:10" hidden="1" outlineLevel="2" x14ac:dyDescent="0.25">
      <c r="A181" s="1123">
        <v>284</v>
      </c>
      <c r="B181" s="601">
        <v>2</v>
      </c>
      <c r="C181" s="209" t="s">
        <v>14770</v>
      </c>
      <c r="D181" s="6"/>
      <c r="E181" s="371">
        <v>45514</v>
      </c>
      <c r="F181" s="1116" t="s">
        <v>150</v>
      </c>
      <c r="G181" s="5" t="s">
        <v>8</v>
      </c>
      <c r="H181" s="191">
        <v>2</v>
      </c>
      <c r="I181" s="1"/>
      <c r="J181"/>
    </row>
    <row r="182" spans="1:10" outlineLevel="1" collapsed="1" x14ac:dyDescent="0.25">
      <c r="C182" s="813" t="s">
        <v>17097</v>
      </c>
      <c r="D182" s="6"/>
      <c r="E182" s="371"/>
      <c r="F182" s="1116"/>
      <c r="H182" s="191">
        <f>SUBTOTAL(9,H183:H188)</f>
        <v>3.3</v>
      </c>
      <c r="I182" s="1"/>
      <c r="J182"/>
    </row>
    <row r="183" spans="1:10" hidden="1" outlineLevel="2" x14ac:dyDescent="0.25">
      <c r="A183" s="1123">
        <v>125</v>
      </c>
      <c r="B183" s="601">
        <v>1</v>
      </c>
      <c r="C183" s="209" t="s">
        <v>14656</v>
      </c>
      <c r="D183" s="6"/>
      <c r="E183" s="371">
        <v>45479</v>
      </c>
      <c r="F183" s="1116" t="s">
        <v>5</v>
      </c>
      <c r="G183" s="5" t="s">
        <v>11954</v>
      </c>
      <c r="H183" s="191">
        <v>0.75</v>
      </c>
      <c r="I183" s="1"/>
      <c r="J183"/>
    </row>
    <row r="184" spans="1:10" hidden="1" outlineLevel="2" x14ac:dyDescent="0.25">
      <c r="A184" s="1123">
        <v>128</v>
      </c>
      <c r="B184" s="601">
        <v>1</v>
      </c>
      <c r="C184" s="209" t="s">
        <v>14656</v>
      </c>
      <c r="D184" s="6"/>
      <c r="E184" s="371">
        <v>45480</v>
      </c>
      <c r="F184" s="1116" t="s">
        <v>5</v>
      </c>
      <c r="G184" s="5" t="s">
        <v>11957</v>
      </c>
      <c r="H184" s="191">
        <v>0.25</v>
      </c>
      <c r="I184" s="1"/>
      <c r="J184"/>
    </row>
    <row r="185" spans="1:10" hidden="1" outlineLevel="2" x14ac:dyDescent="0.25">
      <c r="A185" s="1123">
        <v>137</v>
      </c>
      <c r="B185" s="601">
        <v>1</v>
      </c>
      <c r="C185" s="209" t="s">
        <v>14656</v>
      </c>
      <c r="D185" s="6"/>
      <c r="E185" s="371">
        <v>45482</v>
      </c>
      <c r="F185" s="1116" t="s">
        <v>5</v>
      </c>
      <c r="G185" s="5" t="s">
        <v>11966</v>
      </c>
      <c r="H185" s="191">
        <v>0.75</v>
      </c>
      <c r="I185" s="1"/>
      <c r="J185"/>
    </row>
    <row r="186" spans="1:10" hidden="1" outlineLevel="2" x14ac:dyDescent="0.25">
      <c r="A186" s="1123">
        <v>152</v>
      </c>
      <c r="B186" s="601">
        <v>1</v>
      </c>
      <c r="C186" s="209" t="s">
        <v>14656</v>
      </c>
      <c r="D186" s="6"/>
      <c r="E186" s="371">
        <v>45485</v>
      </c>
      <c r="F186" s="1116" t="s">
        <v>5</v>
      </c>
      <c r="G186" s="5" t="s">
        <v>11981</v>
      </c>
      <c r="H186" s="191">
        <v>0.75</v>
      </c>
      <c r="I186" s="1"/>
      <c r="J186"/>
    </row>
    <row r="187" spans="1:10" hidden="1" outlineLevel="2" x14ac:dyDescent="0.25">
      <c r="A187" s="1123">
        <v>180</v>
      </c>
      <c r="B187" s="601">
        <v>1</v>
      </c>
      <c r="C187" s="209" t="s">
        <v>14656</v>
      </c>
      <c r="D187" s="6"/>
      <c r="E187" s="371">
        <v>45502</v>
      </c>
      <c r="F187" s="1116" t="s">
        <v>5</v>
      </c>
      <c r="G187" s="5" t="s">
        <v>12009</v>
      </c>
      <c r="H187" s="191">
        <v>0.4</v>
      </c>
      <c r="I187" s="1"/>
      <c r="J187"/>
    </row>
    <row r="188" spans="1:10" hidden="1" outlineLevel="2" x14ac:dyDescent="0.25">
      <c r="A188" s="1123">
        <v>201</v>
      </c>
      <c r="B188" s="601">
        <v>1</v>
      </c>
      <c r="C188" s="209" t="s">
        <v>14656</v>
      </c>
      <c r="D188" s="6"/>
      <c r="E188" s="371">
        <v>45504</v>
      </c>
      <c r="F188" s="1116" t="s">
        <v>5</v>
      </c>
      <c r="G188" s="5" t="s">
        <v>12031</v>
      </c>
      <c r="H188" s="191">
        <v>0.4</v>
      </c>
      <c r="I188" s="1"/>
      <c r="J188"/>
    </row>
    <row r="189" spans="1:10" outlineLevel="1" collapsed="1" x14ac:dyDescent="0.25">
      <c r="C189" s="813" t="s">
        <v>17096</v>
      </c>
      <c r="D189" s="6"/>
      <c r="E189" s="371"/>
      <c r="F189" s="1116"/>
      <c r="H189" s="191">
        <f>SUBTOTAL(9,H190:H192)</f>
        <v>1.65</v>
      </c>
      <c r="I189" s="1"/>
      <c r="J189"/>
    </row>
    <row r="190" spans="1:10" hidden="1" outlineLevel="2" x14ac:dyDescent="0.25">
      <c r="A190" s="1123">
        <v>44</v>
      </c>
      <c r="B190" s="601">
        <v>1</v>
      </c>
      <c r="C190" s="209" t="s">
        <v>16794</v>
      </c>
      <c r="D190" s="6"/>
      <c r="E190" s="371">
        <v>45329</v>
      </c>
      <c r="F190" s="1116" t="s">
        <v>5</v>
      </c>
      <c r="G190" s="5" t="s">
        <v>11875</v>
      </c>
      <c r="H190" s="191">
        <v>0.4</v>
      </c>
      <c r="I190" s="1"/>
      <c r="J190"/>
    </row>
    <row r="191" spans="1:10" hidden="1" outlineLevel="2" x14ac:dyDescent="0.25">
      <c r="A191" s="1123">
        <v>71</v>
      </c>
      <c r="B191" s="601">
        <v>1</v>
      </c>
      <c r="C191" s="209" t="s">
        <v>16794</v>
      </c>
      <c r="D191" s="6"/>
      <c r="E191" s="371">
        <v>45428</v>
      </c>
      <c r="F191" s="1116" t="s">
        <v>5</v>
      </c>
      <c r="G191" s="5" t="s">
        <v>11902</v>
      </c>
      <c r="H191" s="191">
        <v>0.5</v>
      </c>
      <c r="I191" s="1"/>
      <c r="J191"/>
    </row>
    <row r="192" spans="1:10" hidden="1" outlineLevel="2" x14ac:dyDescent="0.25">
      <c r="A192" s="1123">
        <v>150</v>
      </c>
      <c r="B192" s="601">
        <v>1</v>
      </c>
      <c r="C192" s="209" t="s">
        <v>16794</v>
      </c>
      <c r="D192" s="6"/>
      <c r="E192" s="371">
        <v>45484</v>
      </c>
      <c r="F192" s="1116" t="s">
        <v>5</v>
      </c>
      <c r="G192" s="5" t="s">
        <v>11979</v>
      </c>
      <c r="H192" s="191">
        <v>0.75</v>
      </c>
      <c r="I192" s="1"/>
      <c r="J192"/>
    </row>
    <row r="193" spans="1:10" outlineLevel="1" collapsed="1" x14ac:dyDescent="0.25">
      <c r="C193" s="813" t="s">
        <v>12108</v>
      </c>
      <c r="D193" s="6"/>
      <c r="E193" s="371"/>
      <c r="F193" s="1116"/>
      <c r="H193" s="191">
        <f>SUBTOTAL(9,H194:H194)</f>
        <v>0.5</v>
      </c>
      <c r="I193" s="1"/>
      <c r="J193"/>
    </row>
    <row r="194" spans="1:10" hidden="1" outlineLevel="2" x14ac:dyDescent="0.25">
      <c r="A194" s="1123">
        <v>59</v>
      </c>
      <c r="B194" s="601">
        <v>1</v>
      </c>
      <c r="C194" s="209" t="s">
        <v>11595</v>
      </c>
      <c r="D194" s="6"/>
      <c r="E194" s="371">
        <v>45404</v>
      </c>
      <c r="F194" s="1116" t="s">
        <v>5</v>
      </c>
      <c r="G194" s="5" t="s">
        <v>11890</v>
      </c>
      <c r="H194" s="191">
        <v>0.5</v>
      </c>
      <c r="I194" s="1"/>
      <c r="J194"/>
    </row>
    <row r="195" spans="1:10" outlineLevel="1" collapsed="1" x14ac:dyDescent="0.25">
      <c r="C195" s="813" t="s">
        <v>12107</v>
      </c>
      <c r="D195" s="6"/>
      <c r="E195" s="371"/>
      <c r="F195" s="1116"/>
      <c r="H195" s="191">
        <f>SUBTOTAL(9,H196:H202)</f>
        <v>5.65</v>
      </c>
      <c r="I195" s="1"/>
      <c r="J195"/>
    </row>
    <row r="196" spans="1:10" hidden="1" outlineLevel="2" x14ac:dyDescent="0.25">
      <c r="A196" s="1123">
        <v>52</v>
      </c>
      <c r="B196" s="601">
        <v>1</v>
      </c>
      <c r="C196" s="209" t="s">
        <v>11602</v>
      </c>
      <c r="D196" s="6"/>
      <c r="E196" s="371">
        <v>45372</v>
      </c>
      <c r="F196" s="1116" t="s">
        <v>5</v>
      </c>
      <c r="G196" s="5" t="s">
        <v>11883</v>
      </c>
      <c r="H196" s="191">
        <v>2.5</v>
      </c>
      <c r="I196" s="1"/>
      <c r="J196"/>
    </row>
    <row r="197" spans="1:10" hidden="1" outlineLevel="2" x14ac:dyDescent="0.25">
      <c r="A197" s="1123">
        <v>53</v>
      </c>
      <c r="B197" s="601">
        <v>1</v>
      </c>
      <c r="C197" s="209" t="s">
        <v>11602</v>
      </c>
      <c r="D197" s="6"/>
      <c r="E197" s="371">
        <v>45373</v>
      </c>
      <c r="F197" s="1116" t="s">
        <v>5</v>
      </c>
      <c r="G197" s="5" t="s">
        <v>11884</v>
      </c>
      <c r="H197" s="191">
        <v>0.5</v>
      </c>
      <c r="I197" s="1"/>
      <c r="J197"/>
    </row>
    <row r="198" spans="1:10" hidden="1" outlineLevel="2" x14ac:dyDescent="0.25">
      <c r="A198" s="1123">
        <v>74</v>
      </c>
      <c r="B198" s="601">
        <v>1</v>
      </c>
      <c r="C198" s="209" t="s">
        <v>11602</v>
      </c>
      <c r="D198" s="6"/>
      <c r="E198" s="371">
        <v>45434</v>
      </c>
      <c r="F198" s="1116" t="s">
        <v>5</v>
      </c>
      <c r="G198" s="5" t="s">
        <v>11905</v>
      </c>
      <c r="H198" s="191">
        <v>1</v>
      </c>
      <c r="I198" s="1"/>
      <c r="J198"/>
    </row>
    <row r="199" spans="1:10" hidden="1" outlineLevel="2" x14ac:dyDescent="0.25">
      <c r="A199" s="1123">
        <v>76</v>
      </c>
      <c r="B199" s="601">
        <v>1</v>
      </c>
      <c r="C199" s="209" t="s">
        <v>11602</v>
      </c>
      <c r="D199" s="6"/>
      <c r="E199" s="371">
        <v>45440</v>
      </c>
      <c r="F199" s="1116" t="s">
        <v>5</v>
      </c>
      <c r="G199" s="5" t="s">
        <v>11907</v>
      </c>
      <c r="H199" s="191">
        <v>0.5</v>
      </c>
      <c r="I199" s="1"/>
      <c r="J199"/>
    </row>
    <row r="200" spans="1:10" hidden="1" outlineLevel="2" x14ac:dyDescent="0.25">
      <c r="A200" s="1123">
        <v>133</v>
      </c>
      <c r="B200" s="601">
        <v>1</v>
      </c>
      <c r="C200" s="209" t="s">
        <v>11602</v>
      </c>
      <c r="D200" s="6"/>
      <c r="E200" s="371">
        <v>45482</v>
      </c>
      <c r="F200" s="1116" t="s">
        <v>5</v>
      </c>
      <c r="G200" s="5" t="s">
        <v>11962</v>
      </c>
      <c r="H200" s="191">
        <v>0.25</v>
      </c>
      <c r="I200" s="1"/>
      <c r="J200"/>
    </row>
    <row r="201" spans="1:10" hidden="1" outlineLevel="2" x14ac:dyDescent="0.25">
      <c r="A201" s="1123">
        <v>144</v>
      </c>
      <c r="B201" s="601">
        <v>1</v>
      </c>
      <c r="C201" s="209" t="s">
        <v>11602</v>
      </c>
      <c r="D201" s="6"/>
      <c r="E201" s="371">
        <v>45484</v>
      </c>
      <c r="F201" s="1116" t="s">
        <v>5</v>
      </c>
      <c r="G201" s="5" t="s">
        <v>11973</v>
      </c>
      <c r="H201" s="191">
        <v>0.5</v>
      </c>
      <c r="I201" s="1"/>
      <c r="J201"/>
    </row>
    <row r="202" spans="1:10" hidden="1" outlineLevel="2" x14ac:dyDescent="0.25">
      <c r="A202" s="1123">
        <v>171</v>
      </c>
      <c r="B202" s="601">
        <v>1</v>
      </c>
      <c r="C202" s="209" t="s">
        <v>11602</v>
      </c>
      <c r="D202" s="6"/>
      <c r="E202" s="371">
        <v>45497</v>
      </c>
      <c r="F202" s="1116" t="s">
        <v>5</v>
      </c>
      <c r="G202" s="5" t="s">
        <v>12000</v>
      </c>
      <c r="H202" s="191">
        <v>0.4</v>
      </c>
      <c r="I202" s="1"/>
      <c r="J202"/>
    </row>
    <row r="203" spans="1:10" outlineLevel="1" collapsed="1" x14ac:dyDescent="0.25">
      <c r="C203" s="813" t="s">
        <v>17095</v>
      </c>
      <c r="D203" s="6"/>
      <c r="E203" s="371"/>
      <c r="F203" s="1116"/>
      <c r="H203" s="191">
        <f>SUBTOTAL(9,H204:H207)</f>
        <v>12.75</v>
      </c>
      <c r="I203" s="1"/>
      <c r="J203"/>
    </row>
    <row r="204" spans="1:10" hidden="1" outlineLevel="2" x14ac:dyDescent="0.25">
      <c r="A204" s="1123">
        <v>7</v>
      </c>
      <c r="B204" s="601">
        <v>3</v>
      </c>
      <c r="C204" s="209" t="s">
        <v>17003</v>
      </c>
      <c r="D204" s="6"/>
      <c r="E204" s="371">
        <v>45481</v>
      </c>
      <c r="F204" s="1116" t="s">
        <v>11832</v>
      </c>
      <c r="G204" s="5" t="s">
        <v>11845</v>
      </c>
      <c r="H204" s="191">
        <v>0.75</v>
      </c>
      <c r="I204" s="1"/>
      <c r="J204"/>
    </row>
    <row r="205" spans="1:10" hidden="1" outlineLevel="2" x14ac:dyDescent="0.25">
      <c r="A205" s="1123">
        <v>31</v>
      </c>
      <c r="B205" s="601">
        <v>3</v>
      </c>
      <c r="C205" s="209" t="s">
        <v>17003</v>
      </c>
      <c r="D205" s="6"/>
      <c r="E205" s="371">
        <v>45496</v>
      </c>
      <c r="F205" s="1116" t="s">
        <v>11832</v>
      </c>
      <c r="G205" s="5" t="s">
        <v>11867</v>
      </c>
      <c r="H205" s="191">
        <v>4.5</v>
      </c>
      <c r="I205" s="1"/>
      <c r="J205"/>
    </row>
    <row r="206" spans="1:10" hidden="1" outlineLevel="2" x14ac:dyDescent="0.25">
      <c r="A206" s="1123">
        <v>32</v>
      </c>
      <c r="B206" s="601">
        <v>3</v>
      </c>
      <c r="C206" s="209" t="s">
        <v>17003</v>
      </c>
      <c r="D206" s="6"/>
      <c r="E206" s="371">
        <v>45496</v>
      </c>
      <c r="F206" s="1116" t="s">
        <v>11832</v>
      </c>
      <c r="G206" s="5" t="s">
        <v>11867</v>
      </c>
      <c r="H206" s="191">
        <v>7.25</v>
      </c>
      <c r="I206" s="1"/>
      <c r="J206"/>
    </row>
    <row r="207" spans="1:10" hidden="1" outlineLevel="2" x14ac:dyDescent="0.25">
      <c r="A207" s="1123">
        <v>38</v>
      </c>
      <c r="B207" s="601">
        <v>3</v>
      </c>
      <c r="C207" s="209" t="s">
        <v>17003</v>
      </c>
      <c r="D207" s="6"/>
      <c r="E207" s="371">
        <v>45504</v>
      </c>
      <c r="F207" s="1116" t="s">
        <v>11832</v>
      </c>
      <c r="G207" s="5" t="s">
        <v>11872</v>
      </c>
      <c r="H207" s="191">
        <v>0.25</v>
      </c>
      <c r="I207" s="1"/>
      <c r="J207"/>
    </row>
    <row r="208" spans="1:10" outlineLevel="1" collapsed="1" x14ac:dyDescent="0.25">
      <c r="C208" s="813" t="s">
        <v>17094</v>
      </c>
      <c r="D208" s="6"/>
      <c r="E208" s="371"/>
      <c r="F208" s="1116"/>
      <c r="H208" s="191">
        <f>SUBTOTAL(9,H209:H213)</f>
        <v>5.8000000000000007</v>
      </c>
      <c r="I208" s="1"/>
      <c r="J208"/>
    </row>
    <row r="209" spans="1:10" hidden="1" outlineLevel="2" x14ac:dyDescent="0.25">
      <c r="A209" s="1123">
        <v>115</v>
      </c>
      <c r="B209" s="601">
        <v>1</v>
      </c>
      <c r="C209" s="209" t="s">
        <v>15151</v>
      </c>
      <c r="D209" s="6"/>
      <c r="E209" s="371">
        <v>45470</v>
      </c>
      <c r="F209" s="1116" t="s">
        <v>5</v>
      </c>
      <c r="G209" s="5" t="s">
        <v>11946</v>
      </c>
      <c r="H209" s="191">
        <v>0.75</v>
      </c>
      <c r="I209" s="1"/>
      <c r="J209"/>
    </row>
    <row r="210" spans="1:10" hidden="1" outlineLevel="2" x14ac:dyDescent="0.25">
      <c r="A210" s="1122">
        <v>127</v>
      </c>
      <c r="B210" s="10">
        <v>1</v>
      </c>
      <c r="C210" s="4" t="s">
        <v>15151</v>
      </c>
      <c r="D210" s="5"/>
      <c r="E210" s="371">
        <v>45479</v>
      </c>
      <c r="F210" s="6" t="s">
        <v>5</v>
      </c>
      <c r="G210" s="5" t="s">
        <v>11956</v>
      </c>
      <c r="H210" s="191">
        <v>0.75</v>
      </c>
      <c r="J210"/>
    </row>
    <row r="211" spans="1:10" hidden="1" outlineLevel="2" x14ac:dyDescent="0.25">
      <c r="A211" s="1123">
        <v>236</v>
      </c>
      <c r="B211" s="601">
        <v>2</v>
      </c>
      <c r="C211" s="209" t="s">
        <v>15151</v>
      </c>
      <c r="D211" s="6"/>
      <c r="E211" s="371">
        <v>45489</v>
      </c>
      <c r="F211" s="1116" t="s">
        <v>150</v>
      </c>
      <c r="G211" s="5" t="s">
        <v>12065</v>
      </c>
      <c r="H211" s="191">
        <v>3.4</v>
      </c>
      <c r="I211" s="1"/>
      <c r="J211"/>
    </row>
    <row r="212" spans="1:10" hidden="1" outlineLevel="2" x14ac:dyDescent="0.25">
      <c r="A212" s="1123">
        <v>164</v>
      </c>
      <c r="B212" s="601">
        <v>1</v>
      </c>
      <c r="C212" s="209" t="s">
        <v>15151</v>
      </c>
      <c r="D212" s="6"/>
      <c r="E212" s="371">
        <v>45495</v>
      </c>
      <c r="F212" s="1116" t="s">
        <v>5</v>
      </c>
      <c r="G212" s="5" t="s">
        <v>11993</v>
      </c>
      <c r="H212" s="191">
        <v>0.4</v>
      </c>
      <c r="I212" s="1"/>
      <c r="J212"/>
    </row>
    <row r="213" spans="1:10" hidden="1" outlineLevel="2" x14ac:dyDescent="0.25">
      <c r="A213" s="1123">
        <v>242</v>
      </c>
      <c r="B213" s="601">
        <v>2</v>
      </c>
      <c r="C213" s="209" t="s">
        <v>15151</v>
      </c>
      <c r="D213" s="6"/>
      <c r="E213" s="371">
        <v>45496</v>
      </c>
      <c r="F213" s="1116" t="s">
        <v>150</v>
      </c>
      <c r="G213" s="5" t="s">
        <v>12071</v>
      </c>
      <c r="H213" s="191">
        <v>0.5</v>
      </c>
      <c r="I213" s="1"/>
      <c r="J213"/>
    </row>
    <row r="214" spans="1:10" outlineLevel="1" collapsed="1" x14ac:dyDescent="0.25">
      <c r="C214" s="813" t="s">
        <v>12106</v>
      </c>
      <c r="D214" s="6"/>
      <c r="E214" s="371"/>
      <c r="F214" s="1116"/>
      <c r="H214" s="191">
        <f>SUBTOTAL(9,H215:H215)</f>
        <v>2</v>
      </c>
      <c r="I214" s="1"/>
      <c r="J214"/>
    </row>
    <row r="215" spans="1:10" hidden="1" outlineLevel="2" x14ac:dyDescent="0.25">
      <c r="A215" s="1123">
        <v>173</v>
      </c>
      <c r="B215" s="601">
        <v>1</v>
      </c>
      <c r="C215" s="209" t="s">
        <v>11663</v>
      </c>
      <c r="D215" s="6"/>
      <c r="E215" s="371">
        <v>45497</v>
      </c>
      <c r="F215" s="1116" t="s">
        <v>5</v>
      </c>
      <c r="G215" s="5" t="s">
        <v>12002</v>
      </c>
      <c r="H215" s="191">
        <v>2</v>
      </c>
      <c r="I215" s="1"/>
      <c r="J215"/>
    </row>
    <row r="216" spans="1:10" ht="15.75" outlineLevel="1" collapsed="1" x14ac:dyDescent="0.25">
      <c r="A216" s="1121"/>
      <c r="B216" s="1118"/>
      <c r="C216" s="1127" t="s">
        <v>12105</v>
      </c>
      <c r="D216"/>
      <c r="E216" s="15"/>
      <c r="F216" s="1"/>
      <c r="G216"/>
      <c r="H216" s="191">
        <f>SUBTOTAL(9,H217:H225)</f>
        <v>27.45</v>
      </c>
      <c r="I216" s="1"/>
      <c r="J216"/>
    </row>
    <row r="217" spans="1:10" ht="15.75" hidden="1" outlineLevel="2" x14ac:dyDescent="0.25">
      <c r="A217" s="1121">
        <v>182</v>
      </c>
      <c r="B217" s="1118">
        <v>1</v>
      </c>
      <c r="C217" s="4" t="s">
        <v>11648</v>
      </c>
      <c r="D217"/>
      <c r="E217" s="15">
        <v>45502</v>
      </c>
      <c r="F217" s="1" t="s">
        <v>5</v>
      </c>
      <c r="G217" t="s">
        <v>12011</v>
      </c>
      <c r="H217" s="191">
        <v>1.75</v>
      </c>
      <c r="I217" s="1"/>
      <c r="J217"/>
    </row>
    <row r="218" spans="1:10" hidden="1" outlineLevel="2" x14ac:dyDescent="0.25">
      <c r="A218" s="1123">
        <v>183</v>
      </c>
      <c r="B218" s="601">
        <v>1</v>
      </c>
      <c r="C218" s="209" t="s">
        <v>11648</v>
      </c>
      <c r="D218" s="6"/>
      <c r="E218" s="371">
        <v>45502</v>
      </c>
      <c r="F218" s="1116" t="s">
        <v>5</v>
      </c>
      <c r="G218" s="5" t="s">
        <v>12012</v>
      </c>
      <c r="H218" s="191">
        <v>0.5</v>
      </c>
      <c r="I218" s="1"/>
      <c r="J218"/>
    </row>
    <row r="219" spans="1:10" hidden="1" outlineLevel="2" x14ac:dyDescent="0.25">
      <c r="A219" s="1123">
        <v>249</v>
      </c>
      <c r="B219" s="601">
        <v>2</v>
      </c>
      <c r="C219" s="209" t="s">
        <v>11648</v>
      </c>
      <c r="D219" s="6"/>
      <c r="E219" s="371">
        <v>45502</v>
      </c>
      <c r="F219" s="1116" t="s">
        <v>150</v>
      </c>
      <c r="G219" s="5" t="s">
        <v>12078</v>
      </c>
      <c r="H219" s="191">
        <v>5.3</v>
      </c>
      <c r="I219" s="1"/>
      <c r="J219"/>
    </row>
    <row r="220" spans="1:10" hidden="1" outlineLevel="2" x14ac:dyDescent="0.25">
      <c r="A220" s="1123">
        <v>193</v>
      </c>
      <c r="B220" s="601">
        <v>1</v>
      </c>
      <c r="C220" s="209" t="s">
        <v>11648</v>
      </c>
      <c r="D220" s="6"/>
      <c r="E220" s="371">
        <v>45503</v>
      </c>
      <c r="F220" s="1116" t="s">
        <v>5</v>
      </c>
      <c r="G220" s="5" t="s">
        <v>12024</v>
      </c>
      <c r="H220" s="191">
        <v>1</v>
      </c>
      <c r="I220" s="1"/>
      <c r="J220"/>
    </row>
    <row r="221" spans="1:10" hidden="1" outlineLevel="2" x14ac:dyDescent="0.25">
      <c r="A221" s="1123">
        <v>251</v>
      </c>
      <c r="B221" s="601">
        <v>2</v>
      </c>
      <c r="C221" s="209" t="s">
        <v>11648</v>
      </c>
      <c r="D221" s="6"/>
      <c r="E221" s="371">
        <v>45503</v>
      </c>
      <c r="F221" s="1116" t="s">
        <v>150</v>
      </c>
      <c r="G221" s="5" t="s">
        <v>12080</v>
      </c>
      <c r="H221" s="191">
        <v>6.1</v>
      </c>
      <c r="I221" s="1"/>
      <c r="J221"/>
    </row>
    <row r="222" spans="1:10" hidden="1" outlineLevel="2" x14ac:dyDescent="0.25">
      <c r="A222" s="1123">
        <v>253</v>
      </c>
      <c r="B222" s="601">
        <v>2</v>
      </c>
      <c r="C222" s="209" t="s">
        <v>11648</v>
      </c>
      <c r="D222" s="6"/>
      <c r="E222" s="371">
        <v>45504</v>
      </c>
      <c r="F222" s="1116" t="s">
        <v>150</v>
      </c>
      <c r="G222" s="5" t="s">
        <v>12082</v>
      </c>
      <c r="H222" s="191">
        <v>6.9</v>
      </c>
      <c r="I222" s="1"/>
      <c r="J222"/>
    </row>
    <row r="223" spans="1:10" hidden="1" outlineLevel="2" x14ac:dyDescent="0.25">
      <c r="A223" s="1123">
        <v>205</v>
      </c>
      <c r="B223" s="601">
        <v>1</v>
      </c>
      <c r="C223" s="209" t="s">
        <v>11648</v>
      </c>
      <c r="D223" s="6"/>
      <c r="E223" s="371">
        <v>45505</v>
      </c>
      <c r="F223" s="1116" t="s">
        <v>5</v>
      </c>
      <c r="G223" s="5" t="s">
        <v>12035</v>
      </c>
      <c r="H223" s="191">
        <v>0.5</v>
      </c>
      <c r="I223" s="1"/>
      <c r="J223"/>
    </row>
    <row r="224" spans="1:10" hidden="1" outlineLevel="2" x14ac:dyDescent="0.25">
      <c r="A224" s="1123">
        <v>255</v>
      </c>
      <c r="B224" s="601">
        <v>2</v>
      </c>
      <c r="C224" s="209" t="s">
        <v>11648</v>
      </c>
      <c r="D224" s="6"/>
      <c r="E224" s="371">
        <v>45505</v>
      </c>
      <c r="F224" s="1116" t="s">
        <v>150</v>
      </c>
      <c r="G224" s="5" t="s">
        <v>12084</v>
      </c>
      <c r="H224" s="191">
        <v>2.2000000000000002</v>
      </c>
      <c r="I224" s="1"/>
      <c r="J224"/>
    </row>
    <row r="225" spans="1:10" hidden="1" outlineLevel="2" x14ac:dyDescent="0.25">
      <c r="A225" s="1123">
        <v>260</v>
      </c>
      <c r="B225" s="601">
        <v>2</v>
      </c>
      <c r="C225" s="209" t="s">
        <v>11648</v>
      </c>
      <c r="D225" s="6"/>
      <c r="E225" s="371">
        <v>45506</v>
      </c>
      <c r="F225" s="1116" t="s">
        <v>150</v>
      </c>
      <c r="H225" s="191">
        <v>3.2</v>
      </c>
      <c r="I225" s="1"/>
      <c r="J225"/>
    </row>
    <row r="226" spans="1:10" outlineLevel="1" collapsed="1" x14ac:dyDescent="0.25">
      <c r="C226" s="813" t="s">
        <v>17093</v>
      </c>
      <c r="D226" s="6"/>
      <c r="E226" s="371"/>
      <c r="F226" s="1116"/>
      <c r="H226" s="191">
        <f>SUBTOTAL(9,H227:H227)</f>
        <v>3.25</v>
      </c>
      <c r="I226" s="1"/>
      <c r="J226"/>
    </row>
    <row r="227" spans="1:10" hidden="1" outlineLevel="2" x14ac:dyDescent="0.25">
      <c r="A227" s="1123">
        <v>204</v>
      </c>
      <c r="B227" s="601">
        <v>1</v>
      </c>
      <c r="C227" s="209" t="s">
        <v>14964</v>
      </c>
      <c r="D227" s="6"/>
      <c r="E227" s="371">
        <v>45504</v>
      </c>
      <c r="F227" s="1116" t="s">
        <v>5</v>
      </c>
      <c r="G227" s="5" t="s">
        <v>12034</v>
      </c>
      <c r="H227" s="191">
        <v>3.25</v>
      </c>
      <c r="I227" s="1"/>
      <c r="J227"/>
    </row>
    <row r="228" spans="1:10" outlineLevel="1" collapsed="1" x14ac:dyDescent="0.25">
      <c r="C228" s="813" t="s">
        <v>17269</v>
      </c>
      <c r="D228" s="6"/>
      <c r="E228" s="371"/>
      <c r="F228" s="1116"/>
      <c r="H228" s="191">
        <f>SUBTOTAL(9,H229:H229)</f>
        <v>1.95</v>
      </c>
      <c r="I228" s="1"/>
      <c r="J228"/>
    </row>
    <row r="229" spans="1:10" hidden="1" outlineLevel="2" x14ac:dyDescent="0.25">
      <c r="A229" s="1123">
        <v>278</v>
      </c>
      <c r="B229" s="601">
        <v>1</v>
      </c>
      <c r="C229" s="209" t="s">
        <v>17072</v>
      </c>
      <c r="D229" s="6"/>
      <c r="E229" s="371">
        <v>45514</v>
      </c>
      <c r="F229" s="1116" t="s">
        <v>5</v>
      </c>
      <c r="G229" s="5" t="s">
        <v>17262</v>
      </c>
      <c r="H229" s="191">
        <v>1.95</v>
      </c>
      <c r="I229" s="1"/>
      <c r="J229"/>
    </row>
    <row r="230" spans="1:10" outlineLevel="1" collapsed="1" x14ac:dyDescent="0.25">
      <c r="C230" s="813" t="s">
        <v>12104</v>
      </c>
      <c r="E230" s="728"/>
      <c r="H230" s="191">
        <f>SUBTOTAL(9,H231:H237)</f>
        <v>4</v>
      </c>
      <c r="J230"/>
    </row>
    <row r="231" spans="1:10" hidden="1" outlineLevel="2" x14ac:dyDescent="0.25">
      <c r="A231" s="1123">
        <v>92</v>
      </c>
      <c r="B231" s="601">
        <v>1</v>
      </c>
      <c r="C231" s="209" t="s">
        <v>11660</v>
      </c>
      <c r="E231" s="728">
        <v>45455</v>
      </c>
      <c r="F231" s="6" t="s">
        <v>5</v>
      </c>
      <c r="G231" s="5" t="s">
        <v>11923</v>
      </c>
      <c r="H231" s="191">
        <v>0.4</v>
      </c>
      <c r="J231"/>
    </row>
    <row r="232" spans="1:10" hidden="1" outlineLevel="2" x14ac:dyDescent="0.25">
      <c r="A232" s="1123">
        <v>95</v>
      </c>
      <c r="B232" s="601">
        <v>1</v>
      </c>
      <c r="C232" s="209" t="s">
        <v>11660</v>
      </c>
      <c r="D232" s="6"/>
      <c r="E232" s="371">
        <v>45456</v>
      </c>
      <c r="F232" s="1116" t="s">
        <v>5</v>
      </c>
      <c r="G232" s="5" t="s">
        <v>11926</v>
      </c>
      <c r="H232" s="191">
        <v>0.4</v>
      </c>
      <c r="I232" s="1"/>
      <c r="J232"/>
    </row>
    <row r="233" spans="1:10" hidden="1" outlineLevel="2" x14ac:dyDescent="0.25">
      <c r="A233" s="1123">
        <v>97</v>
      </c>
      <c r="B233" s="601">
        <v>1</v>
      </c>
      <c r="C233" s="209" t="s">
        <v>11660</v>
      </c>
      <c r="D233" s="6"/>
      <c r="E233" s="371">
        <v>45457</v>
      </c>
      <c r="F233" s="1116" t="s">
        <v>5</v>
      </c>
      <c r="G233" s="5" t="s">
        <v>11928</v>
      </c>
      <c r="H233" s="191">
        <v>0.4</v>
      </c>
      <c r="I233" s="1"/>
      <c r="J233"/>
    </row>
    <row r="234" spans="1:10" hidden="1" outlineLevel="2" x14ac:dyDescent="0.25">
      <c r="A234" s="1123">
        <v>101</v>
      </c>
      <c r="B234" s="601">
        <v>1</v>
      </c>
      <c r="C234" s="209" t="s">
        <v>11660</v>
      </c>
      <c r="D234" s="6"/>
      <c r="E234" s="371">
        <v>45460</v>
      </c>
      <c r="F234" s="1116" t="s">
        <v>5</v>
      </c>
      <c r="G234" s="5" t="s">
        <v>11932</v>
      </c>
      <c r="H234" s="191">
        <v>1.75</v>
      </c>
      <c r="I234" s="1"/>
      <c r="J234"/>
    </row>
    <row r="235" spans="1:10" hidden="1" outlineLevel="2" x14ac:dyDescent="0.25">
      <c r="A235" s="1123">
        <v>102</v>
      </c>
      <c r="B235" s="601">
        <v>1</v>
      </c>
      <c r="C235" s="209" t="s">
        <v>11660</v>
      </c>
      <c r="D235" s="6"/>
      <c r="E235" s="371">
        <v>45461</v>
      </c>
      <c r="F235" s="1116" t="s">
        <v>5</v>
      </c>
      <c r="G235" s="5" t="s">
        <v>11933</v>
      </c>
      <c r="H235" s="191">
        <v>0.4</v>
      </c>
      <c r="I235" s="1"/>
      <c r="J235"/>
    </row>
    <row r="236" spans="1:10" hidden="1" outlineLevel="2" x14ac:dyDescent="0.25">
      <c r="A236" s="1123">
        <v>142</v>
      </c>
      <c r="B236" s="601">
        <v>1</v>
      </c>
      <c r="C236" s="209" t="s">
        <v>11660</v>
      </c>
      <c r="D236" s="6"/>
      <c r="E236" s="371">
        <v>45483</v>
      </c>
      <c r="F236" s="1116" t="s">
        <v>5</v>
      </c>
      <c r="G236" s="5" t="s">
        <v>11971</v>
      </c>
      <c r="H236" s="191">
        <v>0.25</v>
      </c>
      <c r="I236" s="1"/>
      <c r="J236"/>
    </row>
    <row r="237" spans="1:10" hidden="1" outlineLevel="2" x14ac:dyDescent="0.25">
      <c r="A237" s="1123">
        <v>148</v>
      </c>
      <c r="B237" s="601">
        <v>1</v>
      </c>
      <c r="C237" s="209" t="s">
        <v>11660</v>
      </c>
      <c r="D237" s="6"/>
      <c r="E237" s="371">
        <v>45484</v>
      </c>
      <c r="F237" s="1116" t="s">
        <v>5</v>
      </c>
      <c r="G237" s="5" t="s">
        <v>11977</v>
      </c>
      <c r="H237" s="191">
        <v>0.4</v>
      </c>
      <c r="I237" s="1"/>
      <c r="J237"/>
    </row>
    <row r="238" spans="1:10" outlineLevel="1" collapsed="1" x14ac:dyDescent="0.25">
      <c r="C238" s="813" t="s">
        <v>17092</v>
      </c>
      <c r="D238" s="6"/>
      <c r="E238" s="371"/>
      <c r="F238" s="1116"/>
      <c r="H238" s="191">
        <f>SUBTOTAL(9,H239:H239)</f>
        <v>0.4</v>
      </c>
      <c r="I238" s="1"/>
      <c r="J238"/>
    </row>
    <row r="239" spans="1:10" hidden="1" outlineLevel="2" x14ac:dyDescent="0.25">
      <c r="A239" s="1123">
        <v>64</v>
      </c>
      <c r="B239" s="601">
        <v>1</v>
      </c>
      <c r="C239" s="209" t="s">
        <v>14857</v>
      </c>
      <c r="D239" s="6"/>
      <c r="E239" s="371">
        <v>45426</v>
      </c>
      <c r="F239" s="1116" t="s">
        <v>5</v>
      </c>
      <c r="G239" s="5" t="s">
        <v>11895</v>
      </c>
      <c r="H239" s="191">
        <v>0.4</v>
      </c>
      <c r="I239" s="1"/>
      <c r="J239"/>
    </row>
    <row r="240" spans="1:10" outlineLevel="1" collapsed="1" x14ac:dyDescent="0.25">
      <c r="C240" s="813" t="s">
        <v>17091</v>
      </c>
      <c r="D240" s="6"/>
      <c r="E240" s="371"/>
      <c r="F240" s="1116"/>
      <c r="H240" s="191">
        <f>SUBTOTAL(9,H241:H241)</f>
        <v>1</v>
      </c>
      <c r="I240" s="1"/>
      <c r="J240"/>
    </row>
    <row r="241" spans="1:10" hidden="1" outlineLevel="2" x14ac:dyDescent="0.25">
      <c r="A241" s="1123">
        <v>203</v>
      </c>
      <c r="B241" s="601">
        <v>1</v>
      </c>
      <c r="C241" s="209" t="s">
        <v>14910</v>
      </c>
      <c r="D241" s="6"/>
      <c r="E241" s="371">
        <v>45504</v>
      </c>
      <c r="F241" s="1116" t="s">
        <v>5</v>
      </c>
      <c r="G241" s="5" t="s">
        <v>12033</v>
      </c>
      <c r="H241" s="191">
        <v>1</v>
      </c>
      <c r="I241" s="1"/>
      <c r="J241"/>
    </row>
    <row r="242" spans="1:10" outlineLevel="1" collapsed="1" x14ac:dyDescent="0.25">
      <c r="C242" s="813" t="s">
        <v>12103</v>
      </c>
      <c r="D242" s="6"/>
      <c r="E242" s="371"/>
      <c r="F242" s="1116"/>
      <c r="H242" s="191">
        <f>SUBTOTAL(9,H243:H245)</f>
        <v>2.9</v>
      </c>
      <c r="I242" s="1"/>
      <c r="J242"/>
    </row>
    <row r="243" spans="1:10" hidden="1" outlineLevel="2" x14ac:dyDescent="0.25">
      <c r="A243" s="1123">
        <v>189</v>
      </c>
      <c r="B243" s="601">
        <v>1</v>
      </c>
      <c r="C243" s="209" t="s">
        <v>11616</v>
      </c>
      <c r="D243" s="6"/>
      <c r="E243" s="371">
        <v>45503</v>
      </c>
      <c r="F243" s="1116" t="s">
        <v>5</v>
      </c>
      <c r="G243" s="5" t="s">
        <v>12019</v>
      </c>
      <c r="H243" s="191">
        <v>0.4</v>
      </c>
      <c r="I243" s="1"/>
      <c r="J243"/>
    </row>
    <row r="244" spans="1:10" hidden="1" outlineLevel="2" x14ac:dyDescent="0.25">
      <c r="A244" s="1123">
        <v>207</v>
      </c>
      <c r="B244" s="601">
        <v>1</v>
      </c>
      <c r="C244" s="209" t="s">
        <v>11616</v>
      </c>
      <c r="D244" s="6"/>
      <c r="E244" s="371">
        <v>45506</v>
      </c>
      <c r="F244" s="1116" t="s">
        <v>5</v>
      </c>
      <c r="G244" s="5" t="s">
        <v>12037</v>
      </c>
      <c r="H244" s="191">
        <v>2</v>
      </c>
      <c r="I244" s="1"/>
      <c r="J244"/>
    </row>
    <row r="245" spans="1:10" hidden="1" outlineLevel="2" x14ac:dyDescent="0.25">
      <c r="A245" s="1123">
        <v>208</v>
      </c>
      <c r="B245" s="601">
        <v>1</v>
      </c>
      <c r="C245" s="209" t="s">
        <v>11616</v>
      </c>
      <c r="D245" s="6"/>
      <c r="E245" s="371">
        <v>45506</v>
      </c>
      <c r="F245" s="1116" t="s">
        <v>5</v>
      </c>
      <c r="G245" s="5" t="s">
        <v>12038</v>
      </c>
      <c r="H245" s="191">
        <v>0.5</v>
      </c>
      <c r="I245" s="1"/>
      <c r="J245"/>
    </row>
    <row r="246" spans="1:10" outlineLevel="1" collapsed="1" x14ac:dyDescent="0.25">
      <c r="C246" s="813" t="s">
        <v>17268</v>
      </c>
      <c r="D246" s="6"/>
      <c r="E246" s="371"/>
      <c r="F246" s="1116"/>
      <c r="H246" s="191">
        <f>SUBTOTAL(9,H247:H247)</f>
        <v>2</v>
      </c>
      <c r="I246" s="1"/>
      <c r="J246"/>
    </row>
    <row r="247" spans="1:10" hidden="1" outlineLevel="2" x14ac:dyDescent="0.25">
      <c r="A247" s="1123">
        <v>279</v>
      </c>
      <c r="B247" s="601">
        <v>1</v>
      </c>
      <c r="C247" s="209" t="s">
        <v>13031</v>
      </c>
      <c r="D247" s="6"/>
      <c r="E247" s="371">
        <v>45514</v>
      </c>
      <c r="F247" s="1116" t="s">
        <v>5</v>
      </c>
      <c r="G247" s="5" t="s">
        <v>17260</v>
      </c>
      <c r="H247" s="191">
        <v>2</v>
      </c>
      <c r="I247" s="1"/>
      <c r="J247"/>
    </row>
    <row r="248" spans="1:10" outlineLevel="1" collapsed="1" x14ac:dyDescent="0.25">
      <c r="C248" s="813" t="s">
        <v>12102</v>
      </c>
      <c r="D248" s="6"/>
      <c r="E248" s="371"/>
      <c r="F248" s="1116"/>
      <c r="H248" s="191">
        <f>SUBTOTAL(9,H249:H250)</f>
        <v>1.1499999999999999</v>
      </c>
      <c r="I248" s="1"/>
      <c r="J248"/>
    </row>
    <row r="249" spans="1:10" hidden="1" outlineLevel="2" x14ac:dyDescent="0.25">
      <c r="A249" s="1123">
        <v>80</v>
      </c>
      <c r="B249" s="601">
        <v>1</v>
      </c>
      <c r="C249" s="209" t="s">
        <v>11666</v>
      </c>
      <c r="D249" s="6"/>
      <c r="E249" s="371">
        <v>45443</v>
      </c>
      <c r="F249" s="1116" t="s">
        <v>5</v>
      </c>
      <c r="G249" s="5" t="s">
        <v>11911</v>
      </c>
      <c r="H249" s="191">
        <v>0.75</v>
      </c>
      <c r="I249" s="1"/>
      <c r="J249"/>
    </row>
    <row r="250" spans="1:10" hidden="1" outlineLevel="2" x14ac:dyDescent="0.25">
      <c r="A250" s="1123">
        <v>83</v>
      </c>
      <c r="B250" s="601">
        <v>1</v>
      </c>
      <c r="C250" s="209" t="s">
        <v>11666</v>
      </c>
      <c r="D250" s="6"/>
      <c r="E250" s="371">
        <v>45447</v>
      </c>
      <c r="F250" s="1116" t="s">
        <v>5</v>
      </c>
      <c r="G250" s="5" t="s">
        <v>11914</v>
      </c>
      <c r="H250" s="191">
        <v>0.4</v>
      </c>
      <c r="I250" s="1"/>
      <c r="J250"/>
    </row>
    <row r="251" spans="1:10" outlineLevel="1" collapsed="1" x14ac:dyDescent="0.25">
      <c r="C251" s="813" t="s">
        <v>17060</v>
      </c>
      <c r="D251" s="6"/>
      <c r="E251" s="371"/>
      <c r="F251" s="1116"/>
      <c r="H251" s="191">
        <f>SUBTOTAL(9,H252:H252)</f>
        <v>0.5</v>
      </c>
      <c r="I251" s="1"/>
      <c r="J251"/>
    </row>
    <row r="252" spans="1:10" hidden="1" outlineLevel="2" x14ac:dyDescent="0.25">
      <c r="A252" s="1123">
        <v>219</v>
      </c>
      <c r="B252" s="601">
        <v>1</v>
      </c>
      <c r="C252" s="209" t="s">
        <v>16271</v>
      </c>
      <c r="D252" s="6"/>
      <c r="E252" s="371">
        <v>45506</v>
      </c>
      <c r="F252" s="1116" t="s">
        <v>5</v>
      </c>
      <c r="G252" s="5" t="s">
        <v>12049</v>
      </c>
      <c r="H252" s="191">
        <v>0.5</v>
      </c>
      <c r="I252" s="1"/>
      <c r="J252"/>
    </row>
    <row r="253" spans="1:10" outlineLevel="1" collapsed="1" x14ac:dyDescent="0.25">
      <c r="C253" s="813" t="s">
        <v>12101</v>
      </c>
      <c r="D253" s="6"/>
      <c r="E253" s="371"/>
      <c r="F253" s="1116"/>
      <c r="H253" s="191">
        <f>SUBTOTAL(9,H254:H257)</f>
        <v>2.9</v>
      </c>
      <c r="I253" s="1"/>
      <c r="J253"/>
    </row>
    <row r="254" spans="1:10" hidden="1" outlineLevel="2" x14ac:dyDescent="0.25">
      <c r="A254" s="1123">
        <v>63</v>
      </c>
      <c r="B254" s="601">
        <v>1</v>
      </c>
      <c r="C254" s="209" t="s">
        <v>11658</v>
      </c>
      <c r="D254" s="6"/>
      <c r="E254" s="371">
        <v>45422</v>
      </c>
      <c r="F254" s="1116" t="s">
        <v>5</v>
      </c>
      <c r="G254" s="5" t="s">
        <v>11894</v>
      </c>
      <c r="H254" s="191">
        <v>0.75</v>
      </c>
      <c r="I254" s="1"/>
      <c r="J254"/>
    </row>
    <row r="255" spans="1:10" hidden="1" outlineLevel="2" x14ac:dyDescent="0.25">
      <c r="A255" s="1123">
        <v>65</v>
      </c>
      <c r="B255" s="601">
        <v>1</v>
      </c>
      <c r="C255" s="209" t="s">
        <v>11658</v>
      </c>
      <c r="D255" s="6"/>
      <c r="E255" s="371">
        <v>45426</v>
      </c>
      <c r="F255" s="1116" t="s">
        <v>5</v>
      </c>
      <c r="G255" s="5" t="s">
        <v>11896</v>
      </c>
      <c r="H255" s="191">
        <v>0.4</v>
      </c>
      <c r="I255" s="1"/>
      <c r="J255"/>
    </row>
    <row r="256" spans="1:10" hidden="1" outlineLevel="2" x14ac:dyDescent="0.25">
      <c r="A256" s="1122">
        <v>66</v>
      </c>
      <c r="B256" s="10">
        <v>1</v>
      </c>
      <c r="C256" s="4" t="s">
        <v>11658</v>
      </c>
      <c r="D256"/>
      <c r="E256" s="15">
        <v>45426</v>
      </c>
      <c r="F256" s="1" t="s">
        <v>5</v>
      </c>
      <c r="G256" t="s">
        <v>11897</v>
      </c>
      <c r="H256" s="191">
        <v>1.25</v>
      </c>
      <c r="I256" s="1"/>
      <c r="J256"/>
    </row>
    <row r="257" spans="1:17" hidden="1" outlineLevel="2" x14ac:dyDescent="0.25">
      <c r="A257" s="1123">
        <v>67</v>
      </c>
      <c r="B257" s="601">
        <v>1</v>
      </c>
      <c r="C257" s="209" t="s">
        <v>11658</v>
      </c>
      <c r="D257" s="6"/>
      <c r="E257" s="371">
        <v>45427</v>
      </c>
      <c r="F257" s="1116" t="s">
        <v>5</v>
      </c>
      <c r="G257" s="5" t="s">
        <v>11898</v>
      </c>
      <c r="H257" s="191">
        <v>0.5</v>
      </c>
      <c r="I257" s="1"/>
      <c r="J257"/>
    </row>
    <row r="258" spans="1:17" outlineLevel="1" collapsed="1" x14ac:dyDescent="0.25">
      <c r="C258" s="813" t="s">
        <v>12100</v>
      </c>
      <c r="D258" s="6"/>
      <c r="E258" s="371"/>
      <c r="F258" s="1116"/>
      <c r="H258" s="191">
        <f>SUBTOTAL(9,H259:H259)</f>
        <v>5.75</v>
      </c>
      <c r="I258" s="1"/>
      <c r="J258"/>
    </row>
    <row r="259" spans="1:17" hidden="1" outlineLevel="2" x14ac:dyDescent="0.25">
      <c r="A259" s="1123">
        <v>42</v>
      </c>
      <c r="B259" s="601">
        <v>1</v>
      </c>
      <c r="C259" s="209" t="s">
        <v>11611</v>
      </c>
      <c r="D259" s="6"/>
      <c r="E259" s="371">
        <v>45184</v>
      </c>
      <c r="F259" s="1116" t="s">
        <v>5</v>
      </c>
      <c r="G259" s="5" t="s">
        <v>11873</v>
      </c>
      <c r="H259" s="191">
        <v>5.75</v>
      </c>
      <c r="I259" s="1"/>
      <c r="J259"/>
    </row>
    <row r="260" spans="1:17" outlineLevel="1" collapsed="1" x14ac:dyDescent="0.25">
      <c r="C260" s="813" t="s">
        <v>12099</v>
      </c>
      <c r="D260" s="6"/>
      <c r="E260" s="371"/>
      <c r="F260" s="1116"/>
      <c r="H260" s="191">
        <f>SUBTOTAL(9,H261:H261)</f>
        <v>0.5</v>
      </c>
      <c r="I260" s="1"/>
      <c r="J260"/>
    </row>
    <row r="261" spans="1:17" hidden="1" outlineLevel="2" x14ac:dyDescent="0.25">
      <c r="A261" s="1123">
        <v>178</v>
      </c>
      <c r="B261" s="601">
        <v>1</v>
      </c>
      <c r="C261" s="209" t="s">
        <v>11635</v>
      </c>
      <c r="D261" s="6"/>
      <c r="E261" s="371">
        <v>45502</v>
      </c>
      <c r="F261" s="1116" t="s">
        <v>5</v>
      </c>
      <c r="G261" s="5" t="s">
        <v>12007</v>
      </c>
      <c r="H261" s="191">
        <v>0.5</v>
      </c>
      <c r="I261" s="1"/>
      <c r="J261"/>
    </row>
    <row r="262" spans="1:17" outlineLevel="1" x14ac:dyDescent="0.25">
      <c r="C262" s="813" t="s">
        <v>17090</v>
      </c>
      <c r="D262" s="6"/>
      <c r="E262" s="371"/>
      <c r="F262" s="1116"/>
      <c r="H262" s="191">
        <f>SUBTOTAL(9,H263:H264)</f>
        <v>2.5</v>
      </c>
      <c r="I262" s="1"/>
      <c r="J262"/>
    </row>
    <row r="263" spans="1:17" outlineLevel="2" x14ac:dyDescent="0.25">
      <c r="A263" s="1123">
        <v>8</v>
      </c>
      <c r="B263" s="601">
        <v>3</v>
      </c>
      <c r="C263" s="209" t="s">
        <v>17008</v>
      </c>
      <c r="D263" s="6"/>
      <c r="E263" s="371">
        <v>45481</v>
      </c>
      <c r="F263" s="1116" t="s">
        <v>11832</v>
      </c>
      <c r="G263" s="5" t="s">
        <v>11846</v>
      </c>
      <c r="H263" s="191">
        <v>2.25</v>
      </c>
      <c r="I263" s="1"/>
      <c r="J263"/>
      <c r="K263" s="1131" t="s">
        <v>11832</v>
      </c>
      <c r="L263" s="1132">
        <v>2.5</v>
      </c>
      <c r="M263" s="1133">
        <v>0</v>
      </c>
      <c r="N263" s="1134">
        <f>L263*M263</f>
        <v>0</v>
      </c>
      <c r="P263" s="1115" t="s">
        <v>17275</v>
      </c>
      <c r="Q263" s="1130">
        <v>0</v>
      </c>
    </row>
    <row r="264" spans="1:17" outlineLevel="2" x14ac:dyDescent="0.25">
      <c r="A264" s="1123">
        <v>9</v>
      </c>
      <c r="B264" s="601">
        <v>3</v>
      </c>
      <c r="C264" s="209" t="s">
        <v>17008</v>
      </c>
      <c r="D264" s="6"/>
      <c r="E264" s="371">
        <v>45481</v>
      </c>
      <c r="F264" s="1116" t="s">
        <v>11832</v>
      </c>
      <c r="G264" s="5" t="s">
        <v>11847</v>
      </c>
      <c r="H264" s="191">
        <v>0.25</v>
      </c>
      <c r="I264" s="1"/>
      <c r="J264"/>
      <c r="K264" s="1131"/>
      <c r="L264" s="1135">
        <f>SUM(L$263:L263)</f>
        <v>2.5</v>
      </c>
      <c r="M264" s="1131"/>
      <c r="N264" s="1136">
        <f>SUM(N$263:N263)</f>
        <v>0</v>
      </c>
      <c r="Q264" s="1129" t="str">
        <f>IF(N264&lt;&gt;Q263, N264-Q263,"")</f>
        <v/>
      </c>
    </row>
    <row r="265" spans="1:17" outlineLevel="1" collapsed="1" x14ac:dyDescent="0.25">
      <c r="C265" s="813" t="s">
        <v>12098</v>
      </c>
      <c r="D265" s="6"/>
      <c r="E265" s="371"/>
      <c r="F265" s="1116"/>
      <c r="H265" s="191">
        <f>SUBTOTAL(9,H266:H267)</f>
        <v>1.25</v>
      </c>
      <c r="I265" s="1"/>
      <c r="J265"/>
    </row>
    <row r="266" spans="1:17" hidden="1" outlineLevel="2" x14ac:dyDescent="0.25">
      <c r="A266" s="1123">
        <v>181</v>
      </c>
      <c r="B266" s="601">
        <v>1</v>
      </c>
      <c r="C266" s="209" t="s">
        <v>11645</v>
      </c>
      <c r="D266" s="6"/>
      <c r="E266" s="371">
        <v>45502</v>
      </c>
      <c r="F266" s="1116" t="s">
        <v>5</v>
      </c>
      <c r="G266" s="5" t="s">
        <v>12010</v>
      </c>
      <c r="H266" s="191">
        <v>0.75</v>
      </c>
      <c r="I266" s="1"/>
      <c r="J266"/>
    </row>
    <row r="267" spans="1:17" hidden="1" outlineLevel="2" x14ac:dyDescent="0.25">
      <c r="A267" s="1123">
        <v>192</v>
      </c>
      <c r="B267" s="601">
        <v>1</v>
      </c>
      <c r="C267" s="209" t="s">
        <v>11645</v>
      </c>
      <c r="D267" s="6"/>
      <c r="E267" s="371">
        <v>45503</v>
      </c>
      <c r="F267" s="1116" t="s">
        <v>5</v>
      </c>
      <c r="G267" s="5" t="s">
        <v>12023</v>
      </c>
      <c r="H267" s="191">
        <v>0.5</v>
      </c>
      <c r="I267" s="1"/>
      <c r="J267"/>
    </row>
    <row r="268" spans="1:17" outlineLevel="1" collapsed="1" x14ac:dyDescent="0.25">
      <c r="C268" s="813" t="s">
        <v>12097</v>
      </c>
      <c r="D268" s="6"/>
      <c r="E268" s="371"/>
      <c r="F268" s="1116"/>
      <c r="H268" s="191">
        <f>SUBTOTAL(9,H269:H270)</f>
        <v>1.25</v>
      </c>
      <c r="I268" s="1"/>
      <c r="J268"/>
    </row>
    <row r="269" spans="1:17" hidden="1" outlineLevel="2" x14ac:dyDescent="0.25">
      <c r="A269" s="1123">
        <v>18</v>
      </c>
      <c r="B269" s="601">
        <v>3</v>
      </c>
      <c r="C269" s="209" t="s">
        <v>11601</v>
      </c>
      <c r="D269" s="6"/>
      <c r="E269" s="371">
        <v>45488</v>
      </c>
      <c r="F269" s="1116" t="s">
        <v>11832</v>
      </c>
      <c r="G269" s="5" t="s">
        <v>11855</v>
      </c>
      <c r="H269" s="191">
        <v>0.5</v>
      </c>
      <c r="I269" s="1"/>
      <c r="J269"/>
    </row>
    <row r="270" spans="1:17" hidden="1" outlineLevel="2" x14ac:dyDescent="0.25">
      <c r="A270" s="1123">
        <v>271</v>
      </c>
      <c r="B270" s="601">
        <v>4</v>
      </c>
      <c r="C270" s="209" t="s">
        <v>11601</v>
      </c>
      <c r="D270" s="6"/>
      <c r="E270" s="371">
        <v>45510</v>
      </c>
      <c r="F270" s="1116" t="s">
        <v>11833</v>
      </c>
      <c r="G270" s="5" t="s">
        <v>17250</v>
      </c>
      <c r="H270" s="191">
        <v>0.75</v>
      </c>
      <c r="I270" s="1"/>
      <c r="J270"/>
    </row>
    <row r="271" spans="1:17" outlineLevel="1" collapsed="1" x14ac:dyDescent="0.25">
      <c r="C271" s="813" t="s">
        <v>12096</v>
      </c>
      <c r="D271" s="6"/>
      <c r="E271" s="371"/>
      <c r="F271" s="1116"/>
      <c r="H271" s="191">
        <f>SUBTOTAL(9,H272:H289)</f>
        <v>30.9</v>
      </c>
      <c r="I271" s="1"/>
      <c r="J271"/>
    </row>
    <row r="272" spans="1:17" hidden="1" outlineLevel="2" x14ac:dyDescent="0.25">
      <c r="A272" s="1123">
        <v>224</v>
      </c>
      <c r="B272" s="601">
        <v>2</v>
      </c>
      <c r="C272" s="209" t="s">
        <v>11652</v>
      </c>
      <c r="D272" s="6"/>
      <c r="E272" s="371">
        <v>45462</v>
      </c>
      <c r="F272" s="1116" t="s">
        <v>150</v>
      </c>
      <c r="G272" s="5" t="s">
        <v>12054</v>
      </c>
      <c r="H272" s="191">
        <v>1.1000000000000001</v>
      </c>
      <c r="I272" s="1"/>
      <c r="J272"/>
    </row>
    <row r="273" spans="1:10" hidden="1" outlineLevel="2" x14ac:dyDescent="0.25">
      <c r="A273" s="1123">
        <v>225</v>
      </c>
      <c r="B273" s="601">
        <v>2</v>
      </c>
      <c r="C273" s="209" t="s">
        <v>11652</v>
      </c>
      <c r="D273" s="6"/>
      <c r="E273" s="371">
        <v>45464</v>
      </c>
      <c r="F273" s="1116" t="s">
        <v>150</v>
      </c>
      <c r="G273" s="5" t="s">
        <v>12055</v>
      </c>
      <c r="H273" s="191">
        <v>0.8</v>
      </c>
      <c r="I273" s="1"/>
      <c r="J273"/>
    </row>
    <row r="274" spans="1:10" hidden="1" outlineLevel="2" x14ac:dyDescent="0.25">
      <c r="A274" s="1123">
        <v>227</v>
      </c>
      <c r="B274" s="601">
        <v>2</v>
      </c>
      <c r="C274" s="209" t="s">
        <v>11652</v>
      </c>
      <c r="D274" s="6"/>
      <c r="E274" s="371">
        <v>45476</v>
      </c>
      <c r="F274" s="1116" t="s">
        <v>150</v>
      </c>
      <c r="G274" s="5" t="s">
        <v>12057</v>
      </c>
      <c r="H274" s="191">
        <v>2.8</v>
      </c>
      <c r="I274" s="1"/>
      <c r="J274"/>
    </row>
    <row r="275" spans="1:10" hidden="1" outlineLevel="2" x14ac:dyDescent="0.25">
      <c r="A275" s="1123">
        <v>122</v>
      </c>
      <c r="B275" s="601">
        <v>1</v>
      </c>
      <c r="C275" s="209" t="s">
        <v>11652</v>
      </c>
      <c r="D275" s="6"/>
      <c r="E275" s="371">
        <v>45477</v>
      </c>
      <c r="F275" s="1116" t="s">
        <v>5</v>
      </c>
      <c r="G275" s="5" t="s">
        <v>11951</v>
      </c>
      <c r="H275" s="191">
        <v>0.5</v>
      </c>
      <c r="I275" s="1"/>
      <c r="J275"/>
    </row>
    <row r="276" spans="1:10" hidden="1" outlineLevel="2" x14ac:dyDescent="0.25">
      <c r="A276" s="1123">
        <v>228</v>
      </c>
      <c r="B276" s="601">
        <v>2</v>
      </c>
      <c r="C276" s="209" t="s">
        <v>11652</v>
      </c>
      <c r="D276" s="6"/>
      <c r="E276" s="371">
        <v>45477</v>
      </c>
      <c r="F276" s="1116" t="s">
        <v>150</v>
      </c>
      <c r="G276" s="5" t="s">
        <v>12058</v>
      </c>
      <c r="H276" s="191">
        <v>7.1</v>
      </c>
      <c r="I276" s="1"/>
      <c r="J276"/>
    </row>
    <row r="277" spans="1:10" hidden="1" outlineLevel="2" x14ac:dyDescent="0.25">
      <c r="A277" s="1123">
        <v>229</v>
      </c>
      <c r="B277" s="601">
        <v>2</v>
      </c>
      <c r="C277" s="209" t="s">
        <v>11652</v>
      </c>
      <c r="D277" s="6"/>
      <c r="E277" s="371">
        <v>45478</v>
      </c>
      <c r="F277" s="1116" t="s">
        <v>150</v>
      </c>
      <c r="G277" s="5" t="s">
        <v>12059</v>
      </c>
      <c r="H277" s="191">
        <v>0.7</v>
      </c>
      <c r="I277" s="1"/>
      <c r="J277"/>
    </row>
    <row r="278" spans="1:10" hidden="1" outlineLevel="2" x14ac:dyDescent="0.25">
      <c r="A278" s="1123">
        <v>230</v>
      </c>
      <c r="B278" s="601">
        <v>2</v>
      </c>
      <c r="C278" s="209" t="s">
        <v>11652</v>
      </c>
      <c r="D278" s="6"/>
      <c r="E278" s="371">
        <v>45482</v>
      </c>
      <c r="F278" s="1116" t="s">
        <v>150</v>
      </c>
      <c r="G278" s="5" t="s">
        <v>12058</v>
      </c>
      <c r="H278" s="191">
        <v>2.5</v>
      </c>
      <c r="I278" s="1"/>
      <c r="J278"/>
    </row>
    <row r="279" spans="1:10" hidden="1" outlineLevel="2" x14ac:dyDescent="0.25">
      <c r="A279" s="1123">
        <v>231</v>
      </c>
      <c r="B279" s="601">
        <v>2</v>
      </c>
      <c r="C279" s="209" t="s">
        <v>11652</v>
      </c>
      <c r="D279" s="6"/>
      <c r="E279" s="371">
        <v>45483</v>
      </c>
      <c r="F279" s="1116" t="s">
        <v>150</v>
      </c>
      <c r="G279" s="5" t="s">
        <v>12060</v>
      </c>
      <c r="H279" s="191">
        <v>3.4</v>
      </c>
      <c r="I279" s="1"/>
      <c r="J279"/>
    </row>
    <row r="280" spans="1:10" hidden="1" outlineLevel="2" x14ac:dyDescent="0.25">
      <c r="A280" s="1123">
        <v>146</v>
      </c>
      <c r="B280" s="601">
        <v>1</v>
      </c>
      <c r="C280" s="209" t="s">
        <v>11652</v>
      </c>
      <c r="D280" s="6"/>
      <c r="E280" s="371">
        <v>45484</v>
      </c>
      <c r="F280" s="1116" t="s">
        <v>5</v>
      </c>
      <c r="G280" s="5" t="s">
        <v>11975</v>
      </c>
      <c r="H280" s="191">
        <v>0.4</v>
      </c>
      <c r="I280" s="1"/>
      <c r="J280"/>
    </row>
    <row r="281" spans="1:10" hidden="1" outlineLevel="2" x14ac:dyDescent="0.25">
      <c r="A281" s="1123">
        <v>232</v>
      </c>
      <c r="B281" s="601">
        <v>2</v>
      </c>
      <c r="C281" s="209" t="s">
        <v>11652</v>
      </c>
      <c r="D281" s="6"/>
      <c r="E281" s="371">
        <v>45484</v>
      </c>
      <c r="F281" s="1116" t="s">
        <v>150</v>
      </c>
      <c r="G281" s="5" t="s">
        <v>12061</v>
      </c>
      <c r="H281" s="191">
        <v>0.2</v>
      </c>
      <c r="I281" s="1"/>
      <c r="J281"/>
    </row>
    <row r="282" spans="1:10" hidden="1" outlineLevel="2" x14ac:dyDescent="0.25">
      <c r="A282" s="1123">
        <v>168</v>
      </c>
      <c r="B282" s="601">
        <v>1</v>
      </c>
      <c r="C282" s="209" t="s">
        <v>11652</v>
      </c>
      <c r="D282" s="6"/>
      <c r="E282" s="371">
        <v>45496</v>
      </c>
      <c r="F282" s="1116" t="s">
        <v>5</v>
      </c>
      <c r="G282" s="5" t="s">
        <v>11997</v>
      </c>
      <c r="H282" s="191">
        <v>0.25</v>
      </c>
      <c r="I282" s="1"/>
      <c r="J282"/>
    </row>
    <row r="283" spans="1:10" hidden="1" outlineLevel="2" x14ac:dyDescent="0.25">
      <c r="A283" s="1123">
        <v>240</v>
      </c>
      <c r="B283" s="601">
        <v>2</v>
      </c>
      <c r="C283" s="209" t="s">
        <v>11652</v>
      </c>
      <c r="D283" s="6"/>
      <c r="E283" s="371">
        <v>45496</v>
      </c>
      <c r="F283" s="1116" t="s">
        <v>150</v>
      </c>
      <c r="G283" s="5" t="s">
        <v>12069</v>
      </c>
      <c r="H283" s="191">
        <v>0.1</v>
      </c>
      <c r="I283" s="1"/>
      <c r="J283"/>
    </row>
    <row r="284" spans="1:10" hidden="1" outlineLevel="2" x14ac:dyDescent="0.25">
      <c r="A284" s="1123">
        <v>247</v>
      </c>
      <c r="B284" s="601">
        <v>2</v>
      </c>
      <c r="C284" s="209" t="s">
        <v>11652</v>
      </c>
      <c r="D284" s="6"/>
      <c r="E284" s="371">
        <v>45498</v>
      </c>
      <c r="F284" s="1116" t="s">
        <v>150</v>
      </c>
      <c r="G284" s="5" t="s">
        <v>12076</v>
      </c>
      <c r="H284" s="191">
        <v>0.3</v>
      </c>
      <c r="I284" s="1"/>
      <c r="J284"/>
    </row>
    <row r="285" spans="1:10" hidden="1" outlineLevel="2" x14ac:dyDescent="0.25">
      <c r="A285" s="1123">
        <v>175</v>
      </c>
      <c r="B285" s="601">
        <v>1</v>
      </c>
      <c r="C285" s="209" t="s">
        <v>11652</v>
      </c>
      <c r="D285" s="6"/>
      <c r="E285" s="371">
        <v>45499</v>
      </c>
      <c r="F285" s="1116" t="s">
        <v>5</v>
      </c>
      <c r="G285" s="5" t="s">
        <v>12004</v>
      </c>
      <c r="H285" s="191">
        <v>0.4</v>
      </c>
      <c r="I285" s="1"/>
      <c r="J285"/>
    </row>
    <row r="286" spans="1:10" hidden="1" outlineLevel="2" x14ac:dyDescent="0.25">
      <c r="A286" s="1123">
        <v>248</v>
      </c>
      <c r="B286" s="601">
        <v>2</v>
      </c>
      <c r="C286" s="209" t="s">
        <v>11652</v>
      </c>
      <c r="D286" s="6"/>
      <c r="E286" s="371">
        <v>45499</v>
      </c>
      <c r="F286" s="1116" t="s">
        <v>150</v>
      </c>
      <c r="G286" s="5" t="s">
        <v>12077</v>
      </c>
      <c r="H286" s="191">
        <v>0.6</v>
      </c>
      <c r="I286" s="1"/>
      <c r="J286"/>
    </row>
    <row r="287" spans="1:10" hidden="1" outlineLevel="2" x14ac:dyDescent="0.25">
      <c r="A287" s="1123">
        <v>202</v>
      </c>
      <c r="B287" s="601">
        <v>1</v>
      </c>
      <c r="C287" s="209" t="s">
        <v>11652</v>
      </c>
      <c r="D287" s="6"/>
      <c r="E287" s="371">
        <v>45504</v>
      </c>
      <c r="F287" s="1116" t="s">
        <v>5</v>
      </c>
      <c r="G287" s="5" t="s">
        <v>12032</v>
      </c>
      <c r="H287" s="191">
        <v>7.5</v>
      </c>
      <c r="I287" s="1"/>
      <c r="J287"/>
    </row>
    <row r="288" spans="1:10" hidden="1" outlineLevel="2" x14ac:dyDescent="0.25">
      <c r="A288" s="1123">
        <v>215</v>
      </c>
      <c r="B288" s="601">
        <v>1</v>
      </c>
      <c r="C288" s="209" t="s">
        <v>11652</v>
      </c>
      <c r="D288" s="6"/>
      <c r="E288" s="371">
        <v>45506</v>
      </c>
      <c r="F288" s="1116" t="s">
        <v>5</v>
      </c>
      <c r="G288" s="5" t="s">
        <v>12045</v>
      </c>
      <c r="H288" s="191">
        <v>0.5</v>
      </c>
      <c r="I288" s="1"/>
      <c r="J288"/>
    </row>
    <row r="289" spans="1:10" hidden="1" outlineLevel="2" x14ac:dyDescent="0.25">
      <c r="A289" s="1123">
        <v>216</v>
      </c>
      <c r="B289" s="601">
        <v>1</v>
      </c>
      <c r="C289" s="209" t="s">
        <v>11652</v>
      </c>
      <c r="D289" s="6"/>
      <c r="E289" s="371">
        <v>45506</v>
      </c>
      <c r="F289" s="1116" t="s">
        <v>5</v>
      </c>
      <c r="G289" s="5" t="s">
        <v>12046</v>
      </c>
      <c r="H289" s="191">
        <v>1.75</v>
      </c>
      <c r="I289" s="1"/>
      <c r="J289"/>
    </row>
    <row r="290" spans="1:10" outlineLevel="1" collapsed="1" x14ac:dyDescent="0.25">
      <c r="C290" s="813" t="s">
        <v>17089</v>
      </c>
      <c r="D290" s="6"/>
      <c r="E290" s="371"/>
      <c r="F290" s="1116"/>
      <c r="H290" s="191">
        <f>SUBTOTAL(9,H291:H293)</f>
        <v>3.25</v>
      </c>
      <c r="I290" s="1"/>
      <c r="J290"/>
    </row>
    <row r="291" spans="1:10" hidden="1" outlineLevel="2" x14ac:dyDescent="0.25">
      <c r="A291" s="1123">
        <v>22</v>
      </c>
      <c r="B291" s="601">
        <v>3</v>
      </c>
      <c r="C291" s="209" t="s">
        <v>17016</v>
      </c>
      <c r="D291" s="6"/>
      <c r="E291" s="371">
        <v>45489</v>
      </c>
      <c r="F291" s="1116" t="s">
        <v>11832</v>
      </c>
      <c r="G291" s="5" t="s">
        <v>11859</v>
      </c>
      <c r="H291" s="191">
        <v>1.25</v>
      </c>
      <c r="I291" s="1"/>
      <c r="J291"/>
    </row>
    <row r="292" spans="1:10" hidden="1" outlineLevel="2" x14ac:dyDescent="0.25">
      <c r="A292" s="1120">
        <v>25</v>
      </c>
      <c r="B292" s="814">
        <v>3</v>
      </c>
      <c r="C292" s="4" t="s">
        <v>17016</v>
      </c>
      <c r="D292"/>
      <c r="E292" s="15">
        <v>45491</v>
      </c>
      <c r="F292" s="1" t="s">
        <v>11832</v>
      </c>
      <c r="G292" t="s">
        <v>11862</v>
      </c>
      <c r="H292" s="191">
        <v>0.25</v>
      </c>
      <c r="I292" s="1"/>
      <c r="J292"/>
    </row>
    <row r="293" spans="1:10" hidden="1" outlineLevel="2" x14ac:dyDescent="0.25">
      <c r="A293" s="1123">
        <v>29</v>
      </c>
      <c r="B293" s="601">
        <v>3</v>
      </c>
      <c r="C293" s="209" t="s">
        <v>17016</v>
      </c>
      <c r="D293" s="6"/>
      <c r="E293" s="371">
        <v>45492</v>
      </c>
      <c r="F293" s="1116" t="s">
        <v>11832</v>
      </c>
      <c r="G293" s="5" t="s">
        <v>11866</v>
      </c>
      <c r="H293" s="191">
        <v>1.75</v>
      </c>
      <c r="I293" s="1"/>
      <c r="J293"/>
    </row>
    <row r="294" spans="1:10" outlineLevel="1" collapsed="1" x14ac:dyDescent="0.25">
      <c r="C294" s="813" t="s">
        <v>12095</v>
      </c>
      <c r="D294" s="6"/>
      <c r="E294" s="371"/>
      <c r="F294" s="1116"/>
      <c r="H294" s="191">
        <f>SUBTOTAL(9,H295:H295)</f>
        <v>0.4</v>
      </c>
      <c r="I294" s="1"/>
      <c r="J294"/>
    </row>
    <row r="295" spans="1:10" hidden="1" outlineLevel="2" x14ac:dyDescent="0.25">
      <c r="A295" s="1123">
        <v>200</v>
      </c>
      <c r="B295" s="601">
        <v>1</v>
      </c>
      <c r="C295" s="209" t="s">
        <v>11631</v>
      </c>
      <c r="D295" s="6"/>
      <c r="E295" s="371">
        <v>45504</v>
      </c>
      <c r="F295" s="1116" t="s">
        <v>5</v>
      </c>
      <c r="G295" s="5" t="s">
        <v>12030</v>
      </c>
      <c r="H295" s="191">
        <v>0.4</v>
      </c>
      <c r="I295" s="1"/>
      <c r="J295"/>
    </row>
    <row r="296" spans="1:10" outlineLevel="1" collapsed="1" x14ac:dyDescent="0.25">
      <c r="C296" s="813" t="s">
        <v>17088</v>
      </c>
      <c r="D296" s="6"/>
      <c r="E296" s="371"/>
      <c r="F296" s="1116"/>
      <c r="H296" s="191">
        <f>SUBTOTAL(9,H297:H298)</f>
        <v>4</v>
      </c>
      <c r="I296" s="1"/>
      <c r="J296"/>
    </row>
    <row r="297" spans="1:10" hidden="1" outlineLevel="2" x14ac:dyDescent="0.25">
      <c r="A297" s="1123">
        <v>2</v>
      </c>
      <c r="B297" s="601">
        <v>3</v>
      </c>
      <c r="C297" s="209" t="s">
        <v>17020</v>
      </c>
      <c r="D297" s="6"/>
      <c r="E297" s="371">
        <v>45475</v>
      </c>
      <c r="F297" s="1116" t="s">
        <v>11832</v>
      </c>
      <c r="G297" s="5" t="s">
        <v>11839</v>
      </c>
      <c r="H297" s="191">
        <v>3.75</v>
      </c>
      <c r="I297" s="1"/>
      <c r="J297"/>
    </row>
    <row r="298" spans="1:10" hidden="1" outlineLevel="2" x14ac:dyDescent="0.25">
      <c r="A298" s="1123">
        <v>5</v>
      </c>
      <c r="B298" s="601">
        <v>3</v>
      </c>
      <c r="C298" s="209" t="s">
        <v>17020</v>
      </c>
      <c r="D298" s="6"/>
      <c r="E298" s="371">
        <v>45476</v>
      </c>
      <c r="F298" s="1116" t="s">
        <v>11832</v>
      </c>
      <c r="G298" s="5" t="s">
        <v>11843</v>
      </c>
      <c r="H298" s="191">
        <v>0.25</v>
      </c>
      <c r="I298" s="1"/>
      <c r="J298"/>
    </row>
    <row r="299" spans="1:10" outlineLevel="1" collapsed="1" x14ac:dyDescent="0.25">
      <c r="C299" s="813" t="s">
        <v>12094</v>
      </c>
      <c r="D299" s="6"/>
      <c r="E299" s="371"/>
      <c r="F299" s="1116"/>
      <c r="H299" s="191">
        <f>SUBTOTAL(9,H300:H305)</f>
        <v>3.4</v>
      </c>
      <c r="I299" s="1"/>
      <c r="J299"/>
    </row>
    <row r="300" spans="1:10" hidden="1" outlineLevel="2" x14ac:dyDescent="0.25">
      <c r="A300" s="1123">
        <v>77</v>
      </c>
      <c r="B300" s="601">
        <v>1</v>
      </c>
      <c r="C300" s="209" t="s">
        <v>11628</v>
      </c>
      <c r="D300" s="6"/>
      <c r="E300" s="371">
        <v>45440</v>
      </c>
      <c r="F300" s="1116" t="s">
        <v>5</v>
      </c>
      <c r="G300" s="5" t="s">
        <v>11908</v>
      </c>
      <c r="H300" s="191">
        <v>1</v>
      </c>
      <c r="I300" s="1"/>
      <c r="J300"/>
    </row>
    <row r="301" spans="1:10" hidden="1" outlineLevel="2" x14ac:dyDescent="0.25">
      <c r="A301" s="1123">
        <v>79</v>
      </c>
      <c r="B301" s="601">
        <v>1</v>
      </c>
      <c r="C301" s="209" t="s">
        <v>11628</v>
      </c>
      <c r="D301" s="6"/>
      <c r="E301" s="371">
        <v>45441</v>
      </c>
      <c r="F301" s="1116" t="s">
        <v>5</v>
      </c>
      <c r="G301" s="5" t="s">
        <v>11910</v>
      </c>
      <c r="H301" s="191">
        <v>0.5</v>
      </c>
      <c r="I301" s="1"/>
      <c r="J301"/>
    </row>
    <row r="302" spans="1:10" hidden="1" outlineLevel="2" x14ac:dyDescent="0.25">
      <c r="A302" s="1123">
        <v>87</v>
      </c>
      <c r="B302" s="601">
        <v>1</v>
      </c>
      <c r="C302" s="209" t="s">
        <v>11628</v>
      </c>
      <c r="D302" s="6"/>
      <c r="E302" s="371">
        <v>45449</v>
      </c>
      <c r="F302" s="1116" t="s">
        <v>5</v>
      </c>
      <c r="G302" s="5" t="s">
        <v>11918</v>
      </c>
      <c r="H302" s="191">
        <v>0.75</v>
      </c>
      <c r="I302" s="1"/>
      <c r="J302"/>
    </row>
    <row r="303" spans="1:10" hidden="1" outlineLevel="2" x14ac:dyDescent="0.25">
      <c r="A303" s="1123">
        <v>88</v>
      </c>
      <c r="B303" s="601">
        <v>1</v>
      </c>
      <c r="C303" s="209" t="s">
        <v>11628</v>
      </c>
      <c r="D303" s="6"/>
      <c r="E303" s="371">
        <v>45450</v>
      </c>
      <c r="F303" s="1116" t="s">
        <v>5</v>
      </c>
      <c r="G303" s="5" t="s">
        <v>11919</v>
      </c>
      <c r="H303" s="191">
        <v>0.4</v>
      </c>
      <c r="I303" s="1"/>
      <c r="J303"/>
    </row>
    <row r="304" spans="1:10" hidden="1" outlineLevel="2" x14ac:dyDescent="0.25">
      <c r="A304" s="1123">
        <v>100</v>
      </c>
      <c r="B304" s="601">
        <v>1</v>
      </c>
      <c r="C304" s="209" t="s">
        <v>11628</v>
      </c>
      <c r="D304" s="6"/>
      <c r="E304" s="371">
        <v>45460</v>
      </c>
      <c r="F304" s="1116" t="s">
        <v>5</v>
      </c>
      <c r="G304" s="5" t="s">
        <v>11931</v>
      </c>
      <c r="H304" s="191">
        <v>0.25</v>
      </c>
      <c r="I304" s="1"/>
      <c r="J304"/>
    </row>
    <row r="305" spans="1:10" hidden="1" outlineLevel="2" x14ac:dyDescent="0.25">
      <c r="A305" s="1123">
        <v>136</v>
      </c>
      <c r="B305" s="601">
        <v>1</v>
      </c>
      <c r="C305" s="209" t="s">
        <v>11628</v>
      </c>
      <c r="D305" s="6"/>
      <c r="E305" s="371">
        <v>45482</v>
      </c>
      <c r="F305" s="1116" t="s">
        <v>5</v>
      </c>
      <c r="G305" s="5" t="s">
        <v>11965</v>
      </c>
      <c r="H305" s="191">
        <v>0.5</v>
      </c>
      <c r="I305" s="1"/>
      <c r="J305"/>
    </row>
    <row r="306" spans="1:10" outlineLevel="1" collapsed="1" x14ac:dyDescent="0.25">
      <c r="C306" s="813" t="s">
        <v>17087</v>
      </c>
      <c r="D306" s="6"/>
      <c r="E306" s="371"/>
      <c r="F306" s="1116"/>
      <c r="H306" s="191">
        <f>SUBTOTAL(9,H307:H311)</f>
        <v>5</v>
      </c>
      <c r="I306" s="1"/>
      <c r="J306"/>
    </row>
    <row r="307" spans="1:10" hidden="1" outlineLevel="2" x14ac:dyDescent="0.25">
      <c r="A307" s="1123">
        <v>19</v>
      </c>
      <c r="B307" s="601">
        <v>3</v>
      </c>
      <c r="C307" s="209" t="s">
        <v>17024</v>
      </c>
      <c r="D307" s="6"/>
      <c r="E307" s="371">
        <v>45488</v>
      </c>
      <c r="F307" s="1116" t="s">
        <v>11832</v>
      </c>
      <c r="G307" s="5" t="s">
        <v>11856</v>
      </c>
      <c r="H307" s="191">
        <v>1.5</v>
      </c>
      <c r="I307" s="1"/>
      <c r="J307"/>
    </row>
    <row r="308" spans="1:10" hidden="1" outlineLevel="2" x14ac:dyDescent="0.25">
      <c r="A308" s="1123">
        <v>23</v>
      </c>
      <c r="B308" s="601">
        <v>3</v>
      </c>
      <c r="C308" s="209" t="s">
        <v>17024</v>
      </c>
      <c r="D308" s="6"/>
      <c r="E308" s="371">
        <v>45489</v>
      </c>
      <c r="F308" s="1116" t="s">
        <v>11832</v>
      </c>
      <c r="G308" s="5" t="s">
        <v>11860</v>
      </c>
      <c r="H308" s="191">
        <v>0.25</v>
      </c>
      <c r="I308" s="1"/>
      <c r="J308"/>
    </row>
    <row r="309" spans="1:10" hidden="1" outlineLevel="2" x14ac:dyDescent="0.25">
      <c r="A309" s="1123">
        <v>26</v>
      </c>
      <c r="B309" s="601">
        <v>3</v>
      </c>
      <c r="C309" s="209" t="s">
        <v>17024</v>
      </c>
      <c r="D309" s="6"/>
      <c r="E309" s="371">
        <v>45491</v>
      </c>
      <c r="F309" s="1116" t="s">
        <v>11832</v>
      </c>
      <c r="G309" s="5" t="s">
        <v>11863</v>
      </c>
      <c r="H309" s="191">
        <v>2</v>
      </c>
      <c r="I309" s="1"/>
      <c r="J309"/>
    </row>
    <row r="310" spans="1:10" hidden="1" outlineLevel="2" x14ac:dyDescent="0.25">
      <c r="A310" s="1123">
        <v>30</v>
      </c>
      <c r="B310" s="601">
        <v>3</v>
      </c>
      <c r="C310" s="209" t="s">
        <v>17024</v>
      </c>
      <c r="D310" s="6"/>
      <c r="E310" s="371">
        <v>45492</v>
      </c>
      <c r="F310" s="1116" t="s">
        <v>11832</v>
      </c>
      <c r="G310" s="5" t="s">
        <v>11863</v>
      </c>
      <c r="H310" s="191">
        <v>1</v>
      </c>
      <c r="I310" s="1"/>
      <c r="J310"/>
    </row>
    <row r="311" spans="1:10" hidden="1" outlineLevel="2" x14ac:dyDescent="0.25">
      <c r="A311" s="1123">
        <v>33</v>
      </c>
      <c r="B311" s="601">
        <v>3</v>
      </c>
      <c r="C311" s="209" t="s">
        <v>17024</v>
      </c>
      <c r="D311" s="6"/>
      <c r="E311" s="371">
        <v>45502</v>
      </c>
      <c r="F311" s="1116" t="s">
        <v>11832</v>
      </c>
      <c r="G311" s="5" t="s">
        <v>11868</v>
      </c>
      <c r="H311" s="191">
        <v>0.25</v>
      </c>
      <c r="I311" s="1"/>
      <c r="J311"/>
    </row>
    <row r="312" spans="1:10" outlineLevel="1" collapsed="1" x14ac:dyDescent="0.25">
      <c r="C312" s="813" t="s">
        <v>17086</v>
      </c>
      <c r="D312" s="6"/>
      <c r="E312" s="371"/>
      <c r="F312" s="1116"/>
      <c r="H312" s="191">
        <f>SUBTOTAL(9,H313:H321)</f>
        <v>16</v>
      </c>
      <c r="I312" s="1"/>
      <c r="J312"/>
    </row>
    <row r="313" spans="1:10" hidden="1" outlineLevel="2" x14ac:dyDescent="0.25">
      <c r="A313" s="1123">
        <v>3</v>
      </c>
      <c r="B313" s="601">
        <v>3</v>
      </c>
      <c r="C313" s="209" t="s">
        <v>17029</v>
      </c>
      <c r="D313" s="6"/>
      <c r="E313" s="371">
        <v>45475</v>
      </c>
      <c r="F313" s="1116" t="s">
        <v>11832</v>
      </c>
      <c r="G313" s="5" t="s">
        <v>11841</v>
      </c>
      <c r="H313" s="191">
        <v>0.25</v>
      </c>
      <c r="I313" s="1"/>
      <c r="J313"/>
    </row>
    <row r="314" spans="1:10" hidden="1" outlineLevel="2" x14ac:dyDescent="0.25">
      <c r="A314" s="1123">
        <v>10</v>
      </c>
      <c r="B314" s="601">
        <v>3</v>
      </c>
      <c r="C314" s="209" t="s">
        <v>17029</v>
      </c>
      <c r="D314" s="6"/>
      <c r="E314" s="371">
        <v>45481</v>
      </c>
      <c r="F314" s="1116" t="s">
        <v>11832</v>
      </c>
      <c r="G314" s="5" t="s">
        <v>11848</v>
      </c>
      <c r="H314" s="191">
        <v>0.25</v>
      </c>
      <c r="I314" s="1"/>
      <c r="J314"/>
    </row>
    <row r="315" spans="1:10" hidden="1" outlineLevel="2" x14ac:dyDescent="0.25">
      <c r="A315" s="1123">
        <v>11</v>
      </c>
      <c r="B315" s="601">
        <v>3</v>
      </c>
      <c r="C315" s="209" t="s">
        <v>17029</v>
      </c>
      <c r="D315" s="6"/>
      <c r="E315" s="371">
        <v>45483</v>
      </c>
      <c r="F315" s="1116" t="s">
        <v>11832</v>
      </c>
      <c r="G315" s="5" t="s">
        <v>11849</v>
      </c>
      <c r="H315" s="191">
        <v>4</v>
      </c>
      <c r="I315" s="1"/>
      <c r="J315"/>
    </row>
    <row r="316" spans="1:10" hidden="1" outlineLevel="2" x14ac:dyDescent="0.25">
      <c r="A316" s="1123">
        <v>13</v>
      </c>
      <c r="B316" s="601">
        <v>3</v>
      </c>
      <c r="C316" s="209" t="s">
        <v>17029</v>
      </c>
      <c r="D316" s="6"/>
      <c r="E316" s="371">
        <v>45484</v>
      </c>
      <c r="F316" s="1116" t="s">
        <v>11832</v>
      </c>
      <c r="G316" s="5" t="s">
        <v>11851</v>
      </c>
      <c r="H316" s="191">
        <v>5</v>
      </c>
      <c r="I316" s="1"/>
      <c r="J316"/>
    </row>
    <row r="317" spans="1:10" hidden="1" outlineLevel="2" x14ac:dyDescent="0.25">
      <c r="A317" s="1123">
        <v>15</v>
      </c>
      <c r="B317" s="601">
        <v>3</v>
      </c>
      <c r="C317" s="209" t="s">
        <v>17029</v>
      </c>
      <c r="D317" s="6"/>
      <c r="E317" s="371">
        <v>45485</v>
      </c>
      <c r="F317" s="1116" t="s">
        <v>11832</v>
      </c>
      <c r="G317" s="5" t="s">
        <v>11853</v>
      </c>
      <c r="H317" s="191">
        <v>2.5</v>
      </c>
      <c r="I317" s="1"/>
      <c r="J317"/>
    </row>
    <row r="318" spans="1:10" hidden="1" outlineLevel="2" x14ac:dyDescent="0.25">
      <c r="A318" s="1123">
        <v>20</v>
      </c>
      <c r="B318" s="601">
        <v>3</v>
      </c>
      <c r="C318" s="209" t="s">
        <v>17029</v>
      </c>
      <c r="D318" s="6"/>
      <c r="E318" s="371">
        <v>45488</v>
      </c>
      <c r="F318" s="1116" t="s">
        <v>11832</v>
      </c>
      <c r="G318" s="5" t="s">
        <v>11857</v>
      </c>
      <c r="H318" s="191">
        <v>2</v>
      </c>
      <c r="I318" s="1"/>
      <c r="J318"/>
    </row>
    <row r="319" spans="1:10" hidden="1" outlineLevel="2" x14ac:dyDescent="0.25">
      <c r="A319" s="1123">
        <v>24</v>
      </c>
      <c r="B319" s="601">
        <v>3</v>
      </c>
      <c r="C319" s="209" t="s">
        <v>17029</v>
      </c>
      <c r="D319" s="6"/>
      <c r="E319" s="371">
        <v>45489</v>
      </c>
      <c r="F319" s="1116" t="s">
        <v>11832</v>
      </c>
      <c r="G319" s="5" t="s">
        <v>11861</v>
      </c>
      <c r="H319" s="191">
        <v>0.5</v>
      </c>
      <c r="I319" s="1"/>
      <c r="J319"/>
    </row>
    <row r="320" spans="1:10" hidden="1" outlineLevel="2" x14ac:dyDescent="0.25">
      <c r="A320" s="1123">
        <v>27</v>
      </c>
      <c r="B320" s="601">
        <v>3</v>
      </c>
      <c r="C320" s="209" t="s">
        <v>17029</v>
      </c>
      <c r="D320" s="6"/>
      <c r="E320" s="371">
        <v>45491</v>
      </c>
      <c r="F320" s="1116" t="s">
        <v>11832</v>
      </c>
      <c r="G320" s="5" t="s">
        <v>11864</v>
      </c>
      <c r="H320" s="191">
        <v>0.75</v>
      </c>
      <c r="I320" s="1"/>
      <c r="J320"/>
    </row>
    <row r="321" spans="1:10" hidden="1" outlineLevel="2" x14ac:dyDescent="0.25">
      <c r="A321" s="1123">
        <v>28</v>
      </c>
      <c r="B321" s="601">
        <v>3</v>
      </c>
      <c r="C321" s="209" t="s">
        <v>17029</v>
      </c>
      <c r="D321" s="6"/>
      <c r="E321" s="371">
        <v>45491</v>
      </c>
      <c r="F321" s="1116" t="s">
        <v>11832</v>
      </c>
      <c r="G321" s="5" t="s">
        <v>11865</v>
      </c>
      <c r="H321" s="191">
        <v>0.75</v>
      </c>
      <c r="I321" s="1"/>
      <c r="J321"/>
    </row>
    <row r="322" spans="1:10" outlineLevel="1" collapsed="1" x14ac:dyDescent="0.25">
      <c r="C322" s="813" t="s">
        <v>17085</v>
      </c>
      <c r="D322" s="6"/>
      <c r="E322" s="371"/>
      <c r="F322" s="1116"/>
      <c r="H322" s="191">
        <f>SUBTOTAL(9,H323:H323)</f>
        <v>0.4</v>
      </c>
      <c r="I322" s="1"/>
      <c r="J322"/>
    </row>
    <row r="323" spans="1:10" hidden="1" outlineLevel="2" x14ac:dyDescent="0.25">
      <c r="A323" s="1123">
        <v>177</v>
      </c>
      <c r="B323" s="601">
        <v>1</v>
      </c>
      <c r="C323" s="209" t="s">
        <v>14397</v>
      </c>
      <c r="D323" s="6"/>
      <c r="E323" s="371">
        <v>45502</v>
      </c>
      <c r="F323" s="1116" t="s">
        <v>5</v>
      </c>
      <c r="G323" s="5" t="s">
        <v>12006</v>
      </c>
      <c r="H323" s="191">
        <v>0.4</v>
      </c>
      <c r="I323" s="1"/>
      <c r="J323"/>
    </row>
    <row r="324" spans="1:10" outlineLevel="1" collapsed="1" x14ac:dyDescent="0.25">
      <c r="C324" s="813" t="s">
        <v>12093</v>
      </c>
      <c r="D324" s="6"/>
      <c r="E324" s="371"/>
      <c r="F324" s="1116"/>
      <c r="H324" s="191">
        <f>SUBTOTAL(9,H325:H325)</f>
        <v>0.5</v>
      </c>
      <c r="I324" s="1"/>
      <c r="J324"/>
    </row>
    <row r="325" spans="1:10" hidden="1" outlineLevel="2" x14ac:dyDescent="0.25">
      <c r="A325" s="1123">
        <v>151</v>
      </c>
      <c r="B325" s="601">
        <v>1</v>
      </c>
      <c r="C325" s="209" t="s">
        <v>11638</v>
      </c>
      <c r="D325" s="6"/>
      <c r="E325" s="371">
        <v>45485</v>
      </c>
      <c r="F325" s="1116" t="s">
        <v>5</v>
      </c>
      <c r="G325" s="5" t="s">
        <v>11980</v>
      </c>
      <c r="H325" s="191">
        <v>0.5</v>
      </c>
      <c r="I325" s="1"/>
      <c r="J325"/>
    </row>
    <row r="326" spans="1:10" outlineLevel="1" collapsed="1" x14ac:dyDescent="0.25">
      <c r="C326" s="813" t="s">
        <v>12092</v>
      </c>
      <c r="D326" s="6"/>
      <c r="E326" s="371"/>
      <c r="F326" s="1116"/>
      <c r="H326" s="191">
        <f>SUBTOTAL(9,H327:H327)</f>
        <v>1.5</v>
      </c>
      <c r="I326" s="1"/>
      <c r="J326"/>
    </row>
    <row r="327" spans="1:10" hidden="1" outlineLevel="2" x14ac:dyDescent="0.25">
      <c r="A327" s="1123">
        <v>212</v>
      </c>
      <c r="B327" s="601">
        <v>1</v>
      </c>
      <c r="C327" s="209" t="s">
        <v>11630</v>
      </c>
      <c r="D327" s="6"/>
      <c r="E327" s="371">
        <v>45506</v>
      </c>
      <c r="F327" s="1116" t="s">
        <v>5</v>
      </c>
      <c r="G327" s="5" t="s">
        <v>12042</v>
      </c>
      <c r="H327" s="191">
        <v>1.5</v>
      </c>
      <c r="I327" s="1"/>
      <c r="J327"/>
    </row>
    <row r="328" spans="1:10" outlineLevel="1" collapsed="1" x14ac:dyDescent="0.25">
      <c r="C328" s="813" t="s">
        <v>12091</v>
      </c>
      <c r="D328" s="6"/>
      <c r="E328" s="371"/>
      <c r="F328" s="1116"/>
      <c r="H328" s="191">
        <f>SUBTOTAL(9,H329:H329)</f>
        <v>0.75</v>
      </c>
      <c r="I328" s="1"/>
      <c r="J328"/>
    </row>
    <row r="329" spans="1:10" hidden="1" outlineLevel="2" x14ac:dyDescent="0.25">
      <c r="A329" s="1123">
        <v>198</v>
      </c>
      <c r="B329" s="601">
        <v>1</v>
      </c>
      <c r="C329" s="209" t="s">
        <v>11621</v>
      </c>
      <c r="D329" s="6"/>
      <c r="E329" s="371">
        <v>45504</v>
      </c>
      <c r="F329" s="1116" t="s">
        <v>5</v>
      </c>
      <c r="G329" s="5" t="s">
        <v>12028</v>
      </c>
      <c r="H329" s="191">
        <v>0.75</v>
      </c>
      <c r="I329" s="1"/>
      <c r="J329"/>
    </row>
    <row r="330" spans="1:10" outlineLevel="1" collapsed="1" x14ac:dyDescent="0.25">
      <c r="C330" s="813" t="s">
        <v>17084</v>
      </c>
      <c r="D330" s="6"/>
      <c r="E330" s="371"/>
      <c r="F330" s="1116"/>
      <c r="H330" s="191">
        <f>SUBTOTAL(9,H331:H331)</f>
        <v>0.25</v>
      </c>
      <c r="I330" s="1"/>
      <c r="J330"/>
    </row>
    <row r="331" spans="1:10" hidden="1" outlineLevel="2" x14ac:dyDescent="0.25">
      <c r="A331" s="1123">
        <v>34</v>
      </c>
      <c r="B331" s="601">
        <v>3</v>
      </c>
      <c r="C331" s="209" t="s">
        <v>17044</v>
      </c>
      <c r="D331" s="6"/>
      <c r="E331" s="371">
        <v>45502</v>
      </c>
      <c r="F331" s="1116" t="s">
        <v>11832</v>
      </c>
      <c r="G331" s="5" t="s">
        <v>11869</v>
      </c>
      <c r="H331" s="191">
        <v>0.25</v>
      </c>
      <c r="I331" s="1"/>
      <c r="J331"/>
    </row>
    <row r="332" spans="1:10" outlineLevel="1" collapsed="1" x14ac:dyDescent="0.25">
      <c r="C332" s="813" t="s">
        <v>17083</v>
      </c>
      <c r="D332" s="6"/>
      <c r="E332" s="371"/>
      <c r="F332" s="1116"/>
      <c r="H332" s="191">
        <f>SUBTOTAL(9,H333:H341)</f>
        <v>6.5</v>
      </c>
      <c r="I332" s="1"/>
      <c r="J332"/>
    </row>
    <row r="333" spans="1:10" hidden="1" outlineLevel="2" x14ac:dyDescent="0.25">
      <c r="A333" s="1123">
        <v>47</v>
      </c>
      <c r="B333" s="601">
        <v>1</v>
      </c>
      <c r="C333" s="209" t="s">
        <v>16818</v>
      </c>
      <c r="D333" s="6"/>
      <c r="E333" s="371">
        <v>45343</v>
      </c>
      <c r="F333" s="1116" t="s">
        <v>5</v>
      </c>
      <c r="G333" s="5" t="s">
        <v>11878</v>
      </c>
      <c r="H333" s="191">
        <v>2.25</v>
      </c>
      <c r="I333" s="1"/>
      <c r="J333"/>
    </row>
    <row r="334" spans="1:10" hidden="1" outlineLevel="2" x14ac:dyDescent="0.25">
      <c r="A334" s="1123">
        <v>48</v>
      </c>
      <c r="B334" s="601">
        <v>1</v>
      </c>
      <c r="C334" s="209" t="s">
        <v>16818</v>
      </c>
      <c r="D334" s="6"/>
      <c r="E334" s="371">
        <v>45344</v>
      </c>
      <c r="F334" s="1116" t="s">
        <v>5</v>
      </c>
      <c r="G334" s="5" t="s">
        <v>11879</v>
      </c>
      <c r="H334" s="191">
        <v>0.25</v>
      </c>
      <c r="I334" s="1"/>
      <c r="J334"/>
    </row>
    <row r="335" spans="1:10" hidden="1" outlineLevel="2" x14ac:dyDescent="0.25">
      <c r="A335" s="1123">
        <v>49</v>
      </c>
      <c r="B335" s="601">
        <v>1</v>
      </c>
      <c r="C335" s="209" t="s">
        <v>16818</v>
      </c>
      <c r="D335" s="6"/>
      <c r="E335" s="371">
        <v>45345</v>
      </c>
      <c r="F335" s="1116" t="s">
        <v>5</v>
      </c>
      <c r="G335" s="5" t="s">
        <v>11880</v>
      </c>
      <c r="H335" s="191">
        <v>1</v>
      </c>
      <c r="I335" s="1"/>
      <c r="J335"/>
    </row>
    <row r="336" spans="1:10" hidden="1" outlineLevel="2" x14ac:dyDescent="0.25">
      <c r="A336" s="1123">
        <v>56</v>
      </c>
      <c r="B336" s="601">
        <v>1</v>
      </c>
      <c r="C336" s="209" t="s">
        <v>16818</v>
      </c>
      <c r="D336" s="6"/>
      <c r="E336" s="371">
        <v>45391</v>
      </c>
      <c r="F336" s="1116" t="s">
        <v>5</v>
      </c>
      <c r="G336" s="5" t="s">
        <v>11887</v>
      </c>
      <c r="H336" s="191">
        <v>0.25</v>
      </c>
      <c r="I336" s="1"/>
      <c r="J336"/>
    </row>
    <row r="337" spans="1:10" hidden="1" outlineLevel="2" x14ac:dyDescent="0.25">
      <c r="A337" s="1123">
        <v>57</v>
      </c>
      <c r="B337" s="601">
        <v>1</v>
      </c>
      <c r="C337" s="209" t="s">
        <v>16818</v>
      </c>
      <c r="D337" s="6"/>
      <c r="E337" s="371">
        <v>45397</v>
      </c>
      <c r="F337" s="1116" t="s">
        <v>5</v>
      </c>
      <c r="G337" s="5" t="s">
        <v>11888</v>
      </c>
      <c r="H337" s="191">
        <v>0.75</v>
      </c>
      <c r="I337" s="1"/>
      <c r="J337"/>
    </row>
    <row r="338" spans="1:10" hidden="1" outlineLevel="2" x14ac:dyDescent="0.25">
      <c r="A338" s="1122">
        <v>58</v>
      </c>
      <c r="B338" s="10">
        <v>1</v>
      </c>
      <c r="C338" s="4" t="s">
        <v>16818</v>
      </c>
      <c r="D338"/>
      <c r="E338" s="15">
        <v>45398</v>
      </c>
      <c r="F338" s="1" t="s">
        <v>5</v>
      </c>
      <c r="G338" t="s">
        <v>11889</v>
      </c>
      <c r="H338" s="191">
        <v>0.5</v>
      </c>
      <c r="I338" s="1"/>
      <c r="J338"/>
    </row>
    <row r="339" spans="1:10" hidden="1" outlineLevel="2" x14ac:dyDescent="0.25">
      <c r="A339" s="1123">
        <v>60</v>
      </c>
      <c r="B339" s="601">
        <v>1</v>
      </c>
      <c r="C339" s="209" t="s">
        <v>16818</v>
      </c>
      <c r="D339" s="6"/>
      <c r="E339" s="371">
        <v>45404</v>
      </c>
      <c r="F339" s="1116" t="s">
        <v>5</v>
      </c>
      <c r="G339" s="5" t="s">
        <v>11891</v>
      </c>
      <c r="H339" s="191">
        <v>0.5</v>
      </c>
      <c r="I339" s="1"/>
      <c r="J339"/>
    </row>
    <row r="340" spans="1:10" hidden="1" outlineLevel="2" x14ac:dyDescent="0.25">
      <c r="A340" s="1123">
        <v>61</v>
      </c>
      <c r="B340" s="601">
        <v>1</v>
      </c>
      <c r="C340" s="209" t="s">
        <v>16818</v>
      </c>
      <c r="D340" s="6"/>
      <c r="E340" s="371">
        <v>45406</v>
      </c>
      <c r="F340" s="1116" t="s">
        <v>5</v>
      </c>
      <c r="G340" s="5" t="s">
        <v>11892</v>
      </c>
      <c r="H340" s="191">
        <v>0.5</v>
      </c>
      <c r="I340" s="1"/>
      <c r="J340"/>
    </row>
    <row r="341" spans="1:10" hidden="1" outlineLevel="2" x14ac:dyDescent="0.25">
      <c r="A341" s="1123">
        <v>161</v>
      </c>
      <c r="B341" s="601">
        <v>1</v>
      </c>
      <c r="C341" s="209" t="s">
        <v>16818</v>
      </c>
      <c r="D341" s="6"/>
      <c r="E341" s="371">
        <v>45494</v>
      </c>
      <c r="F341" s="1116" t="s">
        <v>5</v>
      </c>
      <c r="G341" s="5" t="s">
        <v>11990</v>
      </c>
      <c r="H341" s="191">
        <v>0.5</v>
      </c>
      <c r="I341" s="1"/>
      <c r="J341"/>
    </row>
    <row r="342" spans="1:10" outlineLevel="1" collapsed="1" x14ac:dyDescent="0.25">
      <c r="C342" s="813" t="s">
        <v>17082</v>
      </c>
      <c r="D342" s="6"/>
      <c r="E342" s="371"/>
      <c r="F342" s="1116"/>
      <c r="H342" s="191">
        <f>SUBTOTAL(9,H343:H343)</f>
        <v>0.5</v>
      </c>
      <c r="I342" s="1"/>
      <c r="J342"/>
    </row>
    <row r="343" spans="1:10" hidden="1" outlineLevel="2" x14ac:dyDescent="0.25">
      <c r="A343" s="1123">
        <v>62</v>
      </c>
      <c r="B343" s="601">
        <v>1</v>
      </c>
      <c r="C343" s="209" t="s">
        <v>16144</v>
      </c>
      <c r="D343" s="6"/>
      <c r="E343" s="371">
        <v>45411</v>
      </c>
      <c r="F343" s="1116" t="s">
        <v>5</v>
      </c>
      <c r="G343" s="5" t="s">
        <v>11893</v>
      </c>
      <c r="H343" s="191">
        <v>0.5</v>
      </c>
      <c r="I343" s="1"/>
      <c r="J343"/>
    </row>
    <row r="344" spans="1:10" outlineLevel="1" collapsed="1" x14ac:dyDescent="0.25">
      <c r="C344" s="813" t="s">
        <v>17081</v>
      </c>
      <c r="D344" s="6"/>
      <c r="E344" s="371"/>
      <c r="F344" s="1116"/>
      <c r="H344" s="191">
        <f>SUBTOTAL(9,H345:H353)</f>
        <v>4</v>
      </c>
      <c r="I344" s="1"/>
      <c r="J344"/>
    </row>
    <row r="345" spans="1:10" hidden="1" outlineLevel="2" x14ac:dyDescent="0.25">
      <c r="A345" s="1123">
        <v>46</v>
      </c>
      <c r="B345" s="601">
        <v>1</v>
      </c>
      <c r="C345" s="209" t="s">
        <v>14957</v>
      </c>
      <c r="D345" s="6"/>
      <c r="E345" s="371">
        <v>45341</v>
      </c>
      <c r="F345" s="1116" t="s">
        <v>5</v>
      </c>
      <c r="G345" s="5" t="s">
        <v>11877</v>
      </c>
      <c r="H345" s="191">
        <v>0.4</v>
      </c>
      <c r="I345" s="1"/>
      <c r="J345"/>
    </row>
    <row r="346" spans="1:10" hidden="1" outlineLevel="2" x14ac:dyDescent="0.25">
      <c r="A346" s="1123">
        <v>50</v>
      </c>
      <c r="B346" s="601">
        <v>1</v>
      </c>
      <c r="C346" s="209" t="s">
        <v>14957</v>
      </c>
      <c r="D346" s="6"/>
      <c r="E346" s="371">
        <v>45368</v>
      </c>
      <c r="F346" s="1116" t="s">
        <v>5</v>
      </c>
      <c r="G346" s="5" t="s">
        <v>11881</v>
      </c>
      <c r="H346" s="191">
        <v>0.4</v>
      </c>
      <c r="I346" s="1"/>
      <c r="J346"/>
    </row>
    <row r="347" spans="1:10" hidden="1" outlineLevel="2" x14ac:dyDescent="0.25">
      <c r="A347" s="1123">
        <v>51</v>
      </c>
      <c r="B347" s="601">
        <v>1</v>
      </c>
      <c r="C347" s="209" t="s">
        <v>14957</v>
      </c>
      <c r="D347" s="6"/>
      <c r="E347" s="371">
        <v>45369</v>
      </c>
      <c r="F347" s="1116" t="s">
        <v>5</v>
      </c>
      <c r="G347" s="5" t="s">
        <v>11882</v>
      </c>
      <c r="H347" s="191">
        <v>0.25</v>
      </c>
      <c r="I347" s="1"/>
      <c r="J347"/>
    </row>
    <row r="348" spans="1:10" hidden="1" outlineLevel="2" x14ac:dyDescent="0.25">
      <c r="A348" s="1123">
        <v>54</v>
      </c>
      <c r="B348" s="601">
        <v>1</v>
      </c>
      <c r="C348" s="209" t="s">
        <v>14957</v>
      </c>
      <c r="D348" s="6"/>
      <c r="E348" s="371">
        <v>45377</v>
      </c>
      <c r="F348" s="1116" t="s">
        <v>5</v>
      </c>
      <c r="G348" s="5" t="s">
        <v>11885</v>
      </c>
      <c r="H348" s="191">
        <v>0.4</v>
      </c>
      <c r="I348" s="1"/>
      <c r="J348"/>
    </row>
    <row r="349" spans="1:10" hidden="1" outlineLevel="2" x14ac:dyDescent="0.25">
      <c r="A349" s="1123">
        <v>55</v>
      </c>
      <c r="B349" s="601">
        <v>1</v>
      </c>
      <c r="C349" s="209" t="s">
        <v>14957</v>
      </c>
      <c r="D349" s="6"/>
      <c r="E349" s="371">
        <v>45380</v>
      </c>
      <c r="F349" s="1116" t="s">
        <v>5</v>
      </c>
      <c r="G349" s="5" t="s">
        <v>11886</v>
      </c>
      <c r="H349" s="191">
        <v>0.4</v>
      </c>
      <c r="I349" s="1"/>
      <c r="J349"/>
    </row>
    <row r="350" spans="1:10" hidden="1" outlineLevel="2" x14ac:dyDescent="0.25">
      <c r="A350" s="1123">
        <v>90</v>
      </c>
      <c r="B350" s="601">
        <v>1</v>
      </c>
      <c r="C350" s="209" t="s">
        <v>14957</v>
      </c>
      <c r="D350" s="6"/>
      <c r="E350" s="371">
        <v>45454</v>
      </c>
      <c r="F350" s="1116" t="s">
        <v>5</v>
      </c>
      <c r="G350" s="5" t="s">
        <v>11921</v>
      </c>
      <c r="H350" s="191">
        <v>0.5</v>
      </c>
      <c r="I350" s="1"/>
      <c r="J350"/>
    </row>
    <row r="351" spans="1:10" hidden="1" outlineLevel="2" x14ac:dyDescent="0.25">
      <c r="A351" s="1123">
        <v>114</v>
      </c>
      <c r="B351" s="601">
        <v>1</v>
      </c>
      <c r="C351" s="209" t="s">
        <v>14957</v>
      </c>
      <c r="D351" s="6"/>
      <c r="E351" s="371">
        <v>45470</v>
      </c>
      <c r="F351" s="1116" t="s">
        <v>5</v>
      </c>
      <c r="G351" s="5" t="s">
        <v>11945</v>
      </c>
      <c r="H351" s="191">
        <v>0.4</v>
      </c>
      <c r="I351" s="1"/>
      <c r="J351"/>
    </row>
    <row r="352" spans="1:10" hidden="1" outlineLevel="2" x14ac:dyDescent="0.25">
      <c r="A352" s="1123">
        <v>129</v>
      </c>
      <c r="B352" s="601">
        <v>1</v>
      </c>
      <c r="C352" s="209" t="s">
        <v>14957</v>
      </c>
      <c r="D352" s="6"/>
      <c r="E352" s="371">
        <v>45480</v>
      </c>
      <c r="F352" s="1116" t="s">
        <v>5</v>
      </c>
      <c r="G352" s="5" t="s">
        <v>11958</v>
      </c>
      <c r="H352" s="191">
        <v>0.75</v>
      </c>
      <c r="I352" s="1"/>
      <c r="J352"/>
    </row>
    <row r="353" spans="1:10" hidden="1" outlineLevel="2" x14ac:dyDescent="0.25">
      <c r="A353" s="1123">
        <v>138</v>
      </c>
      <c r="B353" s="601">
        <v>1</v>
      </c>
      <c r="C353" s="209" t="s">
        <v>14957</v>
      </c>
      <c r="D353" s="6"/>
      <c r="E353" s="371">
        <v>45482</v>
      </c>
      <c r="F353" s="1116" t="s">
        <v>5</v>
      </c>
      <c r="G353" s="5" t="s">
        <v>11967</v>
      </c>
      <c r="H353" s="191">
        <v>0.5</v>
      </c>
      <c r="I353" s="1"/>
      <c r="J353"/>
    </row>
    <row r="354" spans="1:10" outlineLevel="1" collapsed="1" x14ac:dyDescent="0.25">
      <c r="C354" s="813" t="s">
        <v>17080</v>
      </c>
      <c r="D354" s="6"/>
      <c r="E354" s="371"/>
      <c r="F354" s="1116"/>
      <c r="H354" s="191">
        <f>SUBTOTAL(9,H355:H355)</f>
        <v>0.3</v>
      </c>
      <c r="I354" s="1"/>
      <c r="J354"/>
    </row>
    <row r="355" spans="1:10" hidden="1" outlineLevel="2" x14ac:dyDescent="0.25">
      <c r="A355" s="1123">
        <v>226</v>
      </c>
      <c r="B355" s="601">
        <v>2</v>
      </c>
      <c r="C355" s="209" t="s">
        <v>17059</v>
      </c>
      <c r="D355" s="6"/>
      <c r="E355" s="371">
        <v>45471</v>
      </c>
      <c r="F355" s="1116" t="s">
        <v>150</v>
      </c>
      <c r="G355" s="5" t="s">
        <v>12056</v>
      </c>
      <c r="H355" s="191">
        <v>0.3</v>
      </c>
      <c r="I355" s="1"/>
      <c r="J355"/>
    </row>
    <row r="356" spans="1:10" outlineLevel="1" collapsed="1" x14ac:dyDescent="0.25">
      <c r="C356" s="813" t="s">
        <v>17267</v>
      </c>
      <c r="D356" s="6"/>
      <c r="E356" s="371"/>
      <c r="F356" s="1116"/>
      <c r="H356" s="191">
        <f>SUBTOTAL(9,H357:H357)</f>
        <v>2</v>
      </c>
      <c r="I356" s="1"/>
      <c r="J356"/>
    </row>
    <row r="357" spans="1:10" hidden="1" outlineLevel="2" x14ac:dyDescent="0.25">
      <c r="A357" s="1123">
        <v>289</v>
      </c>
      <c r="B357" s="601">
        <v>1</v>
      </c>
      <c r="C357" s="209" t="s">
        <v>12508</v>
      </c>
      <c r="D357" s="6"/>
      <c r="E357" s="371">
        <v>45514</v>
      </c>
      <c r="F357" s="1116" t="s">
        <v>5</v>
      </c>
      <c r="G357" s="5" t="s">
        <v>8</v>
      </c>
      <c r="H357" s="191">
        <v>2</v>
      </c>
      <c r="I357" s="1"/>
      <c r="J357"/>
    </row>
    <row r="358" spans="1:10" outlineLevel="1" collapsed="1" x14ac:dyDescent="0.25">
      <c r="C358" s="1128" t="s">
        <v>12090</v>
      </c>
      <c r="D358" s="6"/>
      <c r="E358" s="371"/>
      <c r="F358" s="1116"/>
      <c r="H358" s="191">
        <f>SUBTOTAL(9,H359:H362)</f>
        <v>3.65</v>
      </c>
      <c r="I358" s="1"/>
      <c r="J358"/>
    </row>
    <row r="359" spans="1:10" hidden="1" outlineLevel="2" x14ac:dyDescent="0.25">
      <c r="A359" s="1123">
        <v>111</v>
      </c>
      <c r="B359" s="601">
        <v>1</v>
      </c>
      <c r="C359" s="209" t="s">
        <v>11623</v>
      </c>
      <c r="D359" s="6"/>
      <c r="E359" s="371">
        <v>45468</v>
      </c>
      <c r="F359" s="1116" t="s">
        <v>5</v>
      </c>
      <c r="G359" s="5" t="s">
        <v>11942</v>
      </c>
      <c r="H359" s="191">
        <v>0.4</v>
      </c>
      <c r="I359" s="1"/>
      <c r="J359"/>
    </row>
    <row r="360" spans="1:10" hidden="1" outlineLevel="2" x14ac:dyDescent="0.25">
      <c r="A360" s="1123">
        <v>190</v>
      </c>
      <c r="B360" s="601">
        <v>1</v>
      </c>
      <c r="C360" s="209" t="s">
        <v>11623</v>
      </c>
      <c r="D360" s="6"/>
      <c r="E360" s="371">
        <v>45503</v>
      </c>
      <c r="F360" s="1116" t="s">
        <v>5</v>
      </c>
      <c r="G360" s="5" t="s">
        <v>12020</v>
      </c>
      <c r="H360" s="191">
        <v>1</v>
      </c>
      <c r="I360" s="1" t="s">
        <v>12021</v>
      </c>
      <c r="J360"/>
    </row>
    <row r="361" spans="1:10" hidden="1" outlineLevel="2" x14ac:dyDescent="0.25">
      <c r="A361" s="1123">
        <v>199</v>
      </c>
      <c r="B361" s="601">
        <v>1</v>
      </c>
      <c r="C361" s="209" t="s">
        <v>11623</v>
      </c>
      <c r="D361" s="6"/>
      <c r="E361" s="371">
        <v>45504</v>
      </c>
      <c r="F361" s="1116" t="s">
        <v>5</v>
      </c>
      <c r="G361" s="5" t="s">
        <v>12029</v>
      </c>
      <c r="H361" s="191">
        <v>1</v>
      </c>
      <c r="I361" s="1"/>
      <c r="J361"/>
    </row>
    <row r="362" spans="1:10" hidden="1" outlineLevel="2" x14ac:dyDescent="0.25">
      <c r="A362" s="1123">
        <v>211</v>
      </c>
      <c r="B362" s="601">
        <v>1</v>
      </c>
      <c r="C362" s="209" t="s">
        <v>11623</v>
      </c>
      <c r="D362" s="6"/>
      <c r="E362" s="371">
        <v>45506</v>
      </c>
      <c r="F362" s="1116"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7" priority="1" stopIfTrue="1" operator="greaterThan">
      <formula>50</formula>
    </cfRule>
    <cfRule type="cellIs" dxfId="6" priority="2" stopIfTrue="1" operator="greaterThan">
      <formula>25</formula>
    </cfRule>
    <cfRule type="cellIs" dxfId="5" priority="3" stopIfTrue="1" operator="greaterThan">
      <formula>10</formula>
    </cfRule>
    <cfRule type="cellIs" dxfId="4"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16" t="s">
        <v>509</v>
      </c>
      <c r="B1" s="1416"/>
      <c r="C1" s="1416"/>
      <c r="D1" s="1416"/>
      <c r="E1" s="1416"/>
      <c r="F1" s="1416"/>
      <c r="G1" s="1416"/>
      <c r="H1" s="1416"/>
      <c r="I1" s="1416"/>
      <c r="J1" s="1416"/>
      <c r="K1" s="1416"/>
      <c r="L1" s="1416"/>
      <c r="M1" s="1416"/>
      <c r="N1" s="1416"/>
      <c r="O1" s="1416"/>
      <c r="P1" s="1416"/>
      <c r="Q1" s="1416"/>
      <c r="R1" s="190"/>
      <c r="S1" s="190"/>
      <c r="T1" s="190"/>
      <c r="U1" s="1417" t="s">
        <v>122</v>
      </c>
      <c r="V1" s="1417"/>
    </row>
    <row r="2" spans="1:22" ht="14.85" customHeight="1" x14ac:dyDescent="0.25">
      <c r="A2" s="1416"/>
      <c r="B2" s="1416"/>
      <c r="C2" s="1416"/>
      <c r="D2" s="1416"/>
      <c r="E2" s="1416"/>
      <c r="F2" s="1416"/>
      <c r="G2" s="1416"/>
      <c r="H2" s="1416"/>
      <c r="I2" s="1416"/>
      <c r="J2" s="1416"/>
      <c r="K2" s="1416"/>
      <c r="L2" s="1416"/>
      <c r="M2" s="1416"/>
      <c r="N2" s="1416"/>
      <c r="O2" s="1416"/>
      <c r="P2" s="1416"/>
      <c r="Q2" s="1416"/>
      <c r="R2" s="1413" t="s">
        <v>513</v>
      </c>
      <c r="S2" s="1413"/>
      <c r="T2" s="241"/>
      <c r="U2" s="1413" t="s">
        <v>514</v>
      </c>
      <c r="V2" s="1413"/>
    </row>
    <row r="3" spans="1:22" ht="14.85" customHeight="1" x14ac:dyDescent="0.25">
      <c r="A3" s="1416"/>
      <c r="B3" s="1416"/>
      <c r="C3" s="1416"/>
      <c r="D3" s="1416"/>
      <c r="E3" s="1416"/>
      <c r="F3" s="1416"/>
      <c r="G3" s="1416"/>
      <c r="H3" s="1416"/>
      <c r="I3" s="1416"/>
      <c r="J3" s="1416"/>
      <c r="K3" s="1416"/>
      <c r="L3" s="1416"/>
      <c r="M3" s="1416"/>
      <c r="N3" s="1416"/>
      <c r="O3" s="1416"/>
      <c r="P3" s="1416"/>
      <c r="Q3" s="1416"/>
      <c r="R3" s="1415">
        <f>SUM(tblTEC_TDB_Data[H_Facturables])</f>
        <v>566.09999999999934</v>
      </c>
      <c r="S3" s="1415"/>
      <c r="T3" s="241"/>
      <c r="U3" s="1414">
        <f>SUM(tblTEC_TDB_Data[H_TEC])</f>
        <v>566.09999999999934</v>
      </c>
      <c r="V3" s="1414"/>
    </row>
    <row r="4" spans="1:22" ht="14.85" customHeight="1" x14ac:dyDescent="0.25">
      <c r="A4" s="1416"/>
      <c r="B4" s="1416"/>
      <c r="C4" s="1416"/>
      <c r="D4" s="1416"/>
      <c r="E4" s="1416"/>
      <c r="F4" s="1416"/>
      <c r="G4" s="1416"/>
      <c r="H4" s="1416"/>
      <c r="I4" s="1416"/>
      <c r="J4" s="1416"/>
      <c r="K4" s="1416"/>
      <c r="L4" s="1416"/>
      <c r="M4" s="1416"/>
      <c r="N4" s="1416"/>
      <c r="O4" s="1416"/>
      <c r="P4" s="1416"/>
      <c r="Q4" s="1416"/>
      <c r="R4" s="241"/>
      <c r="S4" s="241"/>
      <c r="T4" s="241"/>
      <c r="U4" s="241"/>
      <c r="V4" s="241"/>
    </row>
    <row r="5" spans="1:22" ht="16.5" customHeight="1" x14ac:dyDescent="0.25">
      <c r="A5" s="1416"/>
      <c r="B5" s="1416"/>
      <c r="C5" s="1416"/>
      <c r="D5" s="1416"/>
      <c r="E5" s="1416"/>
      <c r="F5" s="1416"/>
      <c r="G5" s="1416"/>
      <c r="H5" s="1416"/>
      <c r="I5" s="1416"/>
      <c r="J5" s="1416"/>
      <c r="K5" s="1416"/>
      <c r="L5" s="1416"/>
      <c r="M5" s="1416"/>
      <c r="N5" s="1416"/>
      <c r="O5" s="1416"/>
      <c r="P5" s="1416"/>
      <c r="Q5" s="1416"/>
      <c r="R5" s="241"/>
      <c r="S5" s="241"/>
      <c r="T5" s="241"/>
      <c r="U5" s="193"/>
      <c r="V5" s="251">
        <f ca="1">NOW()</f>
        <v>45518.891568287036</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62"/>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17008</v>
      </c>
      <c r="E2" s="97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43</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17020</v>
      </c>
      <c r="E3" s="97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43</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17029</v>
      </c>
      <c r="E4" s="97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43</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42</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17020</v>
      </c>
      <c r="E6" s="97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42</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42</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13783</v>
      </c>
      <c r="E8" s="97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37</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17008</v>
      </c>
      <c r="E9" s="97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37</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17008</v>
      </c>
      <c r="E10" s="97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37</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17029</v>
      </c>
      <c r="E11" s="97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37</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17029</v>
      </c>
      <c r="E12" s="97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35</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35</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17029</v>
      </c>
      <c r="E14" s="97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34</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34</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17029</v>
      </c>
      <c r="E16" s="97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33</v>
      </c>
      <c r="P16" s="235">
        <f ca="1">IF(tblTEC_TDB_Data[[#This Row],[Âge]]&lt;=30,N16,0)</f>
        <v>0</v>
      </c>
      <c r="Q16" s="235">
        <f ca="1">IF(AND(tblTEC_TDB_Data[[#This Row],[Âge]]&gt;30,tblTEC_TDB_Data[[#This Row],[Âge]]&lt;=60),N16,0)</f>
        <v>2.5</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33</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13409</v>
      </c>
      <c r="E18" s="97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30</v>
      </c>
      <c r="P18" s="235">
        <f ca="1">IF(tblTEC_TDB_Data[[#This Row],[Âge]]&lt;=30,N18,0)</f>
        <v>0.5</v>
      </c>
      <c r="Q18" s="235">
        <f ca="1">IF(AND(tblTEC_TDB_Data[[#This Row],[Âge]]&gt;30,tblTEC_TDB_Data[[#This Row],[Âge]]&lt;=60),N18,0)</f>
        <v>0</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30</v>
      </c>
      <c r="P19" s="235">
        <f ca="1">IF(tblTEC_TDB_Data[[#This Row],[Âge]]&lt;=30,N19,0)</f>
        <v>0.5</v>
      </c>
      <c r="Q19" s="235">
        <f ca="1">IF(AND(tblTEC_TDB_Data[[#This Row],[Âge]]&gt;30,tblTEC_TDB_Data[[#This Row],[Âge]]&lt;=60),N19,0)</f>
        <v>0</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17024</v>
      </c>
      <c r="E20" s="97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30</v>
      </c>
      <c r="P20" s="235">
        <f ca="1">IF(tblTEC_TDB_Data[[#This Row],[Âge]]&lt;=30,N20,0)</f>
        <v>1.5</v>
      </c>
      <c r="Q20" s="235">
        <f ca="1">IF(AND(tblTEC_TDB_Data[[#This Row],[Âge]]&gt;30,tblTEC_TDB_Data[[#This Row],[Âge]]&lt;=60),N20,0)</f>
        <v>0</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17029</v>
      </c>
      <c r="E21" s="97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30</v>
      </c>
      <c r="P21" s="235">
        <f ca="1">IF(tblTEC_TDB_Data[[#This Row],[Âge]]&lt;=30,N21,0)</f>
        <v>2</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16933</v>
      </c>
      <c r="E22" s="97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29</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17016</v>
      </c>
      <c r="E23" s="97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29</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17024</v>
      </c>
      <c r="E24" s="97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29</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17029</v>
      </c>
      <c r="E25" s="97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29</v>
      </c>
      <c r="P25" s="235">
        <f ca="1">IF(tblTEC_TDB_Data[[#This Row],[Âge]]&lt;=30,N25,0)</f>
        <v>0.5</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17016</v>
      </c>
      <c r="E26" s="97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27</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17024</v>
      </c>
      <c r="E27" s="97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27</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17029</v>
      </c>
      <c r="E28" s="97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27</v>
      </c>
      <c r="P28" s="235">
        <f ca="1">IF(tblTEC_TDB_Data[[#This Row],[Âge]]&lt;=30,N28,0)</f>
        <v>0.75</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17029</v>
      </c>
      <c r="E29" s="97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27</v>
      </c>
      <c r="P29" s="235">
        <f ca="1">IF(tblTEC_TDB_Data[[#This Row],[Âge]]&lt;=30,N29,0)</f>
        <v>0.75</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17016</v>
      </c>
      <c r="E30" s="97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26</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17024</v>
      </c>
      <c r="E31" s="97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26</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13783</v>
      </c>
      <c r="E32" s="97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22</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13783</v>
      </c>
      <c r="E33" s="97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22</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17024</v>
      </c>
      <c r="E34" s="97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16</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17044</v>
      </c>
      <c r="E35" s="97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16</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16</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16</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15</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13783</v>
      </c>
      <c r="E39" s="97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14</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14</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13</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12</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334</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14770</v>
      </c>
      <c r="E44" s="97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195</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16794</v>
      </c>
      <c r="E45" s="97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189</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13672</v>
      </c>
      <c r="E46" s="97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184</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14957</v>
      </c>
      <c r="E47" s="97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177</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16818</v>
      </c>
      <c r="E48" s="97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175</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16818</v>
      </c>
      <c r="E49" s="97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174</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16818</v>
      </c>
      <c r="E50" s="97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173</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14957</v>
      </c>
      <c r="E51" s="97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150</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14957</v>
      </c>
      <c r="E52" s="97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149</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146</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145</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14957</v>
      </c>
      <c r="E55" s="97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141</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14957</v>
      </c>
      <c r="E56" s="97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138</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16818</v>
      </c>
      <c r="E57" s="97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127</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16818</v>
      </c>
      <c r="E58" s="97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121</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16818</v>
      </c>
      <c r="E59" s="97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120</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114</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16818</v>
      </c>
      <c r="E61" s="97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114</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16818</v>
      </c>
      <c r="E62" s="97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112</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16144</v>
      </c>
      <c r="E63" s="97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107</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96</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14857</v>
      </c>
      <c r="E65" s="97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92</v>
      </c>
      <c r="P65" s="235">
        <f ca="1">IF(tblTEC_TDB_Data[[#This Row],[Âge]]&lt;=30,N65,0)</f>
        <v>0</v>
      </c>
      <c r="Q65" s="235">
        <f ca="1">IF(AND(tblTEC_TDB_Data[[#This Row],[Âge]]&gt;30,tblTEC_TDB_Data[[#This Row],[Âge]]&lt;=60),N65,0)</f>
        <v>0</v>
      </c>
      <c r="R65" s="235">
        <f ca="1">IF(AND(tblTEC_TDB_Data[[#This Row],[Âge]]&gt;60,tblTEC_TDB_Data[[#This Row],[Âge]]&lt;=90),N65,0)</f>
        <v>0</v>
      </c>
      <c r="S65" s="235">
        <f ca="1">IF(tblTEC_TDB_Data[[#This Row],[Âge]]&gt;90,N65,0)</f>
        <v>0.4</v>
      </c>
    </row>
    <row r="66" spans="1:19" x14ac:dyDescent="0.25">
      <c r="A66" s="231">
        <v>65</v>
      </c>
      <c r="B66" s="231" t="s">
        <v>5</v>
      </c>
      <c r="C66" s="229">
        <v>45426</v>
      </c>
      <c r="D66" s="236" t="s">
        <v>11658</v>
      </c>
      <c r="E66" s="97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92</v>
      </c>
      <c r="P66" s="235">
        <f ca="1">IF(tblTEC_TDB_Data[[#This Row],[Âge]]&lt;=30,N66,0)</f>
        <v>0</v>
      </c>
      <c r="Q66" s="235">
        <f ca="1">IF(AND(tblTEC_TDB_Data[[#This Row],[Âge]]&gt;30,tblTEC_TDB_Data[[#This Row],[Âge]]&lt;=60),N66,0)</f>
        <v>0</v>
      </c>
      <c r="R66" s="235">
        <f ca="1">IF(AND(tblTEC_TDB_Data[[#This Row],[Âge]]&gt;60,tblTEC_TDB_Data[[#This Row],[Âge]]&lt;=90),N66,0)</f>
        <v>0</v>
      </c>
      <c r="S66" s="235">
        <f ca="1">IF(tblTEC_TDB_Data[[#This Row],[Âge]]&gt;90,N66,0)</f>
        <v>0.4</v>
      </c>
    </row>
    <row r="67" spans="1:19" x14ac:dyDescent="0.25">
      <c r="A67" s="231">
        <v>66</v>
      </c>
      <c r="B67" s="231" t="s">
        <v>5</v>
      </c>
      <c r="C67" s="229">
        <v>45426</v>
      </c>
      <c r="D67" s="236" t="s">
        <v>11658</v>
      </c>
      <c r="E67" s="97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92</v>
      </c>
      <c r="P67" s="235">
        <f ca="1">IF(tblTEC_TDB_Data[[#This Row],[Âge]]&lt;=30,N67,0)</f>
        <v>0</v>
      </c>
      <c r="Q67" s="235">
        <f ca="1">IF(AND(tblTEC_TDB_Data[[#This Row],[Âge]]&gt;30,tblTEC_TDB_Data[[#This Row],[Âge]]&lt;=60),N67,0)</f>
        <v>0</v>
      </c>
      <c r="R67" s="235">
        <f ca="1">IF(AND(tblTEC_TDB_Data[[#This Row],[Âge]]&gt;60,tblTEC_TDB_Data[[#This Row],[Âge]]&lt;=90),N67,0)</f>
        <v>0</v>
      </c>
      <c r="S67" s="235">
        <f ca="1">IF(tblTEC_TDB_Data[[#This Row],[Âge]]&gt;90,N67,0)</f>
        <v>1.25</v>
      </c>
    </row>
    <row r="68" spans="1:19" x14ac:dyDescent="0.25">
      <c r="A68" s="231">
        <v>67</v>
      </c>
      <c r="B68" s="231" t="s">
        <v>5</v>
      </c>
      <c r="C68" s="229">
        <v>45427</v>
      </c>
      <c r="D68" s="236" t="s">
        <v>11658</v>
      </c>
      <c r="E68" s="97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91</v>
      </c>
      <c r="P68" s="235">
        <f ca="1">IF(tblTEC_TDB_Data[[#This Row],[Âge]]&lt;=30,N68,0)</f>
        <v>0</v>
      </c>
      <c r="Q68" s="235">
        <f ca="1">IF(AND(tblTEC_TDB_Data[[#This Row],[Âge]]&gt;30,tblTEC_TDB_Data[[#This Row],[Âge]]&lt;=60),N68,0)</f>
        <v>0</v>
      </c>
      <c r="R68" s="235">
        <f ca="1">IF(AND(tblTEC_TDB_Data[[#This Row],[Âge]]&gt;60,tblTEC_TDB_Data[[#This Row],[Âge]]&lt;=90),N68,0)</f>
        <v>0</v>
      </c>
      <c r="S68" s="235">
        <f ca="1">IF(tblTEC_TDB_Data[[#This Row],[Âge]]&gt;90,N68,0)</f>
        <v>0.5</v>
      </c>
    </row>
    <row r="69" spans="1:19" x14ac:dyDescent="0.25">
      <c r="A69" s="231">
        <v>68</v>
      </c>
      <c r="B69" s="231" t="s">
        <v>5</v>
      </c>
      <c r="C69" s="229">
        <v>45428</v>
      </c>
      <c r="D69" s="236" t="s">
        <v>11613</v>
      </c>
      <c r="E69" s="97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90</v>
      </c>
      <c r="P69" s="235">
        <f ca="1">IF(tblTEC_TDB_Data[[#This Row],[Âge]]&lt;=30,N69,0)</f>
        <v>0</v>
      </c>
      <c r="Q69" s="235">
        <f ca="1">IF(AND(tblTEC_TDB_Data[[#This Row],[Âge]]&gt;30,tblTEC_TDB_Data[[#This Row],[Âge]]&lt;=60),N69,0)</f>
        <v>0</v>
      </c>
      <c r="R69" s="235">
        <f ca="1">IF(AND(tblTEC_TDB_Data[[#This Row],[Âge]]&gt;60,tblTEC_TDB_Data[[#This Row],[Âge]]&lt;=90),N69,0)</f>
        <v>0.75</v>
      </c>
      <c r="S69" s="235">
        <f ca="1">IF(tblTEC_TDB_Data[[#This Row],[Âge]]&gt;90,N69,0)</f>
        <v>0</v>
      </c>
    </row>
    <row r="70" spans="1:19" x14ac:dyDescent="0.25">
      <c r="A70" s="231">
        <v>69</v>
      </c>
      <c r="B70" s="231" t="s">
        <v>5</v>
      </c>
      <c r="C70" s="229">
        <v>45428</v>
      </c>
      <c r="D70" s="236" t="s">
        <v>11653</v>
      </c>
      <c r="E70" s="97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90</v>
      </c>
      <c r="P70" s="235">
        <f ca="1">IF(tblTEC_TDB_Data[[#This Row],[Âge]]&lt;=30,N70,0)</f>
        <v>0</v>
      </c>
      <c r="Q70" s="235">
        <f ca="1">IF(AND(tblTEC_TDB_Data[[#This Row],[Âge]]&gt;30,tblTEC_TDB_Data[[#This Row],[Âge]]&lt;=60),N70,0)</f>
        <v>0</v>
      </c>
      <c r="R70" s="235">
        <f ca="1">IF(AND(tblTEC_TDB_Data[[#This Row],[Âge]]&gt;60,tblTEC_TDB_Data[[#This Row],[Âge]]&lt;=90),N70,0)</f>
        <v>0.5</v>
      </c>
      <c r="S70" s="235">
        <f ca="1">IF(tblTEC_TDB_Data[[#This Row],[Âge]]&gt;90,N70,0)</f>
        <v>0</v>
      </c>
    </row>
    <row r="71" spans="1:19" x14ac:dyDescent="0.25">
      <c r="A71" s="231">
        <v>70</v>
      </c>
      <c r="B71" s="231" t="s">
        <v>5</v>
      </c>
      <c r="C71" s="229">
        <v>45428</v>
      </c>
      <c r="D71" s="236" t="s">
        <v>14784</v>
      </c>
      <c r="E71" s="97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90</v>
      </c>
      <c r="P71" s="235">
        <f ca="1">IF(tblTEC_TDB_Data[[#This Row],[Âge]]&lt;=30,N71,0)</f>
        <v>0</v>
      </c>
      <c r="Q71" s="235">
        <f ca="1">IF(AND(tblTEC_TDB_Data[[#This Row],[Âge]]&gt;30,tblTEC_TDB_Data[[#This Row],[Âge]]&lt;=60),N71,0)</f>
        <v>0</v>
      </c>
      <c r="R71" s="235">
        <f ca="1">IF(AND(tblTEC_TDB_Data[[#This Row],[Âge]]&gt;60,tblTEC_TDB_Data[[#This Row],[Âge]]&lt;=90),N71,0)</f>
        <v>0.4</v>
      </c>
      <c r="S71" s="235">
        <f ca="1">IF(tblTEC_TDB_Data[[#This Row],[Âge]]&gt;90,N71,0)</f>
        <v>0</v>
      </c>
    </row>
    <row r="72" spans="1:19" x14ac:dyDescent="0.25">
      <c r="A72" s="231">
        <v>71</v>
      </c>
      <c r="B72" s="231" t="s">
        <v>5</v>
      </c>
      <c r="C72" s="229">
        <v>45428</v>
      </c>
      <c r="D72" s="236" t="s">
        <v>16794</v>
      </c>
      <c r="E72" s="97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90</v>
      </c>
      <c r="P72" s="235">
        <f ca="1">IF(tblTEC_TDB_Data[[#This Row],[Âge]]&lt;=30,N72,0)</f>
        <v>0</v>
      </c>
      <c r="Q72" s="235">
        <f ca="1">IF(AND(tblTEC_TDB_Data[[#This Row],[Âge]]&gt;30,tblTEC_TDB_Data[[#This Row],[Âge]]&lt;=60),N72,0)</f>
        <v>0</v>
      </c>
      <c r="R72" s="235">
        <f ca="1">IF(AND(tblTEC_TDB_Data[[#This Row],[Âge]]&gt;60,tblTEC_TDB_Data[[#This Row],[Âge]]&lt;=90),N72,0)</f>
        <v>0.5</v>
      </c>
      <c r="S72" s="235">
        <f ca="1">IF(tblTEC_TDB_Data[[#This Row],[Âge]]&gt;90,N72,0)</f>
        <v>0</v>
      </c>
    </row>
    <row r="73" spans="1:19" x14ac:dyDescent="0.25">
      <c r="A73" s="231">
        <v>72</v>
      </c>
      <c r="B73" s="231" t="s">
        <v>5</v>
      </c>
      <c r="C73" s="229">
        <v>45429</v>
      </c>
      <c r="D73" s="236" t="s">
        <v>11599</v>
      </c>
      <c r="E73" s="97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89</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13848</v>
      </c>
      <c r="E74" s="97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89</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11602</v>
      </c>
      <c r="E75" s="97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84</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13848</v>
      </c>
      <c r="E76" s="97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83</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78</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78</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77</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77</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75</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13158</v>
      </c>
      <c r="E82" s="97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72</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72</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71</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13672</v>
      </c>
      <c r="E85" s="97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69</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69</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69</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69</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68</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13158</v>
      </c>
      <c r="E90" s="97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64</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14957</v>
      </c>
      <c r="E91" s="97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64</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15363</v>
      </c>
      <c r="E92" s="97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64</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63</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15363</v>
      </c>
      <c r="E94" s="97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63</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13158</v>
      </c>
      <c r="E95" s="97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62</v>
      </c>
      <c r="P95" s="235">
        <f ca="1">IF(tblTEC_TDB_Data[[#This Row],[Âge]]&lt;=30,N95,0)</f>
        <v>0</v>
      </c>
      <c r="Q95" s="235">
        <f ca="1">IF(AND(tblTEC_TDB_Data[[#This Row],[Âge]]&gt;30,tblTEC_TDB_Data[[#This Row],[Âge]]&lt;=60),N95,0)</f>
        <v>0</v>
      </c>
      <c r="R95" s="235">
        <f ca="1">IF(AND(tblTEC_TDB_Data[[#This Row],[Âge]]&gt;60,tblTEC_TDB_Data[[#This Row],[Âge]]&lt;=90),N95,0)</f>
        <v>0.5</v>
      </c>
      <c r="S95" s="235">
        <f ca="1">IF(tblTEC_TDB_Data[[#This Row],[Âge]]&gt;90,N95,0)</f>
        <v>0</v>
      </c>
    </row>
    <row r="96" spans="1:19" x14ac:dyDescent="0.25">
      <c r="A96" s="231">
        <v>95</v>
      </c>
      <c r="B96" s="231" t="s">
        <v>5</v>
      </c>
      <c r="C96" s="229">
        <v>45456</v>
      </c>
      <c r="D96" s="236" t="s">
        <v>11660</v>
      </c>
      <c r="E96" s="97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62</v>
      </c>
      <c r="P96" s="235">
        <f ca="1">IF(tblTEC_TDB_Data[[#This Row],[Âge]]&lt;=30,N96,0)</f>
        <v>0</v>
      </c>
      <c r="Q96" s="235">
        <f ca="1">IF(AND(tblTEC_TDB_Data[[#This Row],[Âge]]&gt;30,tblTEC_TDB_Data[[#This Row],[Âge]]&lt;=60),N96,0)</f>
        <v>0</v>
      </c>
      <c r="R96" s="235">
        <f ca="1">IF(AND(tblTEC_TDB_Data[[#This Row],[Âge]]&gt;60,tblTEC_TDB_Data[[#This Row],[Âge]]&lt;=90),N96,0)</f>
        <v>0.4</v>
      </c>
      <c r="S96" s="235">
        <f ca="1">IF(tblTEC_TDB_Data[[#This Row],[Âge]]&gt;90,N96,0)</f>
        <v>0</v>
      </c>
    </row>
    <row r="97" spans="1:19" x14ac:dyDescent="0.25">
      <c r="A97" s="231">
        <v>96</v>
      </c>
      <c r="B97" s="231" t="s">
        <v>5</v>
      </c>
      <c r="C97" s="229">
        <v>45457</v>
      </c>
      <c r="D97" s="236" t="s">
        <v>13158</v>
      </c>
      <c r="E97" s="97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61</v>
      </c>
      <c r="P97" s="235">
        <f ca="1">IF(tblTEC_TDB_Data[[#This Row],[Âge]]&lt;=30,N97,0)</f>
        <v>0</v>
      </c>
      <c r="Q97" s="235">
        <f ca="1">IF(AND(tblTEC_TDB_Data[[#This Row],[Âge]]&gt;30,tblTEC_TDB_Data[[#This Row],[Âge]]&lt;=60),N97,0)</f>
        <v>0</v>
      </c>
      <c r="R97" s="235">
        <f ca="1">IF(AND(tblTEC_TDB_Data[[#This Row],[Âge]]&gt;60,tblTEC_TDB_Data[[#This Row],[Âge]]&lt;=90),N97,0)</f>
        <v>0.25</v>
      </c>
      <c r="S97" s="235">
        <f ca="1">IF(tblTEC_TDB_Data[[#This Row],[Âge]]&gt;90,N97,0)</f>
        <v>0</v>
      </c>
    </row>
    <row r="98" spans="1:19" x14ac:dyDescent="0.25">
      <c r="A98" s="231">
        <v>97</v>
      </c>
      <c r="B98" s="231" t="s">
        <v>5</v>
      </c>
      <c r="C98" s="229">
        <v>45457</v>
      </c>
      <c r="D98" s="236" t="s">
        <v>11660</v>
      </c>
      <c r="E98" s="97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61</v>
      </c>
      <c r="P98" s="235">
        <f ca="1">IF(tblTEC_TDB_Data[[#This Row],[Âge]]&lt;=30,N98,0)</f>
        <v>0</v>
      </c>
      <c r="Q98" s="235">
        <f ca="1">IF(AND(tblTEC_TDB_Data[[#This Row],[Âge]]&gt;30,tblTEC_TDB_Data[[#This Row],[Âge]]&lt;=60),N98,0)</f>
        <v>0</v>
      </c>
      <c r="R98" s="235">
        <f ca="1">IF(AND(tblTEC_TDB_Data[[#This Row],[Âge]]&gt;60,tblTEC_TDB_Data[[#This Row],[Âge]]&lt;=90),N98,0)</f>
        <v>0.4</v>
      </c>
      <c r="S98" s="235">
        <f ca="1">IF(tblTEC_TDB_Data[[#This Row],[Âge]]&gt;90,N98,0)</f>
        <v>0</v>
      </c>
    </row>
    <row r="99" spans="1:19" x14ac:dyDescent="0.25">
      <c r="A99" s="231">
        <v>98</v>
      </c>
      <c r="B99" s="231" t="s">
        <v>5</v>
      </c>
      <c r="C99" s="229">
        <v>45460</v>
      </c>
      <c r="D99" s="236" t="s">
        <v>11603</v>
      </c>
      <c r="E99" s="97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58</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11626</v>
      </c>
      <c r="E100" s="97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58</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11628</v>
      </c>
      <c r="E101" s="97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58</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11660</v>
      </c>
      <c r="E102" s="97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58</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11660</v>
      </c>
      <c r="E103" s="97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57</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13672</v>
      </c>
      <c r="E104" s="97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56</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13672</v>
      </c>
      <c r="E105" s="97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56</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13771</v>
      </c>
      <c r="E106" s="97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56</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11612</v>
      </c>
      <c r="E107" s="97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55</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11603</v>
      </c>
      <c r="E108" s="97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54</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54</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51</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14754</v>
      </c>
      <c r="E111" s="97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51</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50</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14784</v>
      </c>
      <c r="E113" s="97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50</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15075</v>
      </c>
      <c r="E114" s="97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50</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14957</v>
      </c>
      <c r="E115" s="97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48</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15151</v>
      </c>
      <c r="E116" s="97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48</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47</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13672</v>
      </c>
      <c r="E118" s="977">
        <v>0.5</v>
      </c>
      <c r="F118" s="228" t="s">
        <v>172</v>
      </c>
      <c r="G118" s="228" t="s">
        <v>9339</v>
      </c>
      <c r="H118" s="228" t="s">
        <v>9339</v>
      </c>
      <c r="I118" s="232">
        <f>IF(tblTEC_TDB_Data[[#This Row],[EstDetruite]],E118,0)</f>
        <v>0</v>
      </c>
      <c r="J118" s="233">
        <f>tblTEC_TDB_Data[[#This Row],[H_Saisies]]-tblTEC_TDB_Data[[#This Row],[H_Détruites]]</f>
        <v>0.5</v>
      </c>
      <c r="K118" s="233">
        <f>IF(tblTEC_TDB_Data[[#This Row],[EstFacturable]]="VRAI",(E118-I118),0)</f>
        <v>0.5</v>
      </c>
      <c r="L118" s="232">
        <f t="shared" si="2"/>
        <v>0</v>
      </c>
      <c r="M118" s="232">
        <f t="shared" si="3"/>
        <v>0</v>
      </c>
      <c r="N118" s="234">
        <f>MAX(tblTEC_TDB_Data[[#This Row],[H_Facturables]]-tblTEC_TDB_Data[[#This Row],[H_Facturées]],0)</f>
        <v>0.5</v>
      </c>
      <c r="O118" s="227">
        <f ca="1">ROUND(INT(NOW()-tblTEC_TDB_Data[[#This Row],[Date]]),0)</f>
        <v>43</v>
      </c>
      <c r="P118" s="235">
        <f ca="1">IF(tblTEC_TDB_Data[[#This Row],[Âge]]&lt;=30,N118,0)</f>
        <v>0</v>
      </c>
      <c r="Q118" s="235">
        <f ca="1">IF(AND(tblTEC_TDB_Data[[#This Row],[Âge]]&gt;30,tblTEC_TDB_Data[[#This Row],[Âge]]&lt;=60),N118,0)</f>
        <v>0.5</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7">
        <v>0.4</v>
      </c>
      <c r="F119" s="228" t="s">
        <v>172</v>
      </c>
      <c r="G119" s="228" t="s">
        <v>9339</v>
      </c>
      <c r="H119" s="228" t="s">
        <v>9339</v>
      </c>
      <c r="I119" s="232">
        <f>IF(tblTEC_TDB_Data[[#This Row],[EstDetruite]],E119,0)</f>
        <v>0</v>
      </c>
      <c r="J119" s="233">
        <f>tblTEC_TDB_Data[[#This Row],[H_Saisies]]-tblTEC_TDB_Data[[#This Row],[H_Détruites]]</f>
        <v>0.4</v>
      </c>
      <c r="K119" s="233">
        <f>IF(tblTEC_TDB_Data[[#This Row],[EstFacturable]]="VRAI",(E119-I119),0)</f>
        <v>0.4</v>
      </c>
      <c r="L119" s="232">
        <f t="shared" si="2"/>
        <v>0</v>
      </c>
      <c r="M119" s="232">
        <f t="shared" si="3"/>
        <v>0</v>
      </c>
      <c r="N119" s="234">
        <f>MAX(tblTEC_TDB_Data[[#This Row],[H_Facturables]]-tblTEC_TDB_Data[[#This Row],[H_Facturées]],0)</f>
        <v>0.4</v>
      </c>
      <c r="O119" s="227">
        <f ca="1">ROUND(INT(NOW()-tblTEC_TDB_Data[[#This Row],[Date]]),0)</f>
        <v>43</v>
      </c>
      <c r="P119" s="235">
        <f ca="1">IF(tblTEC_TDB_Data[[#This Row],[Âge]]&lt;=30,N119,0)</f>
        <v>0</v>
      </c>
      <c r="Q119" s="235">
        <f ca="1">IF(AND(tblTEC_TDB_Data[[#This Row],[Âge]]&gt;30,tblTEC_TDB_Data[[#This Row],[Âge]]&lt;=60),N119,0)</f>
        <v>0.4</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14957</v>
      </c>
      <c r="E120" s="977">
        <v>0.4</v>
      </c>
      <c r="F120" s="228" t="s">
        <v>172</v>
      </c>
      <c r="G120" s="228" t="s">
        <v>9339</v>
      </c>
      <c r="H120" s="228" t="s">
        <v>9339</v>
      </c>
      <c r="I120" s="232">
        <f>IF(tblTEC_TDB_Data[[#This Row],[EstDetruite]],E120,0)</f>
        <v>0</v>
      </c>
      <c r="J120" s="233">
        <f>tblTEC_TDB_Data[[#This Row],[H_Saisies]]-tblTEC_TDB_Data[[#This Row],[H_Détruites]]</f>
        <v>0.4</v>
      </c>
      <c r="K120" s="233">
        <f>IF(tblTEC_TDB_Data[[#This Row],[EstFacturable]]="VRAI",(E120-I120),0)</f>
        <v>0.4</v>
      </c>
      <c r="L120" s="232">
        <f t="shared" si="2"/>
        <v>0</v>
      </c>
      <c r="M120" s="232">
        <f t="shared" si="3"/>
        <v>0</v>
      </c>
      <c r="N120" s="234">
        <f>MAX(tblTEC_TDB_Data[[#This Row],[H_Facturables]]-tblTEC_TDB_Data[[#This Row],[H_Facturées]],0)</f>
        <v>0.4</v>
      </c>
      <c r="O120" s="227">
        <f ca="1">ROUND(INT(NOW()-tblTEC_TDB_Data[[#This Row],[Date]]),0)</f>
        <v>42</v>
      </c>
      <c r="P120" s="235">
        <f ca="1">IF(tblTEC_TDB_Data[[#This Row],[Âge]]&lt;=30,N120,0)</f>
        <v>0</v>
      </c>
      <c r="Q120" s="235">
        <f ca="1">IF(AND(tblTEC_TDB_Data[[#This Row],[Âge]]&gt;30,tblTEC_TDB_Data[[#This Row],[Âge]]&lt;=60),N120,0)</f>
        <v>0.4</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15109</v>
      </c>
      <c r="E121" s="977">
        <v>0.25</v>
      </c>
      <c r="F121" s="228" t="s">
        <v>172</v>
      </c>
      <c r="G121" s="228" t="s">
        <v>9339</v>
      </c>
      <c r="H121" s="228" t="s">
        <v>9339</v>
      </c>
      <c r="I121" s="232">
        <f>IF(tblTEC_TDB_Data[[#This Row],[EstDetruite]],E121,0)</f>
        <v>0</v>
      </c>
      <c r="J121" s="233">
        <f>tblTEC_TDB_Data[[#This Row],[H_Saisies]]-tblTEC_TDB_Data[[#This Row],[H_Détruites]]</f>
        <v>0.25</v>
      </c>
      <c r="K121" s="233">
        <f>IF(tblTEC_TDB_Data[[#This Row],[EstFacturable]]="VRAI",(E121-I121),0)</f>
        <v>0.25</v>
      </c>
      <c r="L121" s="232">
        <f t="shared" si="2"/>
        <v>0</v>
      </c>
      <c r="M121" s="232">
        <f t="shared" si="3"/>
        <v>0</v>
      </c>
      <c r="N121" s="234">
        <f>MAX(tblTEC_TDB_Data[[#This Row],[H_Facturables]]-tblTEC_TDB_Data[[#This Row],[H_Facturées]],0)</f>
        <v>0.25</v>
      </c>
      <c r="O121" s="227">
        <f ca="1">ROUND(INT(NOW()-tblTEC_TDB_Data[[#This Row],[Date]]),0)</f>
        <v>42</v>
      </c>
      <c r="P121" s="235">
        <f ca="1">IF(tblTEC_TDB_Data[[#This Row],[Âge]]&lt;=30,N121,0)</f>
        <v>0</v>
      </c>
      <c r="Q121" s="235">
        <f ca="1">IF(AND(tblTEC_TDB_Data[[#This Row],[Âge]]&gt;30,tblTEC_TDB_Data[[#This Row],[Âge]]&lt;=60),N121,0)</f>
        <v>0.25</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15151</v>
      </c>
      <c r="E122" s="977">
        <v>0.4</v>
      </c>
      <c r="F122" s="228" t="s">
        <v>172</v>
      </c>
      <c r="G122" s="228" t="s">
        <v>9339</v>
      </c>
      <c r="H122" s="228" t="s">
        <v>9339</v>
      </c>
      <c r="I122" s="232">
        <f>IF(tblTEC_TDB_Data[[#This Row],[EstDetruite]],E122,0)</f>
        <v>0</v>
      </c>
      <c r="J122" s="233">
        <f>tblTEC_TDB_Data[[#This Row],[H_Saisies]]-tblTEC_TDB_Data[[#This Row],[H_Détruites]]</f>
        <v>0.4</v>
      </c>
      <c r="K122" s="233">
        <f>IF(tblTEC_TDB_Data[[#This Row],[EstFacturable]]="VRAI",(E122-I122),0)</f>
        <v>0.4</v>
      </c>
      <c r="L122" s="232">
        <f t="shared" si="2"/>
        <v>0</v>
      </c>
      <c r="M122" s="232">
        <f t="shared" si="3"/>
        <v>0</v>
      </c>
      <c r="N122" s="234">
        <f>MAX(tblTEC_TDB_Data[[#This Row],[H_Facturables]]-tblTEC_TDB_Data[[#This Row],[H_Facturées]],0)</f>
        <v>0.4</v>
      </c>
      <c r="O122" s="227">
        <f ca="1">ROUND(INT(NOW()-tblTEC_TDB_Data[[#This Row],[Date]]),0)</f>
        <v>42</v>
      </c>
      <c r="P122" s="235">
        <f ca="1">IF(tblTEC_TDB_Data[[#This Row],[Âge]]&lt;=30,N122,0)</f>
        <v>0</v>
      </c>
      <c r="Q122" s="235">
        <f ca="1">IF(AND(tblTEC_TDB_Data[[#This Row],[Âge]]&gt;30,tblTEC_TDB_Data[[#This Row],[Âge]]&lt;=60),N122,0)</f>
        <v>0.4</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41</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40</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40</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14656</v>
      </c>
      <c r="E126" s="97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39</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14784</v>
      </c>
      <c r="E127" s="97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39</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15151</v>
      </c>
      <c r="E128" s="97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39</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14656</v>
      </c>
      <c r="E129" s="97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38</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14957</v>
      </c>
      <c r="E130" s="97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38</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15109</v>
      </c>
      <c r="E131" s="97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38</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37</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14754</v>
      </c>
      <c r="E133" s="97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37</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36</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36</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36</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36</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14656</v>
      </c>
      <c r="E138" s="97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36</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14957</v>
      </c>
      <c r="E139" s="97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36</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13771</v>
      </c>
      <c r="E140" s="97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35</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35</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14754</v>
      </c>
      <c r="E142" s="97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35</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35</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13848</v>
      </c>
      <c r="E144" s="97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34</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34</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34</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34</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14821</v>
      </c>
      <c r="E148" s="97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34</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34</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34</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16794</v>
      </c>
      <c r="E151" s="97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34</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33</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14656</v>
      </c>
      <c r="E153" s="97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33</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13672</v>
      </c>
      <c r="E154" s="97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25</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25</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25</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25</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25</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14821</v>
      </c>
      <c r="E159" s="97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25</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17479</v>
      </c>
      <c r="E160" s="97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24</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13672</v>
      </c>
      <c r="E161" s="97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24</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16818</v>
      </c>
      <c r="E162" s="97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24</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23</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23</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15151</v>
      </c>
      <c r="E165" s="97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23</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17479</v>
      </c>
      <c r="E166" s="97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22</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22</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22</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22</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22</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13672</v>
      </c>
      <c r="E171" s="97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21</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21</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21</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21</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20</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19</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12490</v>
      </c>
      <c r="E177" s="97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18</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14397</v>
      </c>
      <c r="E178" s="97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16</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16</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16</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14656</v>
      </c>
      <c r="E181" s="97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16</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16</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16</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16</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15165</v>
      </c>
      <c r="E185" s="97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16</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15220</v>
      </c>
      <c r="E186" s="97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16</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13409</v>
      </c>
      <c r="E187" s="97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15</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17479</v>
      </c>
      <c r="E188" s="97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15</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15</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15</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15</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15</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15</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15</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14950</v>
      </c>
      <c r="E195" s="97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15</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15</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13409</v>
      </c>
      <c r="E197" s="97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14</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14</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14</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14</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14</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14656</v>
      </c>
      <c r="E202" s="97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14</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14</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14910</v>
      </c>
      <c r="E204" s="97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14</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14964</v>
      </c>
      <c r="E205" s="97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14</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13</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12</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12</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12</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12</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12</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12</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12</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14506</v>
      </c>
      <c r="E214" s="97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12</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12</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12</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12</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14754</v>
      </c>
      <c r="E218" s="97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12</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14950</v>
      </c>
      <c r="E219" s="97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12</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16271</v>
      </c>
      <c r="E220" s="97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12</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17479</v>
      </c>
      <c r="E221" s="97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23</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17479</v>
      </c>
      <c r="E222" s="97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22</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17479</v>
      </c>
      <c r="E223" s="97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21</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13</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56</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11652</v>
      </c>
      <c r="E226" s="97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54</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17059</v>
      </c>
      <c r="E227" s="97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47</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42</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41</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40</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36</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35</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34</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33</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30</v>
      </c>
      <c r="P235" s="235">
        <f ca="1">IF(tblTEC_TDB_Data[[#This Row],[Âge]]&lt;=30,N235,0)</f>
        <v>1.7</v>
      </c>
      <c r="Q235" s="235">
        <f ca="1">IF(AND(tblTEC_TDB_Data[[#This Row],[Âge]]&gt;30,tblTEC_TDB_Data[[#This Row],[Âge]]&lt;=60),N235,0)</f>
        <v>0</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29</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15151</v>
      </c>
      <c r="E237" s="97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29</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27</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23</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23</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22</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22</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15151</v>
      </c>
      <c r="E243" s="97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22</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21</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21</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20</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20</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20</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19</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16</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15220</v>
      </c>
      <c r="E251" s="97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16</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15</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15177</v>
      </c>
      <c r="E253" s="97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15</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14</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14165</v>
      </c>
      <c r="E255" s="97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13</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13</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14891</v>
      </c>
      <c r="E257" s="97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13</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13</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(E259-I259)-K259</f>
        <v>0</v>
      </c>
      <c r="M259" s="232">
        <f t="shared" si="7"/>
        <v>0</v>
      </c>
      <c r="N259" s="234">
        <f>MAX(tblTEC_TDB_Data[[#This Row],[H_Facturables]]-tblTEC_TDB_Data[[#This Row],[H_Facturées]],0)</f>
        <v>1.4</v>
      </c>
      <c r="O259" s="227">
        <f ca="1">ROUND(INT(NOW()-tblTEC_TDB_Data[[#This Row],[Date]]),0)</f>
        <v>13</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(E260-I260)-K260</f>
        <v>0</v>
      </c>
      <c r="M260" s="232">
        <f t="shared" si="7"/>
        <v>0</v>
      </c>
      <c r="N260" s="234">
        <f>MAX(tblTEC_TDB_Data[[#This Row],[H_Facturables]]-tblTEC_TDB_Data[[#This Row],[H_Facturées]],0)</f>
        <v>3.4</v>
      </c>
      <c r="O260" s="227">
        <f ca="1">ROUND(INT(NOW()-tblTEC_TDB_Data[[#This Row],[Date]]),0)</f>
        <v>12</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(E261-I261)-K261</f>
        <v>0</v>
      </c>
      <c r="M261" s="232">
        <f t="shared" si="7"/>
        <v>0</v>
      </c>
      <c r="N261" s="234">
        <f>MAX(tblTEC_TDB_Data[[#This Row],[H_Facturables]]-tblTEC_TDB_Data[[#This Row],[H_Facturées]],0)</f>
        <v>3.2</v>
      </c>
      <c r="O261" s="227">
        <f ca="1">ROUND(INT(NOW()-tblTEC_TDB_Data[[#This Row],[Date]]),0)</f>
        <v>12</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(E262-I262)-K262</f>
        <v>0</v>
      </c>
      <c r="M262" s="232">
        <f t="shared" si="7"/>
        <v>0</v>
      </c>
      <c r="N262" s="234">
        <f>MAX(tblTEC_TDB_Data[[#This Row],[H_Facturables]]-tblTEC_TDB_Data[[#This Row],[H_Facturées]],0)</f>
        <v>0.8</v>
      </c>
      <c r="O262" s="227">
        <f ca="1">ROUND(INT(NOW()-tblTEC_TDB_Data[[#This Row],[Date]]),0)</f>
        <v>12</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229">
        <v>45512</v>
      </c>
      <c r="D263" s="236" t="s">
        <v>16961</v>
      </c>
      <c r="E263" s="97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8">(E263-I263)-K263</f>
        <v>0</v>
      </c>
      <c r="M263" s="232">
        <f t="shared" ref="M263:M273" si="9">IF(G263="VRAI",J263,0)</f>
        <v>0</v>
      </c>
      <c r="N263" s="234">
        <f>MAX(tblTEC_TDB_Data[[#This Row],[H_Facturables]]-tblTEC_TDB_Data[[#This Row],[H_Facturées]],0)</f>
        <v>0</v>
      </c>
      <c r="O263" s="227">
        <f ca="1">ROUND(INT(NOW()-tblTEC_TDB_Data[[#This Row],[Date]]),0)</f>
        <v>6</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229">
        <v>45512</v>
      </c>
      <c r="D264" s="236" t="s">
        <v>13783</v>
      </c>
      <c r="E264" s="97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8"/>
        <v>0</v>
      </c>
      <c r="M264" s="232">
        <f t="shared" si="9"/>
        <v>0</v>
      </c>
      <c r="N264" s="234">
        <f>MAX(tblTEC_TDB_Data[[#This Row],[H_Facturables]]-tblTEC_TDB_Data[[#This Row],[H_Facturées]],0)</f>
        <v>0</v>
      </c>
      <c r="O264" s="227">
        <f ca="1">ROUND(INT(NOW()-tblTEC_TDB_Data[[#This Row],[Date]]),0)</f>
        <v>6</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229">
        <v>45512</v>
      </c>
      <c r="D265" s="236" t="s">
        <v>11626</v>
      </c>
      <c r="E265" s="97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8"/>
        <v>0</v>
      </c>
      <c r="M265" s="232">
        <f t="shared" si="9"/>
        <v>0</v>
      </c>
      <c r="N265" s="234">
        <f>MAX(tblTEC_TDB_Data[[#This Row],[H_Facturables]]-tblTEC_TDB_Data[[#This Row],[H_Facturées]],0)</f>
        <v>0</v>
      </c>
      <c r="O265" s="227">
        <f ca="1">ROUND(INT(NOW()-tblTEC_TDB_Data[[#This Row],[Date]]),0)</f>
        <v>6</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229">
        <v>45509</v>
      </c>
      <c r="D266" s="236" t="s">
        <v>17059</v>
      </c>
      <c r="E266" s="97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8"/>
        <v>3</v>
      </c>
      <c r="M266" s="232">
        <f t="shared" si="9"/>
        <v>0</v>
      </c>
      <c r="N266" s="234">
        <f>MAX(tblTEC_TDB_Data[[#This Row],[H_Facturables]]-tblTEC_TDB_Data[[#This Row],[H_Facturées]],0)</f>
        <v>0</v>
      </c>
      <c r="O266" s="227">
        <f ca="1">ROUND(INT(NOW()-tblTEC_TDB_Data[[#This Row],[Date]]),0)</f>
        <v>9</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229">
        <v>45509</v>
      </c>
      <c r="D267" s="236" t="s">
        <v>15196</v>
      </c>
      <c r="E267" s="97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8"/>
        <v>0</v>
      </c>
      <c r="M267" s="232">
        <f t="shared" si="9"/>
        <v>0</v>
      </c>
      <c r="N267" s="234">
        <f>MAX(tblTEC_TDB_Data[[#This Row],[H_Facturables]]-tblTEC_TDB_Data[[#This Row],[H_Facturées]],0)</f>
        <v>2</v>
      </c>
      <c r="O267" s="227">
        <f ca="1">ROUND(INT(NOW()-tblTEC_TDB_Data[[#This Row],[Date]]),0)</f>
        <v>9</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229">
        <v>45509</v>
      </c>
      <c r="D268" s="236" t="s">
        <v>13409</v>
      </c>
      <c r="E268" s="97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8"/>
        <v>0</v>
      </c>
      <c r="M268" s="232">
        <f t="shared" si="9"/>
        <v>0</v>
      </c>
      <c r="N268" s="234">
        <f>MAX(tblTEC_TDB_Data[[#This Row],[H_Facturables]]-tblTEC_TDB_Data[[#This Row],[H_Facturées]],0)</f>
        <v>0</v>
      </c>
      <c r="O268" s="227">
        <f ca="1">ROUND(INT(NOW()-tblTEC_TDB_Data[[#This Row],[Date]]),0)</f>
        <v>9</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229">
        <v>45509</v>
      </c>
      <c r="D269" s="236" t="s">
        <v>13409</v>
      </c>
      <c r="E269" s="97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8"/>
        <v>0</v>
      </c>
      <c r="M269" s="232">
        <f t="shared" si="9"/>
        <v>0</v>
      </c>
      <c r="N269" s="234">
        <f>MAX(tblTEC_TDB_Data[[#This Row],[H_Facturables]]-tblTEC_TDB_Data[[#This Row],[H_Facturées]],0)</f>
        <v>0</v>
      </c>
      <c r="O269" s="227">
        <f ca="1">ROUND(INT(NOW()-tblTEC_TDB_Data[[#This Row],[Date]]),0)</f>
        <v>9</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229">
        <v>45509</v>
      </c>
      <c r="D270" s="236" t="s">
        <v>15196</v>
      </c>
      <c r="E270" s="97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8"/>
        <v>0</v>
      </c>
      <c r="M270" s="232">
        <f t="shared" si="9"/>
        <v>0</v>
      </c>
      <c r="N270" s="234">
        <f>MAX(tblTEC_TDB_Data[[#This Row],[H_Facturables]]-tblTEC_TDB_Data[[#This Row],[H_Facturées]],0)</f>
        <v>0</v>
      </c>
      <c r="O270" s="227">
        <f ca="1">ROUND(INT(NOW()-tblTEC_TDB_Data[[#This Row],[Date]]),0)</f>
        <v>9</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229">
        <v>45510</v>
      </c>
      <c r="D271" s="236" t="s">
        <v>11601</v>
      </c>
      <c r="E271" s="97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8"/>
        <v>0</v>
      </c>
      <c r="M271" s="232">
        <f t="shared" si="9"/>
        <v>0</v>
      </c>
      <c r="N271" s="234">
        <f>MAX(tblTEC_TDB_Data[[#This Row],[H_Facturables]]-tblTEC_TDB_Data[[#This Row],[H_Facturées]],0)</f>
        <v>0.75</v>
      </c>
      <c r="O271" s="227">
        <f ca="1">ROUND(INT(NOW()-tblTEC_TDB_Data[[#This Row],[Date]]),0)</f>
        <v>8</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229">
        <v>45513</v>
      </c>
      <c r="D272" s="236" t="s">
        <v>17072</v>
      </c>
      <c r="E272" s="977">
        <v>0.1</v>
      </c>
      <c r="F272" s="228" t="s">
        <v>172</v>
      </c>
      <c r="G272" s="228" t="s">
        <v>9339</v>
      </c>
      <c r="H272" s="228" t="s">
        <v>172</v>
      </c>
      <c r="I272" s="232">
        <f>IF(tblTEC_TDB_Data[[#This Row],[EstDetruite]],E272,0)</f>
        <v>0.1</v>
      </c>
      <c r="J272" s="233">
        <f>tblTEC_TDB_Data[[#This Row],[H_Saisies]]-tblTEC_TDB_Data[[#This Row],[H_Détruites]]</f>
        <v>0</v>
      </c>
      <c r="K272" s="233">
        <f>IF(tblTEC_TDB_Data[[#This Row],[EstFacturable]]="VRAI",(E272-I272),0)</f>
        <v>0</v>
      </c>
      <c r="L272" s="232">
        <f t="shared" si="8"/>
        <v>0</v>
      </c>
      <c r="M272" s="232">
        <f t="shared" si="9"/>
        <v>0</v>
      </c>
      <c r="N272" s="234">
        <f>MAX(tblTEC_TDB_Data[[#This Row],[H_Facturables]]-tblTEC_TDB_Data[[#This Row],[H_Facturées]],0)</f>
        <v>0</v>
      </c>
      <c r="O272" s="227">
        <f ca="1">ROUND(INT(NOW()-tblTEC_TDB_Data[[#This Row],[Date]]),0)</f>
        <v>5</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229">
        <v>45513</v>
      </c>
      <c r="D273" s="236" t="s">
        <v>17072</v>
      </c>
      <c r="E273" s="977">
        <v>0.2</v>
      </c>
      <c r="F273" s="228" t="s">
        <v>172</v>
      </c>
      <c r="G273" s="228" t="s">
        <v>9339</v>
      </c>
      <c r="H273" s="228" t="s">
        <v>172</v>
      </c>
      <c r="I273" s="232">
        <f>IF(tblTEC_TDB_Data[[#This Row],[EstDetruite]],E273,0)</f>
        <v>0.2</v>
      </c>
      <c r="J273" s="233">
        <f>tblTEC_TDB_Data[[#This Row],[H_Saisies]]-tblTEC_TDB_Data[[#This Row],[H_Détruites]]</f>
        <v>0</v>
      </c>
      <c r="K273" s="233">
        <f>IF(tblTEC_TDB_Data[[#This Row],[EstFacturable]]="VRAI",(E273-I273),0)</f>
        <v>0</v>
      </c>
      <c r="L273" s="232">
        <f t="shared" si="8"/>
        <v>0</v>
      </c>
      <c r="M273" s="232">
        <f t="shared" si="9"/>
        <v>0</v>
      </c>
      <c r="N273" s="234">
        <f>MAX(tblTEC_TDB_Data[[#This Row],[H_Facturables]]-tblTEC_TDB_Data[[#This Row],[H_Facturées]],0)</f>
        <v>0</v>
      </c>
      <c r="O273" s="227">
        <f ca="1">ROUND(INT(NOW()-tblTEC_TDB_Data[[#This Row],[Date]]),0)</f>
        <v>5</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229">
        <v>45515</v>
      </c>
      <c r="D274" s="236" t="s">
        <v>15201</v>
      </c>
      <c r="E274" s="977">
        <v>4.5</v>
      </c>
      <c r="F274" s="228" t="s">
        <v>172</v>
      </c>
      <c r="G274" s="228" t="s">
        <v>9339</v>
      </c>
      <c r="H274" s="228" t="s">
        <v>9339</v>
      </c>
      <c r="I274" s="232">
        <f>IF(tblTEC_TDB_Data[[#This Row],[EstDetruite]],E274,0)</f>
        <v>0</v>
      </c>
      <c r="J274" s="233">
        <f>tblTEC_TDB_Data[[#This Row],[H_Saisies]]-tblTEC_TDB_Data[[#This Row],[H_Détruites]]</f>
        <v>4.5</v>
      </c>
      <c r="K274" s="233">
        <f>IF(tblTEC_TDB_Data[[#This Row],[EstFacturable]]="VRAI",(E274-I274),0)</f>
        <v>4.5</v>
      </c>
      <c r="L274" s="232">
        <f t="shared" ref="L274:L280" si="10">(E274-I274)-K274</f>
        <v>0</v>
      </c>
      <c r="M274" s="232">
        <f t="shared" ref="M274:M280" si="11">IF(G274="VRAI",J274,0)</f>
        <v>0</v>
      </c>
      <c r="N274" s="234">
        <f>MAX(tblTEC_TDB_Data[[#This Row],[H_Facturables]]-tblTEC_TDB_Data[[#This Row],[H_Facturées]],0)</f>
        <v>4.5</v>
      </c>
      <c r="O274" s="227">
        <f ca="1">ROUND(INT(NOW()-tblTEC_TDB_Data[[#This Row],[Date]]),0)</f>
        <v>3</v>
      </c>
      <c r="P274" s="235">
        <f ca="1">IF(tblTEC_TDB_Data[[#This Row],[Âge]]&lt;=30,N274,0)</f>
        <v>4.5</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229">
        <v>45516</v>
      </c>
      <c r="D275" s="236" t="s">
        <v>11599</v>
      </c>
      <c r="E275" s="977">
        <v>1.4</v>
      </c>
      <c r="F275" s="228" t="s">
        <v>172</v>
      </c>
      <c r="G275" s="228" t="s">
        <v>9339</v>
      </c>
      <c r="H275" s="228" t="s">
        <v>9339</v>
      </c>
      <c r="I275" s="232">
        <f>IF(tblTEC_TDB_Data[[#This Row],[EstDetruite]],E275,0)</f>
        <v>0</v>
      </c>
      <c r="J275" s="233">
        <f>tblTEC_TDB_Data[[#This Row],[H_Saisies]]-tblTEC_TDB_Data[[#This Row],[H_Détruites]]</f>
        <v>1.4</v>
      </c>
      <c r="K275" s="233">
        <f>IF(tblTEC_TDB_Data[[#This Row],[EstFacturable]]="VRAI",(E275-I275),0)</f>
        <v>1.4</v>
      </c>
      <c r="L275" s="232">
        <f t="shared" si="10"/>
        <v>0</v>
      </c>
      <c r="M275" s="232">
        <f t="shared" si="11"/>
        <v>0</v>
      </c>
      <c r="N275" s="234">
        <f>MAX(tblTEC_TDB_Data[[#This Row],[H_Facturables]]-tblTEC_TDB_Data[[#This Row],[H_Facturées]],0)</f>
        <v>1.4</v>
      </c>
      <c r="O275" s="227">
        <f ca="1">ROUND(INT(NOW()-tblTEC_TDB_Data[[#This Row],[Date]]),0)</f>
        <v>2</v>
      </c>
      <c r="P275" s="235">
        <f ca="1">IF(tblTEC_TDB_Data[[#This Row],[Âge]]&lt;=30,N275,0)</f>
        <v>1.4</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5</v>
      </c>
      <c r="C276" s="229">
        <v>45516</v>
      </c>
      <c r="D276" s="236" t="s">
        <v>11628</v>
      </c>
      <c r="E276" s="977">
        <v>2</v>
      </c>
      <c r="F276" s="228" t="s">
        <v>172</v>
      </c>
      <c r="G276" s="228" t="s">
        <v>9339</v>
      </c>
      <c r="H276" s="228" t="s">
        <v>9339</v>
      </c>
      <c r="I276" s="232">
        <f>IF(tblTEC_TDB_Data[[#This Row],[EstDetruite]],E276,0)</f>
        <v>0</v>
      </c>
      <c r="J276" s="233">
        <f>tblTEC_TDB_Data[[#This Row],[H_Saisies]]-tblTEC_TDB_Data[[#This Row],[H_Détruites]]</f>
        <v>2</v>
      </c>
      <c r="K276" s="233">
        <f>IF(tblTEC_TDB_Data[[#This Row],[EstFacturable]]="VRAI",(E276-I276),0)</f>
        <v>2</v>
      </c>
      <c r="L276" s="232">
        <f t="shared" si="10"/>
        <v>0</v>
      </c>
      <c r="M276" s="232">
        <f t="shared" si="11"/>
        <v>0</v>
      </c>
      <c r="N276" s="234">
        <f>MAX(tblTEC_TDB_Data[[#This Row],[H_Facturables]]-tblTEC_TDB_Data[[#This Row],[H_Facturées]],0)</f>
        <v>2</v>
      </c>
      <c r="O276" s="227">
        <f ca="1">ROUND(INT(NOW()-tblTEC_TDB_Data[[#This Row],[Date]]),0)</f>
        <v>2</v>
      </c>
      <c r="P276" s="235">
        <f ca="1">IF(tblTEC_TDB_Data[[#This Row],[Âge]]&lt;=30,N276,0)</f>
        <v>2</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5</v>
      </c>
      <c r="C277" s="229">
        <v>45516</v>
      </c>
      <c r="D277" s="236" t="s">
        <v>15201</v>
      </c>
      <c r="E277" s="977">
        <v>3.25</v>
      </c>
      <c r="F277" s="228" t="s">
        <v>172</v>
      </c>
      <c r="G277" s="228" t="s">
        <v>9339</v>
      </c>
      <c r="H277" s="228" t="s">
        <v>9339</v>
      </c>
      <c r="I277" s="232">
        <f>IF(tblTEC_TDB_Data[[#This Row],[EstDetruite]],E277,0)</f>
        <v>0</v>
      </c>
      <c r="J277" s="233">
        <f>tblTEC_TDB_Data[[#This Row],[H_Saisies]]-tblTEC_TDB_Data[[#This Row],[H_Détruites]]</f>
        <v>3.25</v>
      </c>
      <c r="K277" s="233">
        <f>IF(tblTEC_TDB_Data[[#This Row],[EstFacturable]]="VRAI",(E277-I277),0)</f>
        <v>3.25</v>
      </c>
      <c r="L277" s="232">
        <f t="shared" si="10"/>
        <v>0</v>
      </c>
      <c r="M277" s="232">
        <f t="shared" si="11"/>
        <v>0</v>
      </c>
      <c r="N277" s="234">
        <f>MAX(tblTEC_TDB_Data[[#This Row],[H_Facturables]]-tblTEC_TDB_Data[[#This Row],[H_Facturées]],0)</f>
        <v>3.25</v>
      </c>
      <c r="O277" s="227">
        <f ca="1">ROUND(INT(NOW()-tblTEC_TDB_Data[[#This Row],[Date]]),0)</f>
        <v>2</v>
      </c>
      <c r="P277" s="235">
        <f ca="1">IF(tblTEC_TDB_Data[[#This Row],[Âge]]&lt;=30,N277,0)</f>
        <v>3.25</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229">
        <v>45516</v>
      </c>
      <c r="D278" s="236" t="s">
        <v>17072</v>
      </c>
      <c r="E278" s="977">
        <v>0.25</v>
      </c>
      <c r="F278" s="228" t="s">
        <v>172</v>
      </c>
      <c r="G278" s="228" t="s">
        <v>9339</v>
      </c>
      <c r="H278" s="228" t="s">
        <v>172</v>
      </c>
      <c r="I278" s="232">
        <f>IF(tblTEC_TDB_Data[[#This Row],[EstDetruite]],E278,0)</f>
        <v>0.25</v>
      </c>
      <c r="J278" s="233">
        <f>tblTEC_TDB_Data[[#This Row],[H_Saisies]]-tblTEC_TDB_Data[[#This Row],[H_Détruites]]</f>
        <v>0</v>
      </c>
      <c r="K278" s="233">
        <f>IF(tblTEC_TDB_Data[[#This Row],[EstFacturable]]="VRAI",(E278-I278),0)</f>
        <v>0</v>
      </c>
      <c r="L278" s="232">
        <f t="shared" si="10"/>
        <v>0</v>
      </c>
      <c r="M278" s="232">
        <f t="shared" si="11"/>
        <v>0</v>
      </c>
      <c r="N278" s="234">
        <f>MAX(tblTEC_TDB_Data[[#This Row],[H_Facturables]]-tblTEC_TDB_Data[[#This Row],[H_Facturées]],0)</f>
        <v>0</v>
      </c>
      <c r="O278" s="227">
        <f ca="1">ROUND(INT(NOW()-tblTEC_TDB_Data[[#This Row],[Date]]),0)</f>
        <v>2</v>
      </c>
      <c r="P278" s="235">
        <f ca="1">IF(tblTEC_TDB_Data[[#This Row],[Âge]]&lt;=30,N278,0)</f>
        <v>0</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229">
        <v>45516</v>
      </c>
      <c r="D279" s="236" t="s">
        <v>11635</v>
      </c>
      <c r="E279" s="977">
        <v>1.25</v>
      </c>
      <c r="F279" s="228" t="s">
        <v>172</v>
      </c>
      <c r="G279" s="228" t="s">
        <v>9339</v>
      </c>
      <c r="H279" s="228" t="s">
        <v>9339</v>
      </c>
      <c r="I279" s="232">
        <f>IF(tblTEC_TDB_Data[[#This Row],[EstDetruite]],E279,0)</f>
        <v>0</v>
      </c>
      <c r="J279" s="233">
        <f>tblTEC_TDB_Data[[#This Row],[H_Saisies]]-tblTEC_TDB_Data[[#This Row],[H_Détruites]]</f>
        <v>1.25</v>
      </c>
      <c r="K279" s="233">
        <f>IF(tblTEC_TDB_Data[[#This Row],[EstFacturable]]="VRAI",(E279-I279),0)</f>
        <v>1.25</v>
      </c>
      <c r="L279" s="232">
        <f t="shared" si="10"/>
        <v>0</v>
      </c>
      <c r="M279" s="232">
        <f t="shared" si="11"/>
        <v>0</v>
      </c>
      <c r="N279" s="234">
        <f>MAX(tblTEC_TDB_Data[[#This Row],[H_Facturables]]-tblTEC_TDB_Data[[#This Row],[H_Facturées]],0)</f>
        <v>1.25</v>
      </c>
      <c r="O279" s="227">
        <f ca="1">ROUND(INT(NOW()-tblTEC_TDB_Data[[#This Row],[Date]]),0)</f>
        <v>2</v>
      </c>
      <c r="P279" s="235">
        <f ca="1">IF(tblTEC_TDB_Data[[#This Row],[Âge]]&lt;=30,N279,0)</f>
        <v>1.25</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5</v>
      </c>
      <c r="C280" s="229">
        <v>45516</v>
      </c>
      <c r="D280" s="236" t="s">
        <v>13169</v>
      </c>
      <c r="E280" s="977">
        <v>0.5</v>
      </c>
      <c r="F280" s="228" t="s">
        <v>172</v>
      </c>
      <c r="G280" s="228" t="s">
        <v>9339</v>
      </c>
      <c r="H280" s="228" t="s">
        <v>9339</v>
      </c>
      <c r="I280" s="232">
        <f>IF(tblTEC_TDB_Data[[#This Row],[EstDetruite]],E280,0)</f>
        <v>0</v>
      </c>
      <c r="J280" s="233">
        <f>tblTEC_TDB_Data[[#This Row],[H_Saisies]]-tblTEC_TDB_Data[[#This Row],[H_Détruites]]</f>
        <v>0.5</v>
      </c>
      <c r="K280" s="233">
        <f>IF(tblTEC_TDB_Data[[#This Row],[EstFacturable]]="VRAI",(E280-I280),0)</f>
        <v>0.5</v>
      </c>
      <c r="L280" s="232">
        <f t="shared" si="10"/>
        <v>0</v>
      </c>
      <c r="M280" s="232">
        <f t="shared" si="11"/>
        <v>0</v>
      </c>
      <c r="N280" s="234">
        <f>MAX(tblTEC_TDB_Data[[#This Row],[H_Facturables]]-tblTEC_TDB_Data[[#This Row],[H_Facturées]],0)</f>
        <v>0.5</v>
      </c>
      <c r="O280" s="227">
        <f ca="1">ROUND(INT(NOW()-tblTEC_TDB_Data[[#This Row],[Date]]),0)</f>
        <v>2</v>
      </c>
      <c r="P280" s="235">
        <f ca="1">IF(tblTEC_TDB_Data[[#This Row],[Âge]]&lt;=30,N280,0)</f>
        <v>0.5</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229">
        <v>45516</v>
      </c>
      <c r="D281" s="236" t="s">
        <v>11612</v>
      </c>
      <c r="E281" s="977">
        <v>0.5</v>
      </c>
      <c r="F281" s="228" t="s">
        <v>172</v>
      </c>
      <c r="G281" s="228" t="s">
        <v>9339</v>
      </c>
      <c r="H281" s="228" t="s">
        <v>9339</v>
      </c>
      <c r="I281" s="232">
        <f>IF(tblTEC_TDB_Data[[#This Row],[EstDetruite]],E281,0)</f>
        <v>0</v>
      </c>
      <c r="J281" s="233">
        <f>tblTEC_TDB_Data[[#This Row],[H_Saisies]]-tblTEC_TDB_Data[[#This Row],[H_Détruites]]</f>
        <v>0.5</v>
      </c>
      <c r="K281" s="233">
        <f>IF(tblTEC_TDB_Data[[#This Row],[EstFacturable]]="VRAI",(E281-I281),0)</f>
        <v>0.5</v>
      </c>
      <c r="L281" s="232">
        <f t="shared" ref="L281:L288" si="12">(E281-I281)-K281</f>
        <v>0</v>
      </c>
      <c r="M281" s="232">
        <f t="shared" ref="M281:M288" si="13">IF(G281="VRAI",J281,0)</f>
        <v>0</v>
      </c>
      <c r="N281" s="234">
        <f>MAX(tblTEC_TDB_Data[[#This Row],[H_Facturables]]-tblTEC_TDB_Data[[#This Row],[H_Facturées]],0)</f>
        <v>0.5</v>
      </c>
      <c r="O281" s="227">
        <f ca="1">ROUND(INT(NOW()-tblTEC_TDB_Data[[#This Row],[Date]]),0)</f>
        <v>2</v>
      </c>
      <c r="P281" s="235">
        <f ca="1">IF(tblTEC_TDB_Data[[#This Row],[Âge]]&lt;=30,N281,0)</f>
        <v>0.5</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5</v>
      </c>
      <c r="C282" s="229">
        <v>45516</v>
      </c>
      <c r="D282" s="236" t="s">
        <v>14910</v>
      </c>
      <c r="E282" s="977">
        <v>7</v>
      </c>
      <c r="F282" s="228" t="s">
        <v>172</v>
      </c>
      <c r="G282" s="228" t="s">
        <v>9339</v>
      </c>
      <c r="H282" s="228" t="s">
        <v>9339</v>
      </c>
      <c r="I282" s="232">
        <f>IF(tblTEC_TDB_Data[[#This Row],[EstDetruite]],E282,0)</f>
        <v>0</v>
      </c>
      <c r="J282" s="233">
        <f>tblTEC_TDB_Data[[#This Row],[H_Saisies]]-tblTEC_TDB_Data[[#This Row],[H_Détruites]]</f>
        <v>7</v>
      </c>
      <c r="K282" s="233">
        <f>IF(tblTEC_TDB_Data[[#This Row],[EstFacturable]]="VRAI",(E282-I282),0)</f>
        <v>7</v>
      </c>
      <c r="L282" s="232">
        <f t="shared" si="12"/>
        <v>0</v>
      </c>
      <c r="M282" s="232">
        <f t="shared" si="13"/>
        <v>0</v>
      </c>
      <c r="N282" s="234">
        <f>MAX(tblTEC_TDB_Data[[#This Row],[H_Facturables]]-tblTEC_TDB_Data[[#This Row],[H_Facturées]],0)</f>
        <v>7</v>
      </c>
      <c r="O282" s="227">
        <f ca="1">ROUND(INT(NOW()-tblTEC_TDB_Data[[#This Row],[Date]]),0)</f>
        <v>2</v>
      </c>
      <c r="P282" s="235">
        <f ca="1">IF(tblTEC_TDB_Data[[#This Row],[Âge]]&lt;=30,N282,0)</f>
        <v>7</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5</v>
      </c>
      <c r="C283" s="229">
        <v>45516</v>
      </c>
      <c r="D283" s="236" t="s">
        <v>11622</v>
      </c>
      <c r="E283" s="977">
        <v>1.5</v>
      </c>
      <c r="F283" s="228" t="s">
        <v>172</v>
      </c>
      <c r="G283" s="228" t="s">
        <v>9339</v>
      </c>
      <c r="H283" s="228" t="s">
        <v>9339</v>
      </c>
      <c r="I283" s="232">
        <f>IF(tblTEC_TDB_Data[[#This Row],[EstDetruite]],E283,0)</f>
        <v>0</v>
      </c>
      <c r="J283" s="233">
        <f>tblTEC_TDB_Data[[#This Row],[H_Saisies]]-tblTEC_TDB_Data[[#This Row],[H_Détruites]]</f>
        <v>1.5</v>
      </c>
      <c r="K283" s="233">
        <f>IF(tblTEC_TDB_Data[[#This Row],[EstFacturable]]="VRAI",(E283-I283),0)</f>
        <v>1.5</v>
      </c>
      <c r="L283" s="232">
        <f t="shared" si="12"/>
        <v>0</v>
      </c>
      <c r="M283" s="232">
        <f t="shared" si="13"/>
        <v>0</v>
      </c>
      <c r="N283" s="234">
        <f>MAX(tblTEC_TDB_Data[[#This Row],[H_Facturables]]-tblTEC_TDB_Data[[#This Row],[H_Facturées]],0)</f>
        <v>1.5</v>
      </c>
      <c r="O283" s="227">
        <f ca="1">ROUND(INT(NOW()-tblTEC_TDB_Data[[#This Row],[Date]]),0)</f>
        <v>2</v>
      </c>
      <c r="P283" s="235">
        <f ca="1">IF(tblTEC_TDB_Data[[#This Row],[Âge]]&lt;=30,N283,0)</f>
        <v>1.5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5</v>
      </c>
      <c r="C284" s="229">
        <v>45516</v>
      </c>
      <c r="D284" s="236" t="s">
        <v>11609</v>
      </c>
      <c r="E284" s="977">
        <v>0.4</v>
      </c>
      <c r="F284" s="228" t="s">
        <v>172</v>
      </c>
      <c r="G284" s="228" t="s">
        <v>9339</v>
      </c>
      <c r="H284" s="228" t="s">
        <v>9339</v>
      </c>
      <c r="I284" s="232">
        <f>IF(tblTEC_TDB_Data[[#This Row],[EstDetruite]],E284,0)</f>
        <v>0</v>
      </c>
      <c r="J284" s="233">
        <f>tblTEC_TDB_Data[[#This Row],[H_Saisies]]-tblTEC_TDB_Data[[#This Row],[H_Détruites]]</f>
        <v>0.4</v>
      </c>
      <c r="K284" s="233">
        <f>IF(tblTEC_TDB_Data[[#This Row],[EstFacturable]]="VRAI",(E284-I284),0)</f>
        <v>0.4</v>
      </c>
      <c r="L284" s="232">
        <f t="shared" si="12"/>
        <v>0</v>
      </c>
      <c r="M284" s="232">
        <f t="shared" si="13"/>
        <v>0</v>
      </c>
      <c r="N284" s="234">
        <f>MAX(tblTEC_TDB_Data[[#This Row],[H_Facturables]]-tblTEC_TDB_Data[[#This Row],[H_Facturées]],0)</f>
        <v>0.4</v>
      </c>
      <c r="O284" s="227">
        <f ca="1">ROUND(INT(NOW()-tblTEC_TDB_Data[[#This Row],[Date]]),0)</f>
        <v>2</v>
      </c>
      <c r="P284" s="235">
        <f ca="1">IF(tblTEC_TDB_Data[[#This Row],[Âge]]&lt;=30,N284,0)</f>
        <v>0.4</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11833</v>
      </c>
      <c r="C285" s="229">
        <v>45509</v>
      </c>
      <c r="D285" s="236" t="s">
        <v>17059</v>
      </c>
      <c r="E285" s="977">
        <v>3</v>
      </c>
      <c r="F285" s="228" t="s">
        <v>9339</v>
      </c>
      <c r="G285" s="228" t="s">
        <v>9339</v>
      </c>
      <c r="H285" s="228" t="s">
        <v>9339</v>
      </c>
      <c r="I285" s="232">
        <f>IF(tblTEC_TDB_Data[[#This Row],[EstDetruite]],E285,0)</f>
        <v>0</v>
      </c>
      <c r="J285" s="233">
        <f>tblTEC_TDB_Data[[#This Row],[H_Saisies]]-tblTEC_TDB_Data[[#This Row],[H_Détruites]]</f>
        <v>3</v>
      </c>
      <c r="K285" s="233">
        <f>IF(tblTEC_TDB_Data[[#This Row],[EstFacturable]]="VRAI",(E285-I285),0)</f>
        <v>0</v>
      </c>
      <c r="L285" s="232">
        <f t="shared" si="12"/>
        <v>3</v>
      </c>
      <c r="M285" s="232">
        <f t="shared" si="13"/>
        <v>0</v>
      </c>
      <c r="N285" s="234">
        <f>MAX(tblTEC_TDB_Data[[#This Row],[H_Facturables]]-tblTEC_TDB_Data[[#This Row],[H_Facturées]],0)</f>
        <v>0</v>
      </c>
      <c r="O285" s="227">
        <f ca="1">ROUND(INT(NOW()-tblTEC_TDB_Data[[#This Row],[Date]]),0)</f>
        <v>9</v>
      </c>
      <c r="P285" s="235">
        <f ca="1">IF(tblTEC_TDB_Data[[#This Row],[Âge]]&lt;=30,N285,0)</f>
        <v>0</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11833</v>
      </c>
      <c r="C286" s="229">
        <v>45509</v>
      </c>
      <c r="D286" s="236" t="s">
        <v>15196</v>
      </c>
      <c r="E286" s="977">
        <v>2</v>
      </c>
      <c r="F286" s="228" t="s">
        <v>172</v>
      </c>
      <c r="G286" s="228" t="s">
        <v>9339</v>
      </c>
      <c r="H286" s="228" t="s">
        <v>9339</v>
      </c>
      <c r="I286" s="232">
        <f>IF(tblTEC_TDB_Data[[#This Row],[EstDetruite]],E286,0)</f>
        <v>0</v>
      </c>
      <c r="J286" s="233">
        <f>tblTEC_TDB_Data[[#This Row],[H_Saisies]]-tblTEC_TDB_Data[[#This Row],[H_Détruites]]</f>
        <v>2</v>
      </c>
      <c r="K286" s="233">
        <f>IF(tblTEC_TDB_Data[[#This Row],[EstFacturable]]="VRAI",(E286-I286),0)</f>
        <v>2</v>
      </c>
      <c r="L286" s="232">
        <f t="shared" si="12"/>
        <v>0</v>
      </c>
      <c r="M286" s="232">
        <f t="shared" si="13"/>
        <v>0</v>
      </c>
      <c r="N286" s="234">
        <f>MAX(tblTEC_TDB_Data[[#This Row],[H_Facturables]]-tblTEC_TDB_Data[[#This Row],[H_Facturées]],0)</f>
        <v>2</v>
      </c>
      <c r="O286" s="227">
        <f ca="1">ROUND(INT(NOW()-tblTEC_TDB_Data[[#This Row],[Date]]),0)</f>
        <v>9</v>
      </c>
      <c r="P286" s="235">
        <f ca="1">IF(tblTEC_TDB_Data[[#This Row],[Âge]]&lt;=30,N286,0)</f>
        <v>2</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11833</v>
      </c>
      <c r="C287" s="229">
        <v>45509</v>
      </c>
      <c r="D287" s="236" t="s">
        <v>13409</v>
      </c>
      <c r="E287" s="977">
        <v>0.5</v>
      </c>
      <c r="F287" s="228" t="s">
        <v>172</v>
      </c>
      <c r="G287" s="228" t="s">
        <v>9339</v>
      </c>
      <c r="H287" s="228" t="s">
        <v>9339</v>
      </c>
      <c r="I287" s="232">
        <f>IF(tblTEC_TDB_Data[[#This Row],[EstDetruite]],E287,0)</f>
        <v>0</v>
      </c>
      <c r="J287" s="233">
        <f>tblTEC_TDB_Data[[#This Row],[H_Saisies]]-tblTEC_TDB_Data[[#This Row],[H_Détruites]]</f>
        <v>0.5</v>
      </c>
      <c r="K287" s="233">
        <f>IF(tblTEC_TDB_Data[[#This Row],[EstFacturable]]="VRAI",(E287-I287),0)</f>
        <v>0.5</v>
      </c>
      <c r="L287" s="232">
        <f t="shared" si="12"/>
        <v>0</v>
      </c>
      <c r="M287" s="232">
        <f t="shared" si="13"/>
        <v>0</v>
      </c>
      <c r="N287" s="234">
        <f>MAX(tblTEC_TDB_Data[[#This Row],[H_Facturables]]-tblTEC_TDB_Data[[#This Row],[H_Facturées]],0)</f>
        <v>0.5</v>
      </c>
      <c r="O287" s="227">
        <f ca="1">ROUND(INT(NOW()-tblTEC_TDB_Data[[#This Row],[Date]]),0)</f>
        <v>9</v>
      </c>
      <c r="P287" s="235">
        <f ca="1">IF(tblTEC_TDB_Data[[#This Row],[Âge]]&lt;=30,N287,0)</f>
        <v>0.5</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11833</v>
      </c>
      <c r="C288" s="229">
        <v>45509</v>
      </c>
      <c r="D288" s="236" t="s">
        <v>13409</v>
      </c>
      <c r="E288" s="977">
        <v>0.5</v>
      </c>
      <c r="F288" s="228" t="s">
        <v>172</v>
      </c>
      <c r="G288" s="228" t="s">
        <v>9339</v>
      </c>
      <c r="H288" s="228" t="s">
        <v>9339</v>
      </c>
      <c r="I288" s="232">
        <f>IF(tblTEC_TDB_Data[[#This Row],[EstDetruite]],E288,0)</f>
        <v>0</v>
      </c>
      <c r="J288" s="233">
        <f>tblTEC_TDB_Data[[#This Row],[H_Saisies]]-tblTEC_TDB_Data[[#This Row],[H_Détruites]]</f>
        <v>0.5</v>
      </c>
      <c r="K288" s="233">
        <f>IF(tblTEC_TDB_Data[[#This Row],[EstFacturable]]="VRAI",(E288-I288),0)</f>
        <v>0.5</v>
      </c>
      <c r="L288" s="232">
        <f t="shared" si="12"/>
        <v>0</v>
      </c>
      <c r="M288" s="232">
        <f t="shared" si="13"/>
        <v>0</v>
      </c>
      <c r="N288" s="234">
        <f>MAX(tblTEC_TDB_Data[[#This Row],[H_Facturables]]-tblTEC_TDB_Data[[#This Row],[H_Facturées]],0)</f>
        <v>0.5</v>
      </c>
      <c r="O288" s="227">
        <f ca="1">ROUND(INT(NOW()-tblTEC_TDB_Data[[#This Row],[Date]]),0)</f>
        <v>9</v>
      </c>
      <c r="P288" s="235">
        <f ca="1">IF(tblTEC_TDB_Data[[#This Row],[Âge]]&lt;=30,N288,0)</f>
        <v>0.5</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11833</v>
      </c>
      <c r="C289" s="229">
        <v>45509</v>
      </c>
      <c r="D289" s="236" t="s">
        <v>15196</v>
      </c>
      <c r="E289" s="977">
        <v>2.5</v>
      </c>
      <c r="F289" s="228" t="s">
        <v>172</v>
      </c>
      <c r="G289" s="228" t="s">
        <v>9339</v>
      </c>
      <c r="H289" s="228" t="s">
        <v>9339</v>
      </c>
      <c r="I289" s="232">
        <f>IF(tblTEC_TDB_Data[[#This Row],[EstDetruite]],E289,0)</f>
        <v>0</v>
      </c>
      <c r="J289" s="233">
        <f>tblTEC_TDB_Data[[#This Row],[H_Saisies]]-tblTEC_TDB_Data[[#This Row],[H_Détruites]]</f>
        <v>2.5</v>
      </c>
      <c r="K289" s="233">
        <f>IF(tblTEC_TDB_Data[[#This Row],[EstFacturable]]="VRAI",(E289-I289),0)</f>
        <v>2.5</v>
      </c>
      <c r="L289" s="232">
        <f>(E289-I289)-K289</f>
        <v>0</v>
      </c>
      <c r="M289" s="232">
        <f>IF(G289="VRAI",J289,0)</f>
        <v>0</v>
      </c>
      <c r="N289" s="234">
        <f>MAX(tblTEC_TDB_Data[[#This Row],[H_Facturables]]-tblTEC_TDB_Data[[#This Row],[H_Facturées]],0)</f>
        <v>2.5</v>
      </c>
      <c r="O289" s="227">
        <f ca="1">ROUND(INT(NOW()-tblTEC_TDB_Data[[#This Row],[Date]]),0)</f>
        <v>9</v>
      </c>
      <c r="P289" s="235">
        <f ca="1">IF(tblTEC_TDB_Data[[#This Row],[Âge]]&lt;=30,N289,0)</f>
        <v>2.5</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11833</v>
      </c>
      <c r="C290" s="229">
        <v>45510</v>
      </c>
      <c r="D290" s="236" t="s">
        <v>11601</v>
      </c>
      <c r="E290" s="977">
        <v>0.75</v>
      </c>
      <c r="F290" s="228" t="s">
        <v>172</v>
      </c>
      <c r="G290" s="228" t="s">
        <v>9339</v>
      </c>
      <c r="H290" s="228" t="s">
        <v>9339</v>
      </c>
      <c r="I290" s="232">
        <f>IF(tblTEC_TDB_Data[[#This Row],[EstDetruite]],E290,0)</f>
        <v>0</v>
      </c>
      <c r="J290" s="233">
        <f>tblTEC_TDB_Data[[#This Row],[H_Saisies]]-tblTEC_TDB_Data[[#This Row],[H_Détruites]]</f>
        <v>0.75</v>
      </c>
      <c r="K290" s="233">
        <f>IF(tblTEC_TDB_Data[[#This Row],[EstFacturable]]="VRAI",(E290-I290),0)</f>
        <v>0.75</v>
      </c>
      <c r="L290" s="232">
        <f>(E290-I290)-K290</f>
        <v>0</v>
      </c>
      <c r="M290" s="232">
        <f>IF(G290="VRAI",J290,0)</f>
        <v>0</v>
      </c>
      <c r="N290" s="234">
        <f>MAX(tblTEC_TDB_Data[[#This Row],[H_Facturables]]-tblTEC_TDB_Data[[#This Row],[H_Facturées]],0)</f>
        <v>0.75</v>
      </c>
      <c r="O290" s="227">
        <f ca="1">ROUND(INT(NOW()-tblTEC_TDB_Data[[#This Row],[Date]]),0)</f>
        <v>8</v>
      </c>
      <c r="P290" s="235">
        <f ca="1">IF(tblTEC_TDB_Data[[#This Row],[Âge]]&lt;=30,N290,0)</f>
        <v>0.75</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11833</v>
      </c>
      <c r="C291" s="229">
        <v>45510</v>
      </c>
      <c r="D291" s="236" t="s">
        <v>17059</v>
      </c>
      <c r="E291" s="977">
        <v>3.5</v>
      </c>
      <c r="F291" s="228" t="s">
        <v>172</v>
      </c>
      <c r="G291" s="228" t="s">
        <v>9339</v>
      </c>
      <c r="H291" s="228" t="s">
        <v>9339</v>
      </c>
      <c r="I291" s="232">
        <f>IF(tblTEC_TDB_Data[[#This Row],[EstDetruite]],E291,0)</f>
        <v>0</v>
      </c>
      <c r="J291" s="233">
        <f>tblTEC_TDB_Data[[#This Row],[H_Saisies]]-tblTEC_TDB_Data[[#This Row],[H_Détruites]]</f>
        <v>3.5</v>
      </c>
      <c r="K291" s="233">
        <f>IF(tblTEC_TDB_Data[[#This Row],[EstFacturable]]="VRAI",(E291-I291),0)</f>
        <v>3.5</v>
      </c>
      <c r="L291" s="232">
        <f>(E291-I291)-K291</f>
        <v>0</v>
      </c>
      <c r="M291" s="232">
        <f>IF(G291="VRAI",J291,0)</f>
        <v>0</v>
      </c>
      <c r="N291" s="234">
        <f>MAX(tblTEC_TDB_Data[[#This Row],[H_Facturables]]-tblTEC_TDB_Data[[#This Row],[H_Facturées]],0)</f>
        <v>3.5</v>
      </c>
      <c r="O291" s="227">
        <f ca="1">ROUND(INT(NOW()-tblTEC_TDB_Data[[#This Row],[Date]]),0)</f>
        <v>8</v>
      </c>
      <c r="P291" s="235">
        <f ca="1">IF(tblTEC_TDB_Data[[#This Row],[Âge]]&lt;=30,N291,0)</f>
        <v>3.5</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11833</v>
      </c>
      <c r="C292" s="229">
        <v>45510</v>
      </c>
      <c r="D292" s="236" t="s">
        <v>11645</v>
      </c>
      <c r="E292" s="977">
        <v>1.5</v>
      </c>
      <c r="F292" s="228" t="s">
        <v>172</v>
      </c>
      <c r="G292" s="228" t="s">
        <v>9339</v>
      </c>
      <c r="H292" s="228" t="s">
        <v>9339</v>
      </c>
      <c r="I292" s="232">
        <f>IF(tblTEC_TDB_Data[[#This Row],[EstDetruite]],E292,0)</f>
        <v>0</v>
      </c>
      <c r="J292" s="233">
        <f>tblTEC_TDB_Data[[#This Row],[H_Saisies]]-tblTEC_TDB_Data[[#This Row],[H_Détruites]]</f>
        <v>1.5</v>
      </c>
      <c r="K292" s="233">
        <f>IF(tblTEC_TDB_Data[[#This Row],[EstFacturable]]="VRAI",(E292-I292),0)</f>
        <v>1.5</v>
      </c>
      <c r="L292" s="232">
        <f>(E292-I292)-K292</f>
        <v>0</v>
      </c>
      <c r="M292" s="232">
        <f>IF(G292="VRAI",J292,0)</f>
        <v>0</v>
      </c>
      <c r="N292" s="234">
        <f>MAX(tblTEC_TDB_Data[[#This Row],[H_Facturables]]-tblTEC_TDB_Data[[#This Row],[H_Facturées]],0)</f>
        <v>1.5</v>
      </c>
      <c r="O292" s="227">
        <f ca="1">ROUND(INT(NOW()-tblTEC_TDB_Data[[#This Row],[Date]]),0)</f>
        <v>8</v>
      </c>
      <c r="P292" s="235">
        <f ca="1">IF(tblTEC_TDB_Data[[#This Row],[Âge]]&lt;=30,N292,0)</f>
        <v>1.5</v>
      </c>
      <c r="Q292" s="235">
        <f ca="1">IF(AND(tblTEC_TDB_Data[[#This Row],[Âge]]&gt;30,tblTEC_TDB_Data[[#This Row],[Âge]]&lt;=60),N292,0)</f>
        <v>0</v>
      </c>
      <c r="R292" s="235">
        <f ca="1">IF(AND(tblTEC_TDB_Data[[#This Row],[Âge]]&gt;60,tblTEC_TDB_Data[[#This Row],[Âge]]&lt;=90),N292,0)</f>
        <v>0</v>
      </c>
      <c r="S292" s="235">
        <f ca="1">IF(tblTEC_TDB_Data[[#This Row],[Âge]]&gt;90,N292,0)</f>
        <v>0</v>
      </c>
    </row>
    <row r="293" spans="1:19" x14ac:dyDescent="0.25">
      <c r="A293" s="231">
        <v>293</v>
      </c>
      <c r="B293" s="231" t="s">
        <v>11833</v>
      </c>
      <c r="C293" s="1143">
        <v>45510</v>
      </c>
      <c r="D293" s="236" t="s">
        <v>17059</v>
      </c>
      <c r="E293" s="977">
        <v>1.5</v>
      </c>
      <c r="F293" s="228" t="s">
        <v>172</v>
      </c>
      <c r="G293" s="228" t="s">
        <v>9339</v>
      </c>
      <c r="H293" s="228" t="s">
        <v>9339</v>
      </c>
      <c r="I293" s="232">
        <f>IF(tblTEC_TDB_Data[[#This Row],[EstDetruite]],E293,0)</f>
        <v>0</v>
      </c>
      <c r="J293" s="233">
        <f>tblTEC_TDB_Data[[#This Row],[H_Saisies]]-tblTEC_TDB_Data[[#This Row],[H_Détruites]]</f>
        <v>1.5</v>
      </c>
      <c r="K293" s="233">
        <f>IF(tblTEC_TDB_Data[[#This Row],[EstFacturable]]="VRAI",(E293-I293),0)</f>
        <v>1.5</v>
      </c>
      <c r="L293" s="232">
        <f t="shared" ref="L293:L321" si="14">(E293-I293)-K293</f>
        <v>0</v>
      </c>
      <c r="M293" s="232">
        <f t="shared" ref="M293:M321" si="15">IF(G293="VRAI",J293,0)</f>
        <v>0</v>
      </c>
      <c r="N293" s="234">
        <f>MAX(tblTEC_TDB_Data[[#This Row],[H_Facturables]]-tblTEC_TDB_Data[[#This Row],[H_Facturées]],0)</f>
        <v>1.5</v>
      </c>
      <c r="O293" s="227">
        <f ca="1">ROUND(INT(NOW()-tblTEC_TDB_Data[[#This Row],[Date]]),0)</f>
        <v>8</v>
      </c>
      <c r="P293" s="235">
        <f ca="1">IF(tblTEC_TDB_Data[[#This Row],[Âge]]&lt;=30,N293,0)</f>
        <v>1.5</v>
      </c>
      <c r="Q293" s="235">
        <f ca="1">IF(AND(tblTEC_TDB_Data[[#This Row],[Âge]]&gt;30,tblTEC_TDB_Data[[#This Row],[Âge]]&lt;=60),N293,0)</f>
        <v>0</v>
      </c>
      <c r="R293" s="235">
        <f ca="1">IF(AND(tblTEC_TDB_Data[[#This Row],[Âge]]&gt;60,tblTEC_TDB_Data[[#This Row],[Âge]]&lt;=90),N293,0)</f>
        <v>0</v>
      </c>
      <c r="S293" s="235">
        <f ca="1">IF(tblTEC_TDB_Data[[#This Row],[Âge]]&gt;90,N293,0)</f>
        <v>0</v>
      </c>
    </row>
    <row r="294" spans="1:19" x14ac:dyDescent="0.25">
      <c r="A294" s="231">
        <v>294</v>
      </c>
      <c r="B294" s="231" t="s">
        <v>11833</v>
      </c>
      <c r="C294" s="1143">
        <v>45510</v>
      </c>
      <c r="D294" s="236" t="s">
        <v>13409</v>
      </c>
      <c r="E294" s="977">
        <v>2</v>
      </c>
      <c r="F294" s="228" t="s">
        <v>172</v>
      </c>
      <c r="G294" s="228" t="s">
        <v>9339</v>
      </c>
      <c r="H294" s="228" t="s">
        <v>9339</v>
      </c>
      <c r="I294" s="232">
        <f>IF(tblTEC_TDB_Data[[#This Row],[EstDetruite]],E294,0)</f>
        <v>0</v>
      </c>
      <c r="J294" s="233">
        <f>tblTEC_TDB_Data[[#This Row],[H_Saisies]]-tblTEC_TDB_Data[[#This Row],[H_Détruites]]</f>
        <v>2</v>
      </c>
      <c r="K294" s="233">
        <f>IF(tblTEC_TDB_Data[[#This Row],[EstFacturable]]="VRAI",(E294-I294),0)</f>
        <v>2</v>
      </c>
      <c r="L294" s="232">
        <f t="shared" si="14"/>
        <v>0</v>
      </c>
      <c r="M294" s="232">
        <f t="shared" si="15"/>
        <v>0</v>
      </c>
      <c r="N294" s="234">
        <f>MAX(tblTEC_TDB_Data[[#This Row],[H_Facturables]]-tblTEC_TDB_Data[[#This Row],[H_Facturées]],0)</f>
        <v>2</v>
      </c>
      <c r="O294" s="227">
        <f ca="1">ROUND(INT(NOW()-tblTEC_TDB_Data[[#This Row],[Date]]),0)</f>
        <v>8</v>
      </c>
      <c r="P294" s="235">
        <f ca="1">IF(tblTEC_TDB_Data[[#This Row],[Âge]]&lt;=30,N294,0)</f>
        <v>2</v>
      </c>
      <c r="Q294" s="235">
        <f ca="1">IF(AND(tblTEC_TDB_Data[[#This Row],[Âge]]&gt;30,tblTEC_TDB_Data[[#This Row],[Âge]]&lt;=60),N294,0)</f>
        <v>0</v>
      </c>
      <c r="R294" s="235">
        <f ca="1">IF(AND(tblTEC_TDB_Data[[#This Row],[Âge]]&gt;60,tblTEC_TDB_Data[[#This Row],[Âge]]&lt;=90),N294,0)</f>
        <v>0</v>
      </c>
      <c r="S294" s="235">
        <f ca="1">IF(tblTEC_TDB_Data[[#This Row],[Âge]]&gt;90,N294,0)</f>
        <v>0</v>
      </c>
    </row>
    <row r="295" spans="1:19" x14ac:dyDescent="0.25">
      <c r="A295" s="231">
        <v>295</v>
      </c>
      <c r="B295" s="231" t="s">
        <v>11833</v>
      </c>
      <c r="C295" s="1143">
        <v>45510</v>
      </c>
      <c r="D295" s="236" t="s">
        <v>17059</v>
      </c>
      <c r="E295" s="977">
        <v>4.5</v>
      </c>
      <c r="F295" s="228" t="s">
        <v>9339</v>
      </c>
      <c r="G295" s="228" t="s">
        <v>9339</v>
      </c>
      <c r="H295" s="228" t="s">
        <v>9339</v>
      </c>
      <c r="I295" s="232">
        <f>IF(tblTEC_TDB_Data[[#This Row],[EstDetruite]],E295,0)</f>
        <v>0</v>
      </c>
      <c r="J295" s="233">
        <f>tblTEC_TDB_Data[[#This Row],[H_Saisies]]-tblTEC_TDB_Data[[#This Row],[H_Détruites]]</f>
        <v>4.5</v>
      </c>
      <c r="K295" s="233">
        <f>IF(tblTEC_TDB_Data[[#This Row],[EstFacturable]]="VRAI",(E295-I295),0)</f>
        <v>0</v>
      </c>
      <c r="L295" s="232">
        <f t="shared" si="14"/>
        <v>4.5</v>
      </c>
      <c r="M295" s="232">
        <f t="shared" si="15"/>
        <v>0</v>
      </c>
      <c r="N295" s="234">
        <f>MAX(tblTEC_TDB_Data[[#This Row],[H_Facturables]]-tblTEC_TDB_Data[[#This Row],[H_Facturées]],0)</f>
        <v>0</v>
      </c>
      <c r="O295" s="227">
        <f ca="1">ROUND(INT(NOW()-tblTEC_TDB_Data[[#This Row],[Date]]),0)</f>
        <v>8</v>
      </c>
      <c r="P295" s="235">
        <f ca="1">IF(tblTEC_TDB_Data[[#This Row],[Âge]]&lt;=30,N295,0)</f>
        <v>0</v>
      </c>
      <c r="Q295" s="235">
        <f ca="1">IF(AND(tblTEC_TDB_Data[[#This Row],[Âge]]&gt;30,tblTEC_TDB_Data[[#This Row],[Âge]]&lt;=60),N295,0)</f>
        <v>0</v>
      </c>
      <c r="R295" s="235">
        <f ca="1">IF(AND(tblTEC_TDB_Data[[#This Row],[Âge]]&gt;60,tblTEC_TDB_Data[[#This Row],[Âge]]&lt;=90),N295,0)</f>
        <v>0</v>
      </c>
      <c r="S295" s="235">
        <f ca="1">IF(tblTEC_TDB_Data[[#This Row],[Âge]]&gt;90,N295,0)</f>
        <v>0</v>
      </c>
    </row>
    <row r="296" spans="1:19" x14ac:dyDescent="0.25">
      <c r="A296" s="231">
        <v>296</v>
      </c>
      <c r="B296" s="231" t="s">
        <v>11833</v>
      </c>
      <c r="C296" s="1143">
        <v>45510</v>
      </c>
      <c r="D296" s="236" t="s">
        <v>13783</v>
      </c>
      <c r="E296" s="977">
        <v>0.5</v>
      </c>
      <c r="F296" s="228" t="s">
        <v>172</v>
      </c>
      <c r="G296" s="228" t="s">
        <v>9339</v>
      </c>
      <c r="H296" s="228" t="s">
        <v>9339</v>
      </c>
      <c r="I296" s="232">
        <f>IF(tblTEC_TDB_Data[[#This Row],[EstDetruite]],E296,0)</f>
        <v>0</v>
      </c>
      <c r="J296" s="233">
        <f>tblTEC_TDB_Data[[#This Row],[H_Saisies]]-tblTEC_TDB_Data[[#This Row],[H_Détruites]]</f>
        <v>0.5</v>
      </c>
      <c r="K296" s="233">
        <f>IF(tblTEC_TDB_Data[[#This Row],[EstFacturable]]="VRAI",(E296-I296),0)</f>
        <v>0.5</v>
      </c>
      <c r="L296" s="232">
        <f t="shared" si="14"/>
        <v>0</v>
      </c>
      <c r="M296" s="232">
        <f t="shared" si="15"/>
        <v>0</v>
      </c>
      <c r="N296" s="234">
        <f>MAX(tblTEC_TDB_Data[[#This Row],[H_Facturables]]-tblTEC_TDB_Data[[#This Row],[H_Facturées]],0)</f>
        <v>0.5</v>
      </c>
      <c r="O296" s="227">
        <f ca="1">ROUND(INT(NOW()-tblTEC_TDB_Data[[#This Row],[Date]]),0)</f>
        <v>8</v>
      </c>
      <c r="P296" s="235">
        <f ca="1">IF(tblTEC_TDB_Data[[#This Row],[Âge]]&lt;=30,N296,0)</f>
        <v>0.5</v>
      </c>
      <c r="Q296" s="235">
        <f ca="1">IF(AND(tblTEC_TDB_Data[[#This Row],[Âge]]&gt;30,tblTEC_TDB_Data[[#This Row],[Âge]]&lt;=60),N296,0)</f>
        <v>0</v>
      </c>
      <c r="R296" s="235">
        <f ca="1">IF(AND(tblTEC_TDB_Data[[#This Row],[Âge]]&gt;60,tblTEC_TDB_Data[[#This Row],[Âge]]&lt;=90),N296,0)</f>
        <v>0</v>
      </c>
      <c r="S296" s="235">
        <f ca="1">IF(tblTEC_TDB_Data[[#This Row],[Âge]]&gt;90,N296,0)</f>
        <v>0</v>
      </c>
    </row>
    <row r="297" spans="1:19" x14ac:dyDescent="0.25">
      <c r="A297" s="231">
        <v>297</v>
      </c>
      <c r="B297" s="231" t="s">
        <v>11833</v>
      </c>
      <c r="C297" s="1143">
        <v>45510</v>
      </c>
      <c r="D297" s="236" t="s">
        <v>13409</v>
      </c>
      <c r="E297" s="977">
        <v>2</v>
      </c>
      <c r="F297" s="228" t="s">
        <v>172</v>
      </c>
      <c r="G297" s="228" t="s">
        <v>9339</v>
      </c>
      <c r="H297" s="228" t="s">
        <v>9339</v>
      </c>
      <c r="I297" s="232">
        <f>IF(tblTEC_TDB_Data[[#This Row],[EstDetruite]],E297,0)</f>
        <v>0</v>
      </c>
      <c r="J297" s="233">
        <f>tblTEC_TDB_Data[[#This Row],[H_Saisies]]-tblTEC_TDB_Data[[#This Row],[H_Détruites]]</f>
        <v>2</v>
      </c>
      <c r="K297" s="233">
        <f>IF(tblTEC_TDB_Data[[#This Row],[EstFacturable]]="VRAI",(E297-I297),0)</f>
        <v>2</v>
      </c>
      <c r="L297" s="232">
        <f t="shared" si="14"/>
        <v>0</v>
      </c>
      <c r="M297" s="232">
        <f t="shared" si="15"/>
        <v>0</v>
      </c>
      <c r="N297" s="234">
        <f>MAX(tblTEC_TDB_Data[[#This Row],[H_Facturables]]-tblTEC_TDB_Data[[#This Row],[H_Facturées]],0)</f>
        <v>2</v>
      </c>
      <c r="O297" s="227">
        <f ca="1">ROUND(INT(NOW()-tblTEC_TDB_Data[[#This Row],[Date]]),0)</f>
        <v>8</v>
      </c>
      <c r="P297" s="235">
        <f ca="1">IF(tblTEC_TDB_Data[[#This Row],[Âge]]&lt;=30,N297,0)</f>
        <v>2</v>
      </c>
      <c r="Q297" s="235">
        <f ca="1">IF(AND(tblTEC_TDB_Data[[#This Row],[Âge]]&gt;30,tblTEC_TDB_Data[[#This Row],[Âge]]&lt;=60),N297,0)</f>
        <v>0</v>
      </c>
      <c r="R297" s="235">
        <f ca="1">IF(AND(tblTEC_TDB_Data[[#This Row],[Âge]]&gt;60,tblTEC_TDB_Data[[#This Row],[Âge]]&lt;=90),N297,0)</f>
        <v>0</v>
      </c>
      <c r="S297" s="235">
        <f ca="1">IF(tblTEC_TDB_Data[[#This Row],[Âge]]&gt;90,N297,0)</f>
        <v>0</v>
      </c>
    </row>
    <row r="298" spans="1:19" x14ac:dyDescent="0.25">
      <c r="A298" s="231">
        <v>298</v>
      </c>
      <c r="B298" s="231" t="s">
        <v>11833</v>
      </c>
      <c r="C298" s="1143">
        <v>45510</v>
      </c>
      <c r="D298" s="236" t="s">
        <v>13409</v>
      </c>
      <c r="E298" s="977">
        <v>1.5</v>
      </c>
      <c r="F298" s="228" t="s">
        <v>172</v>
      </c>
      <c r="G298" s="228" t="s">
        <v>9339</v>
      </c>
      <c r="H298" s="228" t="s">
        <v>9339</v>
      </c>
      <c r="I298" s="232">
        <f>IF(tblTEC_TDB_Data[[#This Row],[EstDetruite]],E298,0)</f>
        <v>0</v>
      </c>
      <c r="J298" s="233">
        <f>tblTEC_TDB_Data[[#This Row],[H_Saisies]]-tblTEC_TDB_Data[[#This Row],[H_Détruites]]</f>
        <v>1.5</v>
      </c>
      <c r="K298" s="233">
        <f>IF(tblTEC_TDB_Data[[#This Row],[EstFacturable]]="VRAI",(E298-I298),0)</f>
        <v>1.5</v>
      </c>
      <c r="L298" s="232">
        <f t="shared" si="14"/>
        <v>0</v>
      </c>
      <c r="M298" s="232">
        <f t="shared" si="15"/>
        <v>0</v>
      </c>
      <c r="N298" s="234">
        <f>MAX(tblTEC_TDB_Data[[#This Row],[H_Facturables]]-tblTEC_TDB_Data[[#This Row],[H_Facturées]],0)</f>
        <v>1.5</v>
      </c>
      <c r="O298" s="227">
        <f ca="1">ROUND(INT(NOW()-tblTEC_TDB_Data[[#This Row],[Date]]),0)</f>
        <v>8</v>
      </c>
      <c r="P298" s="235">
        <f ca="1">IF(tblTEC_TDB_Data[[#This Row],[Âge]]&lt;=30,N298,0)</f>
        <v>1.5</v>
      </c>
      <c r="Q298" s="235">
        <f ca="1">IF(AND(tblTEC_TDB_Data[[#This Row],[Âge]]&gt;30,tblTEC_TDB_Data[[#This Row],[Âge]]&lt;=60),N298,0)</f>
        <v>0</v>
      </c>
      <c r="R298" s="235">
        <f ca="1">IF(AND(tblTEC_TDB_Data[[#This Row],[Âge]]&gt;60,tblTEC_TDB_Data[[#This Row],[Âge]]&lt;=90),N298,0)</f>
        <v>0</v>
      </c>
      <c r="S298" s="235">
        <f ca="1">IF(tblTEC_TDB_Data[[#This Row],[Âge]]&gt;90,N298,0)</f>
        <v>0</v>
      </c>
    </row>
    <row r="299" spans="1:19" x14ac:dyDescent="0.25">
      <c r="A299" s="231">
        <v>299</v>
      </c>
      <c r="B299" s="231" t="s">
        <v>11833</v>
      </c>
      <c r="C299" s="1143">
        <v>45510</v>
      </c>
      <c r="D299" s="236" t="s">
        <v>11601</v>
      </c>
      <c r="E299" s="977">
        <v>0.5</v>
      </c>
      <c r="F299" s="228" t="s">
        <v>172</v>
      </c>
      <c r="G299" s="228" t="s">
        <v>9339</v>
      </c>
      <c r="H299" s="228" t="s">
        <v>9339</v>
      </c>
      <c r="I299" s="232">
        <f>IF(tblTEC_TDB_Data[[#This Row],[EstDetruite]],E299,0)</f>
        <v>0</v>
      </c>
      <c r="J299" s="233">
        <f>tblTEC_TDB_Data[[#This Row],[H_Saisies]]-tblTEC_TDB_Data[[#This Row],[H_Détruites]]</f>
        <v>0.5</v>
      </c>
      <c r="K299" s="233">
        <f>IF(tblTEC_TDB_Data[[#This Row],[EstFacturable]]="VRAI",(E299-I299),0)</f>
        <v>0.5</v>
      </c>
      <c r="L299" s="232">
        <f t="shared" si="14"/>
        <v>0</v>
      </c>
      <c r="M299" s="232">
        <f t="shared" si="15"/>
        <v>0</v>
      </c>
      <c r="N299" s="234">
        <f>MAX(tblTEC_TDB_Data[[#This Row],[H_Facturables]]-tblTEC_TDB_Data[[#This Row],[H_Facturées]],0)</f>
        <v>0.5</v>
      </c>
      <c r="O299" s="227">
        <f ca="1">ROUND(INT(NOW()-tblTEC_TDB_Data[[#This Row],[Date]]),0)</f>
        <v>8</v>
      </c>
      <c r="P299" s="235">
        <f ca="1">IF(tblTEC_TDB_Data[[#This Row],[Âge]]&lt;=30,N299,0)</f>
        <v>0.5</v>
      </c>
      <c r="Q299" s="235">
        <f ca="1">IF(AND(tblTEC_TDB_Data[[#This Row],[Âge]]&gt;30,tblTEC_TDB_Data[[#This Row],[Âge]]&lt;=60),N299,0)</f>
        <v>0</v>
      </c>
      <c r="R299" s="235">
        <f ca="1">IF(AND(tblTEC_TDB_Data[[#This Row],[Âge]]&gt;60,tblTEC_TDB_Data[[#This Row],[Âge]]&lt;=90),N299,0)</f>
        <v>0</v>
      </c>
      <c r="S299" s="235">
        <f ca="1">IF(tblTEC_TDB_Data[[#This Row],[Âge]]&gt;90,N299,0)</f>
        <v>0</v>
      </c>
    </row>
    <row r="300" spans="1:19" x14ac:dyDescent="0.25">
      <c r="A300" s="231">
        <v>300</v>
      </c>
      <c r="B300" s="231" t="s">
        <v>11833</v>
      </c>
      <c r="C300" s="1143">
        <v>45510</v>
      </c>
      <c r="D300" s="236" t="s">
        <v>13409</v>
      </c>
      <c r="E300" s="977">
        <v>0.5</v>
      </c>
      <c r="F300" s="228" t="s">
        <v>172</v>
      </c>
      <c r="G300" s="228" t="s">
        <v>9339</v>
      </c>
      <c r="H300" s="228" t="s">
        <v>9339</v>
      </c>
      <c r="I300" s="232">
        <f>IF(tblTEC_TDB_Data[[#This Row],[EstDetruite]],E300,0)</f>
        <v>0</v>
      </c>
      <c r="J300" s="233">
        <f>tblTEC_TDB_Data[[#This Row],[H_Saisies]]-tblTEC_TDB_Data[[#This Row],[H_Détruites]]</f>
        <v>0.5</v>
      </c>
      <c r="K300" s="233">
        <f>IF(tblTEC_TDB_Data[[#This Row],[EstFacturable]]="VRAI",(E300-I300),0)</f>
        <v>0.5</v>
      </c>
      <c r="L300" s="232">
        <f t="shared" si="14"/>
        <v>0</v>
      </c>
      <c r="M300" s="232">
        <f t="shared" si="15"/>
        <v>0</v>
      </c>
      <c r="N300" s="234">
        <f>MAX(tblTEC_TDB_Data[[#This Row],[H_Facturables]]-tblTEC_TDB_Data[[#This Row],[H_Facturées]],0)</f>
        <v>0.5</v>
      </c>
      <c r="O300" s="227">
        <f ca="1">ROUND(INT(NOW()-tblTEC_TDB_Data[[#This Row],[Date]]),0)</f>
        <v>8</v>
      </c>
      <c r="P300" s="235">
        <f ca="1">IF(tblTEC_TDB_Data[[#This Row],[Âge]]&lt;=30,N300,0)</f>
        <v>0.5</v>
      </c>
      <c r="Q300" s="235">
        <f ca="1">IF(AND(tblTEC_TDB_Data[[#This Row],[Âge]]&gt;30,tblTEC_TDB_Data[[#This Row],[Âge]]&lt;=60),N300,0)</f>
        <v>0</v>
      </c>
      <c r="R300" s="235">
        <f ca="1">IF(AND(tblTEC_TDB_Data[[#This Row],[Âge]]&gt;60,tblTEC_TDB_Data[[#This Row],[Âge]]&lt;=90),N300,0)</f>
        <v>0</v>
      </c>
      <c r="S300" s="235">
        <f ca="1">IF(tblTEC_TDB_Data[[#This Row],[Âge]]&gt;90,N300,0)</f>
        <v>0</v>
      </c>
    </row>
    <row r="301" spans="1:19" x14ac:dyDescent="0.25">
      <c r="A301" s="231">
        <v>301</v>
      </c>
      <c r="B301" s="231" t="s">
        <v>11833</v>
      </c>
      <c r="C301" s="1143">
        <v>45512</v>
      </c>
      <c r="D301" s="236" t="s">
        <v>13409</v>
      </c>
      <c r="E301" s="977">
        <v>4</v>
      </c>
      <c r="F301" s="228" t="s">
        <v>172</v>
      </c>
      <c r="G301" s="228" t="s">
        <v>9339</v>
      </c>
      <c r="H301" s="228" t="s">
        <v>9339</v>
      </c>
      <c r="I301" s="232">
        <f>IF(tblTEC_TDB_Data[[#This Row],[EstDetruite]],E301,0)</f>
        <v>0</v>
      </c>
      <c r="J301" s="233">
        <f>tblTEC_TDB_Data[[#This Row],[H_Saisies]]-tblTEC_TDB_Data[[#This Row],[H_Détruites]]</f>
        <v>4</v>
      </c>
      <c r="K301" s="233">
        <f>IF(tblTEC_TDB_Data[[#This Row],[EstFacturable]]="VRAI",(E301-I301),0)</f>
        <v>4</v>
      </c>
      <c r="L301" s="232">
        <f t="shared" si="14"/>
        <v>0</v>
      </c>
      <c r="M301" s="232">
        <f t="shared" si="15"/>
        <v>0</v>
      </c>
      <c r="N301" s="234">
        <f>MAX(tblTEC_TDB_Data[[#This Row],[H_Facturables]]-tblTEC_TDB_Data[[#This Row],[H_Facturées]],0)</f>
        <v>4</v>
      </c>
      <c r="O301" s="227">
        <f ca="1">ROUND(INT(NOW()-tblTEC_TDB_Data[[#This Row],[Date]]),0)</f>
        <v>6</v>
      </c>
      <c r="P301" s="235">
        <f ca="1">IF(tblTEC_TDB_Data[[#This Row],[Âge]]&lt;=30,N301,0)</f>
        <v>4</v>
      </c>
      <c r="Q301" s="235">
        <f ca="1">IF(AND(tblTEC_TDB_Data[[#This Row],[Âge]]&gt;30,tblTEC_TDB_Data[[#This Row],[Âge]]&lt;=60),N301,0)</f>
        <v>0</v>
      </c>
      <c r="R301" s="235">
        <f ca="1">IF(AND(tblTEC_TDB_Data[[#This Row],[Âge]]&gt;60,tblTEC_TDB_Data[[#This Row],[Âge]]&lt;=90),N301,0)</f>
        <v>0</v>
      </c>
      <c r="S301" s="235">
        <f ca="1">IF(tblTEC_TDB_Data[[#This Row],[Âge]]&gt;90,N301,0)</f>
        <v>0</v>
      </c>
    </row>
    <row r="302" spans="1:19" x14ac:dyDescent="0.25">
      <c r="A302" s="231">
        <v>302</v>
      </c>
      <c r="B302" s="231" t="s">
        <v>11833</v>
      </c>
      <c r="C302" s="1143">
        <v>45512</v>
      </c>
      <c r="D302" s="236" t="s">
        <v>17059</v>
      </c>
      <c r="E302" s="977">
        <v>2.25</v>
      </c>
      <c r="F302" s="228" t="s">
        <v>172</v>
      </c>
      <c r="G302" s="228" t="s">
        <v>9339</v>
      </c>
      <c r="H302" s="228" t="s">
        <v>9339</v>
      </c>
      <c r="I302" s="232">
        <f>IF(tblTEC_TDB_Data[[#This Row],[EstDetruite]],E302,0)</f>
        <v>0</v>
      </c>
      <c r="J302" s="233">
        <f>tblTEC_TDB_Data[[#This Row],[H_Saisies]]-tblTEC_TDB_Data[[#This Row],[H_Détruites]]</f>
        <v>2.25</v>
      </c>
      <c r="K302" s="233">
        <f>IF(tblTEC_TDB_Data[[#This Row],[EstFacturable]]="VRAI",(E302-I302),0)</f>
        <v>2.25</v>
      </c>
      <c r="L302" s="232">
        <f t="shared" si="14"/>
        <v>0</v>
      </c>
      <c r="M302" s="232">
        <f t="shared" si="15"/>
        <v>0</v>
      </c>
      <c r="N302" s="234">
        <f>MAX(tblTEC_TDB_Data[[#This Row],[H_Facturables]]-tblTEC_TDB_Data[[#This Row],[H_Facturées]],0)</f>
        <v>2.25</v>
      </c>
      <c r="O302" s="227">
        <f ca="1">ROUND(INT(NOW()-tblTEC_TDB_Data[[#This Row],[Date]]),0)</f>
        <v>6</v>
      </c>
      <c r="P302" s="235">
        <f ca="1">IF(tblTEC_TDB_Data[[#This Row],[Âge]]&lt;=30,N302,0)</f>
        <v>2.25</v>
      </c>
      <c r="Q302" s="235">
        <f ca="1">IF(AND(tblTEC_TDB_Data[[#This Row],[Âge]]&gt;30,tblTEC_TDB_Data[[#This Row],[Âge]]&lt;=60),N302,0)</f>
        <v>0</v>
      </c>
      <c r="R302" s="235">
        <f ca="1">IF(AND(tblTEC_TDB_Data[[#This Row],[Âge]]&gt;60,tblTEC_TDB_Data[[#This Row],[Âge]]&lt;=90),N302,0)</f>
        <v>0</v>
      </c>
      <c r="S302" s="235">
        <f ca="1">IF(tblTEC_TDB_Data[[#This Row],[Âge]]&gt;90,N302,0)</f>
        <v>0</v>
      </c>
    </row>
    <row r="303" spans="1:19" x14ac:dyDescent="0.25">
      <c r="A303" s="231">
        <v>303</v>
      </c>
      <c r="B303" s="231" t="s">
        <v>11833</v>
      </c>
      <c r="C303" s="1143">
        <v>45512</v>
      </c>
      <c r="D303" s="236" t="s">
        <v>17059</v>
      </c>
      <c r="E303" s="977">
        <v>1.5</v>
      </c>
      <c r="F303" s="228" t="s">
        <v>9339</v>
      </c>
      <c r="G303" s="228" t="s">
        <v>9339</v>
      </c>
      <c r="H303" s="228" t="s">
        <v>9339</v>
      </c>
      <c r="I303" s="232">
        <f>IF(tblTEC_TDB_Data[[#This Row],[EstDetruite]],E303,0)</f>
        <v>0</v>
      </c>
      <c r="J303" s="233">
        <f>tblTEC_TDB_Data[[#This Row],[H_Saisies]]-tblTEC_TDB_Data[[#This Row],[H_Détruites]]</f>
        <v>1.5</v>
      </c>
      <c r="K303" s="233">
        <f>IF(tblTEC_TDB_Data[[#This Row],[EstFacturable]]="VRAI",(E303-I303),0)</f>
        <v>0</v>
      </c>
      <c r="L303" s="232">
        <f t="shared" si="14"/>
        <v>1.5</v>
      </c>
      <c r="M303" s="232">
        <f t="shared" si="15"/>
        <v>0</v>
      </c>
      <c r="N303" s="234">
        <f>MAX(tblTEC_TDB_Data[[#This Row],[H_Facturables]]-tblTEC_TDB_Data[[#This Row],[H_Facturées]],0)</f>
        <v>0</v>
      </c>
      <c r="O303" s="227">
        <f ca="1">ROUND(INT(NOW()-tblTEC_TDB_Data[[#This Row],[Date]]),0)</f>
        <v>6</v>
      </c>
      <c r="P303" s="235">
        <f ca="1">IF(tblTEC_TDB_Data[[#This Row],[Âge]]&lt;=30,N303,0)</f>
        <v>0</v>
      </c>
      <c r="Q303" s="235">
        <f ca="1">IF(AND(tblTEC_TDB_Data[[#This Row],[Âge]]&gt;30,tblTEC_TDB_Data[[#This Row],[Âge]]&lt;=60),N303,0)</f>
        <v>0</v>
      </c>
      <c r="R303" s="235">
        <f ca="1">IF(AND(tblTEC_TDB_Data[[#This Row],[Âge]]&gt;60,tblTEC_TDB_Data[[#This Row],[Âge]]&lt;=90),N303,0)</f>
        <v>0</v>
      </c>
      <c r="S303" s="235">
        <f ca="1">IF(tblTEC_TDB_Data[[#This Row],[Âge]]&gt;90,N303,0)</f>
        <v>0</v>
      </c>
    </row>
    <row r="304" spans="1:19" x14ac:dyDescent="0.25">
      <c r="A304" s="231">
        <v>304</v>
      </c>
      <c r="B304" s="231" t="s">
        <v>11833</v>
      </c>
      <c r="C304" s="1143">
        <v>45512</v>
      </c>
      <c r="D304" s="236" t="s">
        <v>17059</v>
      </c>
      <c r="E304" s="977">
        <v>0.5</v>
      </c>
      <c r="F304" s="228" t="s">
        <v>9339</v>
      </c>
      <c r="G304" s="228" t="s">
        <v>9339</v>
      </c>
      <c r="H304" s="228" t="s">
        <v>9339</v>
      </c>
      <c r="I304" s="232">
        <f>IF(tblTEC_TDB_Data[[#This Row],[EstDetruite]],E304,0)</f>
        <v>0</v>
      </c>
      <c r="J304" s="233">
        <f>tblTEC_TDB_Data[[#This Row],[H_Saisies]]-tblTEC_TDB_Data[[#This Row],[H_Détruites]]</f>
        <v>0.5</v>
      </c>
      <c r="K304" s="233">
        <f>IF(tblTEC_TDB_Data[[#This Row],[EstFacturable]]="VRAI",(E304-I304),0)</f>
        <v>0</v>
      </c>
      <c r="L304" s="232">
        <f t="shared" si="14"/>
        <v>0.5</v>
      </c>
      <c r="M304" s="232">
        <f t="shared" si="15"/>
        <v>0</v>
      </c>
      <c r="N304" s="234">
        <f>MAX(tblTEC_TDB_Data[[#This Row],[H_Facturables]]-tblTEC_TDB_Data[[#This Row],[H_Facturées]],0)</f>
        <v>0</v>
      </c>
      <c r="O304" s="227">
        <f ca="1">ROUND(INT(NOW()-tblTEC_TDB_Data[[#This Row],[Date]]),0)</f>
        <v>6</v>
      </c>
      <c r="P304" s="235">
        <f ca="1">IF(tblTEC_TDB_Data[[#This Row],[Âge]]&lt;=30,N304,0)</f>
        <v>0</v>
      </c>
      <c r="Q304" s="235">
        <f ca="1">IF(AND(tblTEC_TDB_Data[[#This Row],[Âge]]&gt;30,tblTEC_TDB_Data[[#This Row],[Âge]]&lt;=60),N304,0)</f>
        <v>0</v>
      </c>
      <c r="R304" s="235">
        <f ca="1">IF(AND(tblTEC_TDB_Data[[#This Row],[Âge]]&gt;60,tblTEC_TDB_Data[[#This Row],[Âge]]&lt;=90),N304,0)</f>
        <v>0</v>
      </c>
      <c r="S304" s="235">
        <f ca="1">IF(tblTEC_TDB_Data[[#This Row],[Âge]]&gt;90,N304,0)</f>
        <v>0</v>
      </c>
    </row>
    <row r="305" spans="1:19" x14ac:dyDescent="0.25">
      <c r="A305" s="231">
        <v>305</v>
      </c>
      <c r="B305" s="231" t="s">
        <v>11833</v>
      </c>
      <c r="C305" s="1143">
        <v>45512</v>
      </c>
      <c r="D305" s="236" t="s">
        <v>13409</v>
      </c>
      <c r="E305" s="977">
        <v>2.5</v>
      </c>
      <c r="F305" s="228" t="s">
        <v>172</v>
      </c>
      <c r="G305" s="228" t="s">
        <v>9339</v>
      </c>
      <c r="H305" s="228" t="s">
        <v>9339</v>
      </c>
      <c r="I305" s="232">
        <f>IF(tblTEC_TDB_Data[[#This Row],[EstDetruite]],E305,0)</f>
        <v>0</v>
      </c>
      <c r="J305" s="233">
        <f>tblTEC_TDB_Data[[#This Row],[H_Saisies]]-tblTEC_TDB_Data[[#This Row],[H_Détruites]]</f>
        <v>2.5</v>
      </c>
      <c r="K305" s="233">
        <f>IF(tblTEC_TDB_Data[[#This Row],[EstFacturable]]="VRAI",(E305-I305),0)</f>
        <v>2.5</v>
      </c>
      <c r="L305" s="232">
        <f t="shared" si="14"/>
        <v>0</v>
      </c>
      <c r="M305" s="232">
        <f t="shared" si="15"/>
        <v>0</v>
      </c>
      <c r="N305" s="234">
        <f>MAX(tblTEC_TDB_Data[[#This Row],[H_Facturables]]-tblTEC_TDB_Data[[#This Row],[H_Facturées]],0)</f>
        <v>2.5</v>
      </c>
      <c r="O305" s="227">
        <f ca="1">ROUND(INT(NOW()-tblTEC_TDB_Data[[#This Row],[Date]]),0)</f>
        <v>6</v>
      </c>
      <c r="P305" s="235">
        <f ca="1">IF(tblTEC_TDB_Data[[#This Row],[Âge]]&lt;=30,N305,0)</f>
        <v>2.5</v>
      </c>
      <c r="Q305" s="235">
        <f ca="1">IF(AND(tblTEC_TDB_Data[[#This Row],[Âge]]&gt;30,tblTEC_TDB_Data[[#This Row],[Âge]]&lt;=60),N305,0)</f>
        <v>0</v>
      </c>
      <c r="R305" s="235">
        <f ca="1">IF(AND(tblTEC_TDB_Data[[#This Row],[Âge]]&gt;60,tblTEC_TDB_Data[[#This Row],[Âge]]&lt;=90),N305,0)</f>
        <v>0</v>
      </c>
      <c r="S305" s="235">
        <f ca="1">IF(tblTEC_TDB_Data[[#This Row],[Âge]]&gt;90,N305,0)</f>
        <v>0</v>
      </c>
    </row>
    <row r="306" spans="1:19" x14ac:dyDescent="0.25">
      <c r="A306" s="231">
        <v>306</v>
      </c>
      <c r="B306" s="231" t="s">
        <v>11833</v>
      </c>
      <c r="C306" s="1143">
        <v>45512</v>
      </c>
      <c r="D306" s="236" t="s">
        <v>13409</v>
      </c>
      <c r="E306" s="977">
        <v>0.5</v>
      </c>
      <c r="F306" s="228" t="s">
        <v>172</v>
      </c>
      <c r="G306" s="228" t="s">
        <v>9339</v>
      </c>
      <c r="H306" s="228" t="s">
        <v>9339</v>
      </c>
      <c r="I306" s="232">
        <f>IF(tblTEC_TDB_Data[[#This Row],[EstDetruite]],E306,0)</f>
        <v>0</v>
      </c>
      <c r="J306" s="233">
        <f>tblTEC_TDB_Data[[#This Row],[H_Saisies]]-tblTEC_TDB_Data[[#This Row],[H_Détruites]]</f>
        <v>0.5</v>
      </c>
      <c r="K306" s="233">
        <f>IF(tblTEC_TDB_Data[[#This Row],[EstFacturable]]="VRAI",(E306-I306),0)</f>
        <v>0.5</v>
      </c>
      <c r="L306" s="232">
        <f t="shared" si="14"/>
        <v>0</v>
      </c>
      <c r="M306" s="232">
        <f t="shared" si="15"/>
        <v>0</v>
      </c>
      <c r="N306" s="234">
        <f>MAX(tblTEC_TDB_Data[[#This Row],[H_Facturables]]-tblTEC_TDB_Data[[#This Row],[H_Facturées]],0)</f>
        <v>0.5</v>
      </c>
      <c r="O306" s="227">
        <f ca="1">ROUND(INT(NOW()-tblTEC_TDB_Data[[#This Row],[Date]]),0)</f>
        <v>6</v>
      </c>
      <c r="P306" s="235">
        <f ca="1">IF(tblTEC_TDB_Data[[#This Row],[Âge]]&lt;=30,N306,0)</f>
        <v>0.5</v>
      </c>
      <c r="Q306" s="235">
        <f ca="1">IF(AND(tblTEC_TDB_Data[[#This Row],[Âge]]&gt;30,tblTEC_TDB_Data[[#This Row],[Âge]]&lt;=60),N306,0)</f>
        <v>0</v>
      </c>
      <c r="R306" s="235">
        <f ca="1">IF(AND(tblTEC_TDB_Data[[#This Row],[Âge]]&gt;60,tblTEC_TDB_Data[[#This Row],[Âge]]&lt;=90),N306,0)</f>
        <v>0</v>
      </c>
      <c r="S306" s="235">
        <f ca="1">IF(tblTEC_TDB_Data[[#This Row],[Âge]]&gt;90,N306,0)</f>
        <v>0</v>
      </c>
    </row>
    <row r="307" spans="1:19" x14ac:dyDescent="0.25">
      <c r="A307" s="231">
        <v>307</v>
      </c>
      <c r="B307" s="231" t="s">
        <v>11833</v>
      </c>
      <c r="C307" s="1143">
        <v>45513</v>
      </c>
      <c r="D307" s="236" t="s">
        <v>13409</v>
      </c>
      <c r="E307" s="977">
        <v>2.5</v>
      </c>
      <c r="F307" s="228" t="s">
        <v>172</v>
      </c>
      <c r="G307" s="228" t="s">
        <v>9339</v>
      </c>
      <c r="H307" s="228" t="s">
        <v>9339</v>
      </c>
      <c r="I307" s="232">
        <f>IF(tblTEC_TDB_Data[[#This Row],[EstDetruite]],E307,0)</f>
        <v>0</v>
      </c>
      <c r="J307" s="233">
        <f>tblTEC_TDB_Data[[#This Row],[H_Saisies]]-tblTEC_TDB_Data[[#This Row],[H_Détruites]]</f>
        <v>2.5</v>
      </c>
      <c r="K307" s="233">
        <f>IF(tblTEC_TDB_Data[[#This Row],[EstFacturable]]="VRAI",(E307-I307),0)</f>
        <v>2.5</v>
      </c>
      <c r="L307" s="232">
        <f t="shared" si="14"/>
        <v>0</v>
      </c>
      <c r="M307" s="232">
        <f t="shared" si="15"/>
        <v>0</v>
      </c>
      <c r="N307" s="234">
        <f>MAX(tblTEC_TDB_Data[[#This Row],[H_Facturables]]-tblTEC_TDB_Data[[#This Row],[H_Facturées]],0)</f>
        <v>2.5</v>
      </c>
      <c r="O307" s="227">
        <f ca="1">ROUND(INT(NOW()-tblTEC_TDB_Data[[#This Row],[Date]]),0)</f>
        <v>5</v>
      </c>
      <c r="P307" s="235">
        <f ca="1">IF(tblTEC_TDB_Data[[#This Row],[Âge]]&lt;=30,N307,0)</f>
        <v>2.5</v>
      </c>
      <c r="Q307" s="235">
        <f ca="1">IF(AND(tblTEC_TDB_Data[[#This Row],[Âge]]&gt;30,tblTEC_TDB_Data[[#This Row],[Âge]]&lt;=60),N307,0)</f>
        <v>0</v>
      </c>
      <c r="R307" s="235">
        <f ca="1">IF(AND(tblTEC_TDB_Data[[#This Row],[Âge]]&gt;60,tblTEC_TDB_Data[[#This Row],[Âge]]&lt;=90),N307,0)</f>
        <v>0</v>
      </c>
      <c r="S307" s="235">
        <f ca="1">IF(tblTEC_TDB_Data[[#This Row],[Âge]]&gt;90,N307,0)</f>
        <v>0</v>
      </c>
    </row>
    <row r="308" spans="1:19" x14ac:dyDescent="0.25">
      <c r="A308" s="231">
        <v>308</v>
      </c>
      <c r="B308" s="231" t="s">
        <v>11833</v>
      </c>
      <c r="C308" s="1143">
        <v>45513</v>
      </c>
      <c r="D308" s="236" t="s">
        <v>13409</v>
      </c>
      <c r="E308" s="977">
        <v>0.5</v>
      </c>
      <c r="F308" s="228" t="s">
        <v>172</v>
      </c>
      <c r="G308" s="228" t="s">
        <v>9339</v>
      </c>
      <c r="H308" s="228" t="s">
        <v>9339</v>
      </c>
      <c r="I308" s="232">
        <f>IF(tblTEC_TDB_Data[[#This Row],[EstDetruite]],E308,0)</f>
        <v>0</v>
      </c>
      <c r="J308" s="233">
        <f>tblTEC_TDB_Data[[#This Row],[H_Saisies]]-tblTEC_TDB_Data[[#This Row],[H_Détruites]]</f>
        <v>0.5</v>
      </c>
      <c r="K308" s="233">
        <f>IF(tblTEC_TDB_Data[[#This Row],[EstFacturable]]="VRAI",(E308-I308),0)</f>
        <v>0.5</v>
      </c>
      <c r="L308" s="232">
        <f t="shared" si="14"/>
        <v>0</v>
      </c>
      <c r="M308" s="232">
        <f t="shared" si="15"/>
        <v>0</v>
      </c>
      <c r="N308" s="234">
        <f>MAX(tblTEC_TDB_Data[[#This Row],[H_Facturables]]-tblTEC_TDB_Data[[#This Row],[H_Facturées]],0)</f>
        <v>0.5</v>
      </c>
      <c r="O308" s="227">
        <f ca="1">ROUND(INT(NOW()-tblTEC_TDB_Data[[#This Row],[Date]]),0)</f>
        <v>5</v>
      </c>
      <c r="P308" s="235">
        <f ca="1">IF(tblTEC_TDB_Data[[#This Row],[Âge]]&lt;=30,N308,0)</f>
        <v>0.5</v>
      </c>
      <c r="Q308" s="235">
        <f ca="1">IF(AND(tblTEC_TDB_Data[[#This Row],[Âge]]&gt;30,tblTEC_TDB_Data[[#This Row],[Âge]]&lt;=60),N308,0)</f>
        <v>0</v>
      </c>
      <c r="R308" s="235">
        <f ca="1">IF(AND(tblTEC_TDB_Data[[#This Row],[Âge]]&gt;60,tblTEC_TDB_Data[[#This Row],[Âge]]&lt;=90),N308,0)</f>
        <v>0</v>
      </c>
      <c r="S308" s="235">
        <f ca="1">IF(tblTEC_TDB_Data[[#This Row],[Âge]]&gt;90,N308,0)</f>
        <v>0</v>
      </c>
    </row>
    <row r="309" spans="1:19" x14ac:dyDescent="0.25">
      <c r="A309" s="231">
        <v>309</v>
      </c>
      <c r="B309" s="231" t="s">
        <v>11833</v>
      </c>
      <c r="C309" s="1143">
        <v>45513</v>
      </c>
      <c r="D309" s="236" t="s">
        <v>11601</v>
      </c>
      <c r="E309" s="977">
        <v>0.5</v>
      </c>
      <c r="F309" s="228" t="s">
        <v>172</v>
      </c>
      <c r="G309" s="228" t="s">
        <v>9339</v>
      </c>
      <c r="H309" s="228" t="s">
        <v>9339</v>
      </c>
      <c r="I309" s="232">
        <f>IF(tblTEC_TDB_Data[[#This Row],[EstDetruite]],E309,0)</f>
        <v>0</v>
      </c>
      <c r="J309" s="233">
        <f>tblTEC_TDB_Data[[#This Row],[H_Saisies]]-tblTEC_TDB_Data[[#This Row],[H_Détruites]]</f>
        <v>0.5</v>
      </c>
      <c r="K309" s="233">
        <f>IF(tblTEC_TDB_Data[[#This Row],[EstFacturable]]="VRAI",(E309-I309),0)</f>
        <v>0.5</v>
      </c>
      <c r="L309" s="232">
        <f t="shared" si="14"/>
        <v>0</v>
      </c>
      <c r="M309" s="232">
        <f t="shared" si="15"/>
        <v>0</v>
      </c>
      <c r="N309" s="234">
        <f>MAX(tblTEC_TDB_Data[[#This Row],[H_Facturables]]-tblTEC_TDB_Data[[#This Row],[H_Facturées]],0)</f>
        <v>0.5</v>
      </c>
      <c r="O309" s="227">
        <f ca="1">ROUND(INT(NOW()-tblTEC_TDB_Data[[#This Row],[Date]]),0)</f>
        <v>5</v>
      </c>
      <c r="P309" s="235">
        <f ca="1">IF(tblTEC_TDB_Data[[#This Row],[Âge]]&lt;=30,N309,0)</f>
        <v>0.5</v>
      </c>
      <c r="Q309" s="235">
        <f ca="1">IF(AND(tblTEC_TDB_Data[[#This Row],[Âge]]&gt;30,tblTEC_TDB_Data[[#This Row],[Âge]]&lt;=60),N309,0)</f>
        <v>0</v>
      </c>
      <c r="R309" s="235">
        <f ca="1">IF(AND(tblTEC_TDB_Data[[#This Row],[Âge]]&gt;60,tblTEC_TDB_Data[[#This Row],[Âge]]&lt;=90),N309,0)</f>
        <v>0</v>
      </c>
      <c r="S309" s="235">
        <f ca="1">IF(tblTEC_TDB_Data[[#This Row],[Âge]]&gt;90,N309,0)</f>
        <v>0</v>
      </c>
    </row>
    <row r="310" spans="1:19" x14ac:dyDescent="0.25">
      <c r="A310" s="231">
        <v>310</v>
      </c>
      <c r="B310" s="231" t="s">
        <v>11833</v>
      </c>
      <c r="C310" s="1143">
        <v>45513</v>
      </c>
      <c r="D310" s="236" t="s">
        <v>17059</v>
      </c>
      <c r="E310" s="977">
        <v>1</v>
      </c>
      <c r="F310" s="228" t="s">
        <v>172</v>
      </c>
      <c r="G310" s="228" t="s">
        <v>9339</v>
      </c>
      <c r="H310" s="228" t="s">
        <v>9339</v>
      </c>
      <c r="I310" s="232">
        <f>IF(tblTEC_TDB_Data[[#This Row],[EstDetruite]],E310,0)</f>
        <v>0</v>
      </c>
      <c r="J310" s="233">
        <f>tblTEC_TDB_Data[[#This Row],[H_Saisies]]-tblTEC_TDB_Data[[#This Row],[H_Détruites]]</f>
        <v>1</v>
      </c>
      <c r="K310" s="233">
        <f>IF(tblTEC_TDB_Data[[#This Row],[EstFacturable]]="VRAI",(E310-I310),0)</f>
        <v>1</v>
      </c>
      <c r="L310" s="232">
        <f t="shared" si="14"/>
        <v>0</v>
      </c>
      <c r="M310" s="232">
        <f t="shared" si="15"/>
        <v>0</v>
      </c>
      <c r="N310" s="234">
        <f>MAX(tblTEC_TDB_Data[[#This Row],[H_Facturables]]-tblTEC_TDB_Data[[#This Row],[H_Facturées]],0)</f>
        <v>1</v>
      </c>
      <c r="O310" s="227">
        <f ca="1">ROUND(INT(NOW()-tblTEC_TDB_Data[[#This Row],[Date]]),0)</f>
        <v>5</v>
      </c>
      <c r="P310" s="235">
        <f ca="1">IF(tblTEC_TDB_Data[[#This Row],[Âge]]&lt;=30,N310,0)</f>
        <v>1</v>
      </c>
      <c r="Q310" s="235">
        <f ca="1">IF(AND(tblTEC_TDB_Data[[#This Row],[Âge]]&gt;30,tblTEC_TDB_Data[[#This Row],[Âge]]&lt;=60),N310,0)</f>
        <v>0</v>
      </c>
      <c r="R310" s="235">
        <f ca="1">IF(AND(tblTEC_TDB_Data[[#This Row],[Âge]]&gt;60,tblTEC_TDB_Data[[#This Row],[Âge]]&lt;=90),N310,0)</f>
        <v>0</v>
      </c>
      <c r="S310" s="235">
        <f ca="1">IF(tblTEC_TDB_Data[[#This Row],[Âge]]&gt;90,N310,0)</f>
        <v>0</v>
      </c>
    </row>
    <row r="311" spans="1:19" x14ac:dyDescent="0.25">
      <c r="A311" s="231">
        <v>311</v>
      </c>
      <c r="B311" s="231" t="s">
        <v>11833</v>
      </c>
      <c r="C311" s="1143">
        <v>45513</v>
      </c>
      <c r="D311" s="236" t="s">
        <v>17059</v>
      </c>
      <c r="E311" s="977">
        <v>0.5</v>
      </c>
      <c r="F311" s="228" t="s">
        <v>9339</v>
      </c>
      <c r="G311" s="228" t="s">
        <v>9339</v>
      </c>
      <c r="H311" s="228" t="s">
        <v>9339</v>
      </c>
      <c r="I311" s="232">
        <f>IF(tblTEC_TDB_Data[[#This Row],[EstDetruite]],E311,0)</f>
        <v>0</v>
      </c>
      <c r="J311" s="233">
        <f>tblTEC_TDB_Data[[#This Row],[H_Saisies]]-tblTEC_TDB_Data[[#This Row],[H_Détruites]]</f>
        <v>0.5</v>
      </c>
      <c r="K311" s="233">
        <f>IF(tblTEC_TDB_Data[[#This Row],[EstFacturable]]="VRAI",(E311-I311),0)</f>
        <v>0</v>
      </c>
      <c r="L311" s="232">
        <f t="shared" si="14"/>
        <v>0.5</v>
      </c>
      <c r="M311" s="232">
        <f t="shared" si="15"/>
        <v>0</v>
      </c>
      <c r="N311" s="234">
        <f>MAX(tblTEC_TDB_Data[[#This Row],[H_Facturables]]-tblTEC_TDB_Data[[#This Row],[H_Facturées]],0)</f>
        <v>0</v>
      </c>
      <c r="O311" s="227">
        <f ca="1">ROUND(INT(NOW()-tblTEC_TDB_Data[[#This Row],[Date]]),0)</f>
        <v>5</v>
      </c>
      <c r="P311" s="235">
        <f ca="1">IF(tblTEC_TDB_Data[[#This Row],[Âge]]&lt;=30,N311,0)</f>
        <v>0</v>
      </c>
      <c r="Q311" s="235">
        <f ca="1">IF(AND(tblTEC_TDB_Data[[#This Row],[Âge]]&gt;30,tblTEC_TDB_Data[[#This Row],[Âge]]&lt;=60),N311,0)</f>
        <v>0</v>
      </c>
      <c r="R311" s="235">
        <f ca="1">IF(AND(tblTEC_TDB_Data[[#This Row],[Âge]]&gt;60,tblTEC_TDB_Data[[#This Row],[Âge]]&lt;=90),N311,0)</f>
        <v>0</v>
      </c>
      <c r="S311" s="235">
        <f ca="1">IF(tblTEC_TDB_Data[[#This Row],[Âge]]&gt;90,N311,0)</f>
        <v>0</v>
      </c>
    </row>
    <row r="312" spans="1:19" x14ac:dyDescent="0.25">
      <c r="A312" s="231">
        <v>312</v>
      </c>
      <c r="B312" s="231" t="s">
        <v>11833</v>
      </c>
      <c r="C312" s="1143">
        <v>45513</v>
      </c>
      <c r="D312" s="236" t="s">
        <v>17059</v>
      </c>
      <c r="E312" s="977">
        <v>0.75</v>
      </c>
      <c r="F312" s="228" t="s">
        <v>9339</v>
      </c>
      <c r="G312" s="228" t="s">
        <v>9339</v>
      </c>
      <c r="H312" s="228" t="s">
        <v>9339</v>
      </c>
      <c r="I312" s="232">
        <f>IF(tblTEC_TDB_Data[[#This Row],[EstDetruite]],E312,0)</f>
        <v>0</v>
      </c>
      <c r="J312" s="233">
        <f>tblTEC_TDB_Data[[#This Row],[H_Saisies]]-tblTEC_TDB_Data[[#This Row],[H_Détruites]]</f>
        <v>0.75</v>
      </c>
      <c r="K312" s="233">
        <f>IF(tblTEC_TDB_Data[[#This Row],[EstFacturable]]="VRAI",(E312-I312),0)</f>
        <v>0</v>
      </c>
      <c r="L312" s="232">
        <f t="shared" si="14"/>
        <v>0.75</v>
      </c>
      <c r="M312" s="232">
        <f t="shared" si="15"/>
        <v>0</v>
      </c>
      <c r="N312" s="234">
        <f>MAX(tblTEC_TDB_Data[[#This Row],[H_Facturables]]-tblTEC_TDB_Data[[#This Row],[H_Facturées]],0)</f>
        <v>0</v>
      </c>
      <c r="O312" s="227">
        <f ca="1">ROUND(INT(NOW()-tblTEC_TDB_Data[[#This Row],[Date]]),0)</f>
        <v>5</v>
      </c>
      <c r="P312" s="235">
        <f ca="1">IF(tblTEC_TDB_Data[[#This Row],[Âge]]&lt;=30,N312,0)</f>
        <v>0</v>
      </c>
      <c r="Q312" s="235">
        <f ca="1">IF(AND(tblTEC_TDB_Data[[#This Row],[Âge]]&gt;30,tblTEC_TDB_Data[[#This Row],[Âge]]&lt;=60),N312,0)</f>
        <v>0</v>
      </c>
      <c r="R312" s="235">
        <f ca="1">IF(AND(tblTEC_TDB_Data[[#This Row],[Âge]]&gt;60,tblTEC_TDB_Data[[#This Row],[Âge]]&lt;=90),N312,0)</f>
        <v>0</v>
      </c>
      <c r="S312" s="235">
        <f ca="1">IF(tblTEC_TDB_Data[[#This Row],[Âge]]&gt;90,N312,0)</f>
        <v>0</v>
      </c>
    </row>
    <row r="313" spans="1:19" x14ac:dyDescent="0.25">
      <c r="A313" s="231">
        <v>313</v>
      </c>
      <c r="B313" s="231" t="s">
        <v>5</v>
      </c>
      <c r="C313" s="1143">
        <v>45516</v>
      </c>
      <c r="D313" s="236" t="s">
        <v>11652</v>
      </c>
      <c r="E313" s="977">
        <v>0.5</v>
      </c>
      <c r="F313" s="228" t="s">
        <v>172</v>
      </c>
      <c r="G313" s="228" t="s">
        <v>9339</v>
      </c>
      <c r="H313" s="228" t="s">
        <v>9339</v>
      </c>
      <c r="I313" s="232">
        <f>IF(tblTEC_TDB_Data[[#This Row],[EstDetruite]],E313,0)</f>
        <v>0</v>
      </c>
      <c r="J313" s="233">
        <f>tblTEC_TDB_Data[[#This Row],[H_Saisies]]-tblTEC_TDB_Data[[#This Row],[H_Détruites]]</f>
        <v>0.5</v>
      </c>
      <c r="K313" s="233">
        <f>IF(tblTEC_TDB_Data[[#This Row],[EstFacturable]]="VRAI",(E313-I313),0)</f>
        <v>0.5</v>
      </c>
      <c r="L313" s="232">
        <f t="shared" si="14"/>
        <v>0</v>
      </c>
      <c r="M313" s="232">
        <f t="shared" si="15"/>
        <v>0</v>
      </c>
      <c r="N313" s="234">
        <f>MAX(tblTEC_TDB_Data[[#This Row],[H_Facturables]]-tblTEC_TDB_Data[[#This Row],[H_Facturées]],0)</f>
        <v>0.5</v>
      </c>
      <c r="O313" s="227">
        <f ca="1">ROUND(INT(NOW()-tblTEC_TDB_Data[[#This Row],[Date]]),0)</f>
        <v>2</v>
      </c>
      <c r="P313" s="235">
        <f ca="1">IF(tblTEC_TDB_Data[[#This Row],[Âge]]&lt;=30,N313,0)</f>
        <v>0.5</v>
      </c>
      <c r="Q313" s="235">
        <f ca="1">IF(AND(tblTEC_TDB_Data[[#This Row],[Âge]]&gt;30,tblTEC_TDB_Data[[#This Row],[Âge]]&lt;=60),N313,0)</f>
        <v>0</v>
      </c>
      <c r="R313" s="235">
        <f ca="1">IF(AND(tblTEC_TDB_Data[[#This Row],[Âge]]&gt;60,tblTEC_TDB_Data[[#This Row],[Âge]]&lt;=90),N313,0)</f>
        <v>0</v>
      </c>
      <c r="S313" s="235">
        <f ca="1">IF(tblTEC_TDB_Data[[#This Row],[Âge]]&gt;90,N313,0)</f>
        <v>0</v>
      </c>
    </row>
    <row r="314" spans="1:19" x14ac:dyDescent="0.25">
      <c r="A314" s="231">
        <v>314</v>
      </c>
      <c r="B314" s="231" t="s">
        <v>5</v>
      </c>
      <c r="C314" s="1143">
        <v>45516</v>
      </c>
      <c r="D314" s="236" t="s">
        <v>15096</v>
      </c>
      <c r="E314" s="977">
        <v>0.25</v>
      </c>
      <c r="F314" s="228" t="s">
        <v>172</v>
      </c>
      <c r="G314" s="228" t="s">
        <v>9339</v>
      </c>
      <c r="H314" s="228" t="s">
        <v>9339</v>
      </c>
      <c r="I314" s="232">
        <f>IF(tblTEC_TDB_Data[[#This Row],[EstDetruite]],E314,0)</f>
        <v>0</v>
      </c>
      <c r="J314" s="233">
        <f>tblTEC_TDB_Data[[#This Row],[H_Saisies]]-tblTEC_TDB_Data[[#This Row],[H_Détruites]]</f>
        <v>0.25</v>
      </c>
      <c r="K314" s="233">
        <f>IF(tblTEC_TDB_Data[[#This Row],[EstFacturable]]="VRAI",(E314-I314),0)</f>
        <v>0.25</v>
      </c>
      <c r="L314" s="232">
        <f t="shared" si="14"/>
        <v>0</v>
      </c>
      <c r="M314" s="232">
        <f t="shared" si="15"/>
        <v>0</v>
      </c>
      <c r="N314" s="234">
        <f>MAX(tblTEC_TDB_Data[[#This Row],[H_Facturables]]-tblTEC_TDB_Data[[#This Row],[H_Facturées]],0)</f>
        <v>0.25</v>
      </c>
      <c r="O314" s="227">
        <f ca="1">ROUND(INT(NOW()-tblTEC_TDB_Data[[#This Row],[Date]]),0)</f>
        <v>2</v>
      </c>
      <c r="P314" s="235">
        <f ca="1">IF(tblTEC_TDB_Data[[#This Row],[Âge]]&lt;=30,N314,0)</f>
        <v>0.25</v>
      </c>
      <c r="Q314" s="235">
        <f ca="1">IF(AND(tblTEC_TDB_Data[[#This Row],[Âge]]&gt;30,tblTEC_TDB_Data[[#This Row],[Âge]]&lt;=60),N314,0)</f>
        <v>0</v>
      </c>
      <c r="R314" s="235">
        <f ca="1">IF(AND(tblTEC_TDB_Data[[#This Row],[Âge]]&gt;60,tblTEC_TDB_Data[[#This Row],[Âge]]&lt;=90),N314,0)</f>
        <v>0</v>
      </c>
      <c r="S314" s="235">
        <f ca="1">IF(tblTEC_TDB_Data[[#This Row],[Âge]]&gt;90,N314,0)</f>
        <v>0</v>
      </c>
    </row>
    <row r="315" spans="1:19" x14ac:dyDescent="0.25">
      <c r="A315" s="231">
        <v>315</v>
      </c>
      <c r="B315" s="231" t="s">
        <v>5</v>
      </c>
      <c r="C315" s="1143">
        <v>45516</v>
      </c>
      <c r="D315" s="236" t="s">
        <v>11648</v>
      </c>
      <c r="E315" s="977">
        <v>0.4</v>
      </c>
      <c r="F315" s="228" t="s">
        <v>172</v>
      </c>
      <c r="G315" s="228" t="s">
        <v>9339</v>
      </c>
      <c r="H315" s="228" t="s">
        <v>9339</v>
      </c>
      <c r="I315" s="232">
        <f>IF(tblTEC_TDB_Data[[#This Row],[EstDetruite]],E315,0)</f>
        <v>0</v>
      </c>
      <c r="J315" s="233">
        <f>tblTEC_TDB_Data[[#This Row],[H_Saisies]]-tblTEC_TDB_Data[[#This Row],[H_Détruites]]</f>
        <v>0.4</v>
      </c>
      <c r="K315" s="233">
        <f>IF(tblTEC_TDB_Data[[#This Row],[EstFacturable]]="VRAI",(E315-I315),0)</f>
        <v>0.4</v>
      </c>
      <c r="L315" s="232">
        <f t="shared" si="14"/>
        <v>0</v>
      </c>
      <c r="M315" s="232">
        <f t="shared" si="15"/>
        <v>0</v>
      </c>
      <c r="N315" s="234">
        <f>MAX(tblTEC_TDB_Data[[#This Row],[H_Facturables]]-tblTEC_TDB_Data[[#This Row],[H_Facturées]],0)</f>
        <v>0.4</v>
      </c>
      <c r="O315" s="227">
        <f ca="1">ROUND(INT(NOW()-tblTEC_TDB_Data[[#This Row],[Date]]),0)</f>
        <v>2</v>
      </c>
      <c r="P315" s="235">
        <f ca="1">IF(tblTEC_TDB_Data[[#This Row],[Âge]]&lt;=30,N315,0)</f>
        <v>0.4</v>
      </c>
      <c r="Q315" s="235">
        <f ca="1">IF(AND(tblTEC_TDB_Data[[#This Row],[Âge]]&gt;30,tblTEC_TDB_Data[[#This Row],[Âge]]&lt;=60),N315,0)</f>
        <v>0</v>
      </c>
      <c r="R315" s="235">
        <f ca="1">IF(AND(tblTEC_TDB_Data[[#This Row],[Âge]]&gt;60,tblTEC_TDB_Data[[#This Row],[Âge]]&lt;=90),N315,0)</f>
        <v>0</v>
      </c>
      <c r="S315" s="235">
        <f ca="1">IF(tblTEC_TDB_Data[[#This Row],[Âge]]&gt;90,N315,0)</f>
        <v>0</v>
      </c>
    </row>
    <row r="316" spans="1:19" x14ac:dyDescent="0.25">
      <c r="A316" s="231">
        <v>316</v>
      </c>
      <c r="B316" s="231" t="s">
        <v>5</v>
      </c>
      <c r="C316" s="1143">
        <v>45516</v>
      </c>
      <c r="D316" s="236" t="s">
        <v>14149</v>
      </c>
      <c r="E316" s="977">
        <v>0.75</v>
      </c>
      <c r="F316" s="228" t="s">
        <v>172</v>
      </c>
      <c r="G316" s="228" t="s">
        <v>9339</v>
      </c>
      <c r="H316" s="228" t="s">
        <v>9339</v>
      </c>
      <c r="I316" s="232">
        <f>IF(tblTEC_TDB_Data[[#This Row],[EstDetruite]],E316,0)</f>
        <v>0</v>
      </c>
      <c r="J316" s="233">
        <f>tblTEC_TDB_Data[[#This Row],[H_Saisies]]-tblTEC_TDB_Data[[#This Row],[H_Détruites]]</f>
        <v>0.75</v>
      </c>
      <c r="K316" s="233">
        <f>IF(tblTEC_TDB_Data[[#This Row],[EstFacturable]]="VRAI",(E316-I316),0)</f>
        <v>0.75</v>
      </c>
      <c r="L316" s="232">
        <f t="shared" si="14"/>
        <v>0</v>
      </c>
      <c r="M316" s="232">
        <f t="shared" si="15"/>
        <v>0</v>
      </c>
      <c r="N316" s="234">
        <f>MAX(tblTEC_TDB_Data[[#This Row],[H_Facturables]]-tblTEC_TDB_Data[[#This Row],[H_Facturées]],0)</f>
        <v>0.75</v>
      </c>
      <c r="O316" s="227">
        <f ca="1">ROUND(INT(NOW()-tblTEC_TDB_Data[[#This Row],[Date]]),0)</f>
        <v>2</v>
      </c>
      <c r="P316" s="235">
        <f ca="1">IF(tblTEC_TDB_Data[[#This Row],[Âge]]&lt;=30,N316,0)</f>
        <v>0.75</v>
      </c>
      <c r="Q316" s="235">
        <f ca="1">IF(AND(tblTEC_TDB_Data[[#This Row],[Âge]]&gt;30,tblTEC_TDB_Data[[#This Row],[Âge]]&lt;=60),N316,0)</f>
        <v>0</v>
      </c>
      <c r="R316" s="235">
        <f ca="1">IF(AND(tblTEC_TDB_Data[[#This Row],[Âge]]&gt;60,tblTEC_TDB_Data[[#This Row],[Âge]]&lt;=90),N316,0)</f>
        <v>0</v>
      </c>
      <c r="S316" s="235">
        <f ca="1">IF(tblTEC_TDB_Data[[#This Row],[Âge]]&gt;90,N316,0)</f>
        <v>0</v>
      </c>
    </row>
    <row r="317" spans="1:19" x14ac:dyDescent="0.25">
      <c r="A317" s="231">
        <v>317</v>
      </c>
      <c r="B317" s="231" t="s">
        <v>5</v>
      </c>
      <c r="C317" s="1143">
        <v>45516</v>
      </c>
      <c r="D317" s="236" t="s">
        <v>11645</v>
      </c>
      <c r="E317" s="977">
        <v>0.5</v>
      </c>
      <c r="F317" s="228" t="s">
        <v>172</v>
      </c>
      <c r="G317" s="228" t="s">
        <v>9339</v>
      </c>
      <c r="H317" s="228" t="s">
        <v>9339</v>
      </c>
      <c r="I317" s="232">
        <f>IF(tblTEC_TDB_Data[[#This Row],[EstDetruite]],E317,0)</f>
        <v>0</v>
      </c>
      <c r="J317" s="233">
        <f>tblTEC_TDB_Data[[#This Row],[H_Saisies]]-tblTEC_TDB_Data[[#This Row],[H_Détruites]]</f>
        <v>0.5</v>
      </c>
      <c r="K317" s="233">
        <f>IF(tblTEC_TDB_Data[[#This Row],[EstFacturable]]="VRAI",(E317-I317),0)</f>
        <v>0.5</v>
      </c>
      <c r="L317" s="232">
        <f t="shared" si="14"/>
        <v>0</v>
      </c>
      <c r="M317" s="232">
        <f t="shared" si="15"/>
        <v>0</v>
      </c>
      <c r="N317" s="234">
        <f>MAX(tblTEC_TDB_Data[[#This Row],[H_Facturables]]-tblTEC_TDB_Data[[#This Row],[H_Facturées]],0)</f>
        <v>0.5</v>
      </c>
      <c r="O317" s="227">
        <f ca="1">ROUND(INT(NOW()-tblTEC_TDB_Data[[#This Row],[Date]]),0)</f>
        <v>2</v>
      </c>
      <c r="P317" s="235">
        <f ca="1">IF(tblTEC_TDB_Data[[#This Row],[Âge]]&lt;=30,N317,0)</f>
        <v>0.5</v>
      </c>
      <c r="Q317" s="235">
        <f ca="1">IF(AND(tblTEC_TDB_Data[[#This Row],[Âge]]&gt;30,tblTEC_TDB_Data[[#This Row],[Âge]]&lt;=60),N317,0)</f>
        <v>0</v>
      </c>
      <c r="R317" s="235">
        <f ca="1">IF(AND(tblTEC_TDB_Data[[#This Row],[Âge]]&gt;60,tblTEC_TDB_Data[[#This Row],[Âge]]&lt;=90),N317,0)</f>
        <v>0</v>
      </c>
      <c r="S317" s="235">
        <f ca="1">IF(tblTEC_TDB_Data[[#This Row],[Âge]]&gt;90,N317,0)</f>
        <v>0</v>
      </c>
    </row>
    <row r="318" spans="1:19" x14ac:dyDescent="0.25">
      <c r="A318" s="231">
        <v>318</v>
      </c>
      <c r="B318" s="231" t="s">
        <v>5</v>
      </c>
      <c r="C318" s="1143">
        <v>45516</v>
      </c>
      <c r="D318" s="236" t="s">
        <v>11657</v>
      </c>
      <c r="E318" s="977">
        <v>0.4</v>
      </c>
      <c r="F318" s="228" t="s">
        <v>172</v>
      </c>
      <c r="G318" s="228" t="s">
        <v>9339</v>
      </c>
      <c r="H318" s="228" t="s">
        <v>9339</v>
      </c>
      <c r="I318" s="232">
        <f>IF(tblTEC_TDB_Data[[#This Row],[EstDetruite]],E318,0)</f>
        <v>0</v>
      </c>
      <c r="J318" s="233">
        <f>tblTEC_TDB_Data[[#This Row],[H_Saisies]]-tblTEC_TDB_Data[[#This Row],[H_Détruites]]</f>
        <v>0.4</v>
      </c>
      <c r="K318" s="233">
        <f>IF(tblTEC_TDB_Data[[#This Row],[EstFacturable]]="VRAI",(E318-I318),0)</f>
        <v>0.4</v>
      </c>
      <c r="L318" s="232">
        <f t="shared" si="14"/>
        <v>0</v>
      </c>
      <c r="M318" s="232">
        <f t="shared" si="15"/>
        <v>0</v>
      </c>
      <c r="N318" s="234">
        <f>MAX(tblTEC_TDB_Data[[#This Row],[H_Facturables]]-tblTEC_TDB_Data[[#This Row],[H_Facturées]],0)</f>
        <v>0.4</v>
      </c>
      <c r="O318" s="227">
        <f ca="1">ROUND(INT(NOW()-tblTEC_TDB_Data[[#This Row],[Date]]),0)</f>
        <v>2</v>
      </c>
      <c r="P318" s="235">
        <f ca="1">IF(tblTEC_TDB_Data[[#This Row],[Âge]]&lt;=30,N318,0)</f>
        <v>0.4</v>
      </c>
      <c r="Q318" s="235">
        <f ca="1">IF(AND(tblTEC_TDB_Data[[#This Row],[Âge]]&gt;30,tblTEC_TDB_Data[[#This Row],[Âge]]&lt;=60),N318,0)</f>
        <v>0</v>
      </c>
      <c r="R318" s="235">
        <f ca="1">IF(AND(tblTEC_TDB_Data[[#This Row],[Âge]]&gt;60,tblTEC_TDB_Data[[#This Row],[Âge]]&lt;=90),N318,0)</f>
        <v>0</v>
      </c>
      <c r="S318" s="235">
        <f ca="1">IF(tblTEC_TDB_Data[[#This Row],[Âge]]&gt;90,N318,0)</f>
        <v>0</v>
      </c>
    </row>
    <row r="319" spans="1:19" x14ac:dyDescent="0.25">
      <c r="A319" s="231">
        <v>319</v>
      </c>
      <c r="B319" s="231" t="s">
        <v>5</v>
      </c>
      <c r="C319" s="1143">
        <v>45516</v>
      </c>
      <c r="D319" s="236" t="s">
        <v>11653</v>
      </c>
      <c r="E319" s="977">
        <v>0.4</v>
      </c>
      <c r="F319" s="228" t="s">
        <v>172</v>
      </c>
      <c r="G319" s="228" t="s">
        <v>9339</v>
      </c>
      <c r="H319" s="228" t="s">
        <v>9339</v>
      </c>
      <c r="I319" s="232">
        <f>IF(tblTEC_TDB_Data[[#This Row],[EstDetruite]],E319,0)</f>
        <v>0</v>
      </c>
      <c r="J319" s="233">
        <f>tblTEC_TDB_Data[[#This Row],[H_Saisies]]-tblTEC_TDB_Data[[#This Row],[H_Détruites]]</f>
        <v>0.4</v>
      </c>
      <c r="K319" s="233">
        <f>IF(tblTEC_TDB_Data[[#This Row],[EstFacturable]]="VRAI",(E319-I319),0)</f>
        <v>0.4</v>
      </c>
      <c r="L319" s="232">
        <f t="shared" si="14"/>
        <v>0</v>
      </c>
      <c r="M319" s="232">
        <f t="shared" si="15"/>
        <v>0</v>
      </c>
      <c r="N319" s="234">
        <f>MAX(tblTEC_TDB_Data[[#This Row],[H_Facturables]]-tblTEC_TDB_Data[[#This Row],[H_Facturées]],0)</f>
        <v>0.4</v>
      </c>
      <c r="O319" s="227">
        <f ca="1">ROUND(INT(NOW()-tblTEC_TDB_Data[[#This Row],[Date]]),0)</f>
        <v>2</v>
      </c>
      <c r="P319" s="235">
        <f ca="1">IF(tblTEC_TDB_Data[[#This Row],[Âge]]&lt;=30,N319,0)</f>
        <v>0.4</v>
      </c>
      <c r="Q319" s="235">
        <f ca="1">IF(AND(tblTEC_TDB_Data[[#This Row],[Âge]]&gt;30,tblTEC_TDB_Data[[#This Row],[Âge]]&lt;=60),N319,0)</f>
        <v>0</v>
      </c>
      <c r="R319" s="235">
        <f ca="1">IF(AND(tblTEC_TDB_Data[[#This Row],[Âge]]&gt;60,tblTEC_TDB_Data[[#This Row],[Âge]]&lt;=90),N319,0)</f>
        <v>0</v>
      </c>
      <c r="S319" s="235">
        <f ca="1">IF(tblTEC_TDB_Data[[#This Row],[Âge]]&gt;90,N319,0)</f>
        <v>0</v>
      </c>
    </row>
    <row r="320" spans="1:19" x14ac:dyDescent="0.25">
      <c r="A320" s="231">
        <v>320</v>
      </c>
      <c r="B320" s="231" t="s">
        <v>5</v>
      </c>
      <c r="C320" s="1143">
        <v>45515</v>
      </c>
      <c r="D320" s="236" t="s">
        <v>15196</v>
      </c>
      <c r="E320" s="977">
        <v>3</v>
      </c>
      <c r="F320" s="228" t="s">
        <v>172</v>
      </c>
      <c r="G320" s="228" t="s">
        <v>9339</v>
      </c>
      <c r="H320" s="228" t="s">
        <v>9339</v>
      </c>
      <c r="I320" s="232">
        <f>IF(tblTEC_TDB_Data[[#This Row],[EstDetruite]],E320,0)</f>
        <v>0</v>
      </c>
      <c r="J320" s="233">
        <f>tblTEC_TDB_Data[[#This Row],[H_Saisies]]-tblTEC_TDB_Data[[#This Row],[H_Détruites]]</f>
        <v>3</v>
      </c>
      <c r="K320" s="233">
        <f>IF(tblTEC_TDB_Data[[#This Row],[EstFacturable]]="VRAI",(E320-I320),0)</f>
        <v>3</v>
      </c>
      <c r="L320" s="232">
        <f t="shared" si="14"/>
        <v>0</v>
      </c>
      <c r="M320" s="232">
        <f t="shared" si="15"/>
        <v>0</v>
      </c>
      <c r="N320" s="234">
        <f>MAX(tblTEC_TDB_Data[[#This Row],[H_Facturables]]-tblTEC_TDB_Data[[#This Row],[H_Facturées]],0)</f>
        <v>3</v>
      </c>
      <c r="O320" s="227">
        <f ca="1">ROUND(INT(NOW()-tblTEC_TDB_Data[[#This Row],[Date]]),0)</f>
        <v>3</v>
      </c>
      <c r="P320" s="235">
        <f ca="1">IF(tblTEC_TDB_Data[[#This Row],[Âge]]&lt;=30,N320,0)</f>
        <v>3</v>
      </c>
      <c r="Q320" s="235">
        <f ca="1">IF(AND(tblTEC_TDB_Data[[#This Row],[Âge]]&gt;30,tblTEC_TDB_Data[[#This Row],[Âge]]&lt;=60),N320,0)</f>
        <v>0</v>
      </c>
      <c r="R320" s="235">
        <f ca="1">IF(AND(tblTEC_TDB_Data[[#This Row],[Âge]]&gt;60,tblTEC_TDB_Data[[#This Row],[Âge]]&lt;=90),N320,0)</f>
        <v>0</v>
      </c>
      <c r="S320" s="235">
        <f ca="1">IF(tblTEC_TDB_Data[[#This Row],[Âge]]&gt;90,N320,0)</f>
        <v>0</v>
      </c>
    </row>
    <row r="321" spans="1:19" x14ac:dyDescent="0.25">
      <c r="A321" s="231">
        <v>321</v>
      </c>
      <c r="B321" s="231" t="s">
        <v>5</v>
      </c>
      <c r="C321" s="1143">
        <v>45514</v>
      </c>
      <c r="D321" s="236" t="s">
        <v>13672</v>
      </c>
      <c r="E321" s="977">
        <v>4</v>
      </c>
      <c r="F321" s="228" t="s">
        <v>172</v>
      </c>
      <c r="G321" s="228" t="s">
        <v>9339</v>
      </c>
      <c r="H321" s="228" t="s">
        <v>9339</v>
      </c>
      <c r="I321" s="232">
        <f>IF(tblTEC_TDB_Data[[#This Row],[EstDetruite]],E321,0)</f>
        <v>0</v>
      </c>
      <c r="J321" s="233">
        <f>tblTEC_TDB_Data[[#This Row],[H_Saisies]]-tblTEC_TDB_Data[[#This Row],[H_Détruites]]</f>
        <v>4</v>
      </c>
      <c r="K321" s="233">
        <f>IF(tblTEC_TDB_Data[[#This Row],[EstFacturable]]="VRAI",(E321-I321),0)</f>
        <v>4</v>
      </c>
      <c r="L321" s="232">
        <f t="shared" si="14"/>
        <v>0</v>
      </c>
      <c r="M321" s="232">
        <f t="shared" si="15"/>
        <v>0</v>
      </c>
      <c r="N321" s="234">
        <f>MAX(tblTEC_TDB_Data[[#This Row],[H_Facturables]]-tblTEC_TDB_Data[[#This Row],[H_Facturées]],0)</f>
        <v>4</v>
      </c>
      <c r="O321" s="227">
        <f ca="1">ROUND(INT(NOW()-tblTEC_TDB_Data[[#This Row],[Date]]),0)</f>
        <v>4</v>
      </c>
      <c r="P321" s="235">
        <f ca="1">IF(tblTEC_TDB_Data[[#This Row],[Âge]]&lt;=30,N321,0)</f>
        <v>4</v>
      </c>
      <c r="Q321" s="235">
        <f ca="1">IF(AND(tblTEC_TDB_Data[[#This Row],[Âge]]&gt;30,tblTEC_TDB_Data[[#This Row],[Âge]]&lt;=60),N321,0)</f>
        <v>0</v>
      </c>
      <c r="R321" s="235">
        <f ca="1">IF(AND(tblTEC_TDB_Data[[#This Row],[Âge]]&gt;60,tblTEC_TDB_Data[[#This Row],[Âge]]&lt;=90),N321,0)</f>
        <v>0</v>
      </c>
      <c r="S321" s="235">
        <f ca="1">IF(tblTEC_TDB_Data[[#This Row],[Âge]]&gt;90,N321,0)</f>
        <v>0</v>
      </c>
    </row>
    <row r="322" spans="1:19" x14ac:dyDescent="0.25">
      <c r="A322" s="231">
        <v>322</v>
      </c>
      <c r="B322" s="231" t="s">
        <v>5</v>
      </c>
      <c r="C322" s="1143">
        <v>45517</v>
      </c>
      <c r="D322" s="236" t="s">
        <v>11657</v>
      </c>
      <c r="E322" s="977">
        <v>1.5</v>
      </c>
      <c r="F322" s="228" t="s">
        <v>172</v>
      </c>
      <c r="G322" s="228" t="s">
        <v>9339</v>
      </c>
      <c r="H322" s="228" t="s">
        <v>9339</v>
      </c>
      <c r="I322" s="232">
        <f>IF(tblTEC_TDB_Data[[#This Row],[EstDetruite]],E322,0)</f>
        <v>0</v>
      </c>
      <c r="J322" s="233">
        <f>tblTEC_TDB_Data[[#This Row],[H_Saisies]]-tblTEC_TDB_Data[[#This Row],[H_Détruites]]</f>
        <v>1.5</v>
      </c>
      <c r="K322" s="233">
        <f>IF(tblTEC_TDB_Data[[#This Row],[EstFacturable]]="VRAI",(E322-I322),0)</f>
        <v>1.5</v>
      </c>
      <c r="L322" s="232">
        <f>(E322-I322)-K322</f>
        <v>0</v>
      </c>
      <c r="M322" s="232">
        <f>IF(G322="VRAI",J322,0)</f>
        <v>0</v>
      </c>
      <c r="N322" s="234">
        <f>MAX(tblTEC_TDB_Data[[#This Row],[H_Facturables]]-tblTEC_TDB_Data[[#This Row],[H_Facturées]],0)</f>
        <v>1.5</v>
      </c>
      <c r="O322" s="227">
        <f ca="1">ROUND(INT(NOW()-tblTEC_TDB_Data[[#This Row],[Date]]),0)</f>
        <v>1</v>
      </c>
      <c r="P322" s="235">
        <f ca="1">IF(tblTEC_TDB_Data[[#This Row],[Âge]]&lt;=30,N322,0)</f>
        <v>1.5</v>
      </c>
      <c r="Q322" s="235">
        <f ca="1">IF(AND(tblTEC_TDB_Data[[#This Row],[Âge]]&gt;30,tblTEC_TDB_Data[[#This Row],[Âge]]&lt;=60),N322,0)</f>
        <v>0</v>
      </c>
      <c r="R322" s="235">
        <f ca="1">IF(AND(tblTEC_TDB_Data[[#This Row],[Âge]]&gt;60,tblTEC_TDB_Data[[#This Row],[Âge]]&lt;=90),N322,0)</f>
        <v>0</v>
      </c>
      <c r="S322" s="235">
        <f ca="1">IF(tblTEC_TDB_Data[[#This Row],[Âge]]&gt;90,N322,0)</f>
        <v>0</v>
      </c>
    </row>
    <row r="323" spans="1:19" x14ac:dyDescent="0.25">
      <c r="A323" s="231">
        <v>323</v>
      </c>
      <c r="B323" s="231" t="s">
        <v>5</v>
      </c>
      <c r="C323" s="1143">
        <v>45517</v>
      </c>
      <c r="D323" s="236" t="s">
        <v>11645</v>
      </c>
      <c r="E323" s="977">
        <v>4.5</v>
      </c>
      <c r="F323" s="228" t="s">
        <v>172</v>
      </c>
      <c r="G323" s="228" t="s">
        <v>9339</v>
      </c>
      <c r="H323" s="228" t="s">
        <v>9339</v>
      </c>
      <c r="I323" s="232">
        <f>IF(tblTEC_TDB_Data[[#This Row],[EstDetruite]],E323,0)</f>
        <v>0</v>
      </c>
      <c r="J323" s="233">
        <f>tblTEC_TDB_Data[[#This Row],[H_Saisies]]-tblTEC_TDB_Data[[#This Row],[H_Détruites]]</f>
        <v>4.5</v>
      </c>
      <c r="K323" s="233">
        <f>IF(tblTEC_TDB_Data[[#This Row],[EstFacturable]]="VRAI",(E323-I323),0)</f>
        <v>4.5</v>
      </c>
      <c r="L323" s="232">
        <f>(E323-I323)-K323</f>
        <v>0</v>
      </c>
      <c r="M323" s="232">
        <f>IF(G323="VRAI",J323,0)</f>
        <v>0</v>
      </c>
      <c r="N323" s="234">
        <f>MAX(tblTEC_TDB_Data[[#This Row],[H_Facturables]]-tblTEC_TDB_Data[[#This Row],[H_Facturées]],0)</f>
        <v>4.5</v>
      </c>
      <c r="O323" s="227">
        <f ca="1">ROUND(INT(NOW()-tblTEC_TDB_Data[[#This Row],[Date]]),0)</f>
        <v>1</v>
      </c>
      <c r="P323" s="235">
        <f ca="1">IF(tblTEC_TDB_Data[[#This Row],[Âge]]&lt;=30,N323,0)</f>
        <v>4.5</v>
      </c>
      <c r="Q323" s="235">
        <f ca="1">IF(AND(tblTEC_TDB_Data[[#This Row],[Âge]]&gt;30,tblTEC_TDB_Data[[#This Row],[Âge]]&lt;=60),N323,0)</f>
        <v>0</v>
      </c>
      <c r="R323" s="235">
        <f ca="1">IF(AND(tblTEC_TDB_Data[[#This Row],[Âge]]&gt;60,tblTEC_TDB_Data[[#This Row],[Âge]]&lt;=90),N323,0)</f>
        <v>0</v>
      </c>
      <c r="S323" s="235">
        <f ca="1">IF(tblTEC_TDB_Data[[#This Row],[Âge]]&gt;90,N323,0)</f>
        <v>0</v>
      </c>
    </row>
    <row r="324" spans="1:19" x14ac:dyDescent="0.25">
      <c r="A324" s="231">
        <v>324</v>
      </c>
      <c r="B324" s="231" t="s">
        <v>5</v>
      </c>
      <c r="C324" s="1143">
        <v>45517</v>
      </c>
      <c r="D324" s="236" t="s">
        <v>14950</v>
      </c>
      <c r="E324" s="977">
        <v>1.25</v>
      </c>
      <c r="F324" s="228" t="s">
        <v>172</v>
      </c>
      <c r="G324" s="228" t="s">
        <v>9339</v>
      </c>
      <c r="H324" s="228" t="s">
        <v>9339</v>
      </c>
      <c r="I324" s="232">
        <f>IF(tblTEC_TDB_Data[[#This Row],[EstDetruite]],E324,0)</f>
        <v>0</v>
      </c>
      <c r="J324" s="233">
        <f>tblTEC_TDB_Data[[#This Row],[H_Saisies]]-tblTEC_TDB_Data[[#This Row],[H_Détruites]]</f>
        <v>1.25</v>
      </c>
      <c r="K324" s="233">
        <f>IF(tblTEC_TDB_Data[[#This Row],[EstFacturable]]="VRAI",(E324-I324),0)</f>
        <v>1.25</v>
      </c>
      <c r="L324" s="232">
        <f t="shared" ref="L324:L355" si="16">(E324-I324)-K324</f>
        <v>0</v>
      </c>
      <c r="M324" s="232">
        <f t="shared" ref="M324:M355" si="17">IF(G324="VRAI",J324,0)</f>
        <v>0</v>
      </c>
      <c r="N324" s="234">
        <f>MAX(tblTEC_TDB_Data[[#This Row],[H_Facturables]]-tblTEC_TDB_Data[[#This Row],[H_Facturées]],0)</f>
        <v>1.25</v>
      </c>
      <c r="O324" s="227">
        <f ca="1">ROUND(INT(NOW()-tblTEC_TDB_Data[[#This Row],[Date]]),0)</f>
        <v>1</v>
      </c>
      <c r="P324" s="235">
        <f ca="1">IF(tblTEC_TDB_Data[[#This Row],[Âge]]&lt;=30,N324,0)</f>
        <v>1.25</v>
      </c>
      <c r="Q324" s="235">
        <f ca="1">IF(AND(tblTEC_TDB_Data[[#This Row],[Âge]]&gt;30,tblTEC_TDB_Data[[#This Row],[Âge]]&lt;=60),N324,0)</f>
        <v>0</v>
      </c>
      <c r="R324" s="235">
        <f ca="1">IF(AND(tblTEC_TDB_Data[[#This Row],[Âge]]&gt;60,tblTEC_TDB_Data[[#This Row],[Âge]]&lt;=90),N324,0)</f>
        <v>0</v>
      </c>
      <c r="S324" s="235">
        <f ca="1">IF(tblTEC_TDB_Data[[#This Row],[Âge]]&gt;90,N324,0)</f>
        <v>0</v>
      </c>
    </row>
    <row r="325" spans="1:19" x14ac:dyDescent="0.25">
      <c r="A325" s="231">
        <v>325</v>
      </c>
      <c r="B325" s="231" t="s">
        <v>5</v>
      </c>
      <c r="C325" s="1143">
        <v>45517</v>
      </c>
      <c r="D325" s="236" t="s">
        <v>13807</v>
      </c>
      <c r="E325" s="977">
        <v>0.75</v>
      </c>
      <c r="F325" s="228" t="s">
        <v>172</v>
      </c>
      <c r="G325" s="228" t="s">
        <v>9339</v>
      </c>
      <c r="H325" s="228" t="s">
        <v>9339</v>
      </c>
      <c r="I325" s="232">
        <f>IF(tblTEC_TDB_Data[[#This Row],[EstDetruite]],E325,0)</f>
        <v>0</v>
      </c>
      <c r="J325" s="233">
        <f>tblTEC_TDB_Data[[#This Row],[H_Saisies]]-tblTEC_TDB_Data[[#This Row],[H_Détruites]]</f>
        <v>0.75</v>
      </c>
      <c r="K325" s="233">
        <f>IF(tblTEC_TDB_Data[[#This Row],[EstFacturable]]="VRAI",(E325-I325),0)</f>
        <v>0.75</v>
      </c>
      <c r="L325" s="232">
        <f t="shared" si="16"/>
        <v>0</v>
      </c>
      <c r="M325" s="232">
        <f t="shared" si="17"/>
        <v>0</v>
      </c>
      <c r="N325" s="234">
        <f>MAX(tblTEC_TDB_Data[[#This Row],[H_Facturables]]-tblTEC_TDB_Data[[#This Row],[H_Facturées]],0)</f>
        <v>0.75</v>
      </c>
      <c r="O325" s="227">
        <f ca="1">ROUND(INT(NOW()-tblTEC_TDB_Data[[#This Row],[Date]]),0)</f>
        <v>1</v>
      </c>
      <c r="P325" s="235">
        <f ca="1">IF(tblTEC_TDB_Data[[#This Row],[Âge]]&lt;=30,N325,0)</f>
        <v>0.75</v>
      </c>
      <c r="Q325" s="235">
        <f ca="1">IF(AND(tblTEC_TDB_Data[[#This Row],[Âge]]&gt;30,tblTEC_TDB_Data[[#This Row],[Âge]]&lt;=60),N325,0)</f>
        <v>0</v>
      </c>
      <c r="R325" s="235">
        <f ca="1">IF(AND(tblTEC_TDB_Data[[#This Row],[Âge]]&gt;60,tblTEC_TDB_Data[[#This Row],[Âge]]&lt;=90),N325,0)</f>
        <v>0</v>
      </c>
      <c r="S325" s="235">
        <f ca="1">IF(tblTEC_TDB_Data[[#This Row],[Âge]]&gt;90,N325,0)</f>
        <v>0</v>
      </c>
    </row>
    <row r="326" spans="1:19" x14ac:dyDescent="0.25">
      <c r="A326" s="231">
        <v>326</v>
      </c>
      <c r="B326" s="231" t="s">
        <v>5</v>
      </c>
      <c r="C326" s="1143">
        <v>45517</v>
      </c>
      <c r="D326" s="236" t="s">
        <v>11648</v>
      </c>
      <c r="E326" s="977">
        <v>0.75</v>
      </c>
      <c r="F326" s="228" t="s">
        <v>172</v>
      </c>
      <c r="G326" s="228" t="s">
        <v>9339</v>
      </c>
      <c r="H326" s="228" t="s">
        <v>9339</v>
      </c>
      <c r="I326" s="232">
        <f>IF(tblTEC_TDB_Data[[#This Row],[EstDetruite]],E326,0)</f>
        <v>0</v>
      </c>
      <c r="J326" s="233">
        <f>tblTEC_TDB_Data[[#This Row],[H_Saisies]]-tblTEC_TDB_Data[[#This Row],[H_Détruites]]</f>
        <v>0.75</v>
      </c>
      <c r="K326" s="233">
        <f>IF(tblTEC_TDB_Data[[#This Row],[EstFacturable]]="VRAI",(E326-I326),0)</f>
        <v>0.75</v>
      </c>
      <c r="L326" s="232">
        <f t="shared" si="16"/>
        <v>0</v>
      </c>
      <c r="M326" s="232">
        <f t="shared" si="17"/>
        <v>0</v>
      </c>
      <c r="N326" s="234">
        <f>MAX(tblTEC_TDB_Data[[#This Row],[H_Facturables]]-tblTEC_TDB_Data[[#This Row],[H_Facturées]],0)</f>
        <v>0.75</v>
      </c>
      <c r="O326" s="227">
        <f ca="1">ROUND(INT(NOW()-tblTEC_TDB_Data[[#This Row],[Date]]),0)</f>
        <v>1</v>
      </c>
      <c r="P326" s="235">
        <f ca="1">IF(tblTEC_TDB_Data[[#This Row],[Âge]]&lt;=30,N326,0)</f>
        <v>0.75</v>
      </c>
      <c r="Q326" s="235">
        <f ca="1">IF(AND(tblTEC_TDB_Data[[#This Row],[Âge]]&gt;30,tblTEC_TDB_Data[[#This Row],[Âge]]&lt;=60),N326,0)</f>
        <v>0</v>
      </c>
      <c r="R326" s="235">
        <f ca="1">IF(AND(tblTEC_TDB_Data[[#This Row],[Âge]]&gt;60,tblTEC_TDB_Data[[#This Row],[Âge]]&lt;=90),N326,0)</f>
        <v>0</v>
      </c>
      <c r="S326" s="235">
        <f ca="1">IF(tblTEC_TDB_Data[[#This Row],[Âge]]&gt;90,N326,0)</f>
        <v>0</v>
      </c>
    </row>
    <row r="327" spans="1:19" x14ac:dyDescent="0.25">
      <c r="A327" s="231">
        <v>327</v>
      </c>
      <c r="B327" s="231" t="s">
        <v>5</v>
      </c>
      <c r="C327" s="1143">
        <v>45517</v>
      </c>
      <c r="D327" s="236" t="s">
        <v>17410</v>
      </c>
      <c r="E327" s="977">
        <v>0.5</v>
      </c>
      <c r="F327" s="228" t="s">
        <v>172</v>
      </c>
      <c r="G327" s="228" t="s">
        <v>9339</v>
      </c>
      <c r="H327" s="228" t="s">
        <v>9339</v>
      </c>
      <c r="I327" s="232">
        <f>IF(tblTEC_TDB_Data[[#This Row],[EstDetruite]],E327,0)</f>
        <v>0</v>
      </c>
      <c r="J327" s="233">
        <f>tblTEC_TDB_Data[[#This Row],[H_Saisies]]-tblTEC_TDB_Data[[#This Row],[H_Détruites]]</f>
        <v>0.5</v>
      </c>
      <c r="K327" s="233">
        <f>IF(tblTEC_TDB_Data[[#This Row],[EstFacturable]]="VRAI",(E327-I327),0)</f>
        <v>0.5</v>
      </c>
      <c r="L327" s="232">
        <f t="shared" si="16"/>
        <v>0</v>
      </c>
      <c r="M327" s="232">
        <f t="shared" si="17"/>
        <v>0</v>
      </c>
      <c r="N327" s="234">
        <f>MAX(tblTEC_TDB_Data[[#This Row],[H_Facturables]]-tblTEC_TDB_Data[[#This Row],[H_Facturées]],0)</f>
        <v>0.5</v>
      </c>
      <c r="O327" s="227">
        <f ca="1">ROUND(INT(NOW()-tblTEC_TDB_Data[[#This Row],[Date]]),0)</f>
        <v>1</v>
      </c>
      <c r="P327" s="235">
        <f ca="1">IF(tblTEC_TDB_Data[[#This Row],[Âge]]&lt;=30,N327,0)</f>
        <v>0.5</v>
      </c>
      <c r="Q327" s="235">
        <f ca="1">IF(AND(tblTEC_TDB_Data[[#This Row],[Âge]]&gt;30,tblTEC_TDB_Data[[#This Row],[Âge]]&lt;=60),N327,0)</f>
        <v>0</v>
      </c>
      <c r="R327" s="235">
        <f ca="1">IF(AND(tblTEC_TDB_Data[[#This Row],[Âge]]&gt;60,tblTEC_TDB_Data[[#This Row],[Âge]]&lt;=90),N327,0)</f>
        <v>0</v>
      </c>
      <c r="S327" s="235">
        <f ca="1">IF(tblTEC_TDB_Data[[#This Row],[Âge]]&gt;90,N327,0)</f>
        <v>0</v>
      </c>
    </row>
    <row r="328" spans="1:19" x14ac:dyDescent="0.25">
      <c r="A328" s="231">
        <v>328</v>
      </c>
      <c r="B328" s="231" t="s">
        <v>5</v>
      </c>
      <c r="C328" s="1143">
        <v>45517</v>
      </c>
      <c r="D328" s="236" t="s">
        <v>14784</v>
      </c>
      <c r="E328" s="977">
        <v>0.4</v>
      </c>
      <c r="F328" s="228" t="s">
        <v>172</v>
      </c>
      <c r="G328" s="228" t="s">
        <v>9339</v>
      </c>
      <c r="H328" s="228" t="s">
        <v>9339</v>
      </c>
      <c r="I328" s="232">
        <f>IF(tblTEC_TDB_Data[[#This Row],[EstDetruite]],E328,0)</f>
        <v>0</v>
      </c>
      <c r="J328" s="233">
        <f>tblTEC_TDB_Data[[#This Row],[H_Saisies]]-tblTEC_TDB_Data[[#This Row],[H_Détruites]]</f>
        <v>0.4</v>
      </c>
      <c r="K328" s="233">
        <f>IF(tblTEC_TDB_Data[[#This Row],[EstFacturable]]="VRAI",(E328-I328),0)</f>
        <v>0.4</v>
      </c>
      <c r="L328" s="232">
        <f t="shared" si="16"/>
        <v>0</v>
      </c>
      <c r="M328" s="232">
        <f t="shared" si="17"/>
        <v>0</v>
      </c>
      <c r="N328" s="234">
        <f>MAX(tblTEC_TDB_Data[[#This Row],[H_Facturables]]-tblTEC_TDB_Data[[#This Row],[H_Facturées]],0)</f>
        <v>0.4</v>
      </c>
      <c r="O328" s="227">
        <f ca="1">ROUND(INT(NOW()-tblTEC_TDB_Data[[#This Row],[Date]]),0)</f>
        <v>1</v>
      </c>
      <c r="P328" s="235">
        <f ca="1">IF(tblTEC_TDB_Data[[#This Row],[Âge]]&lt;=30,N328,0)</f>
        <v>0.4</v>
      </c>
      <c r="Q328" s="235">
        <f ca="1">IF(AND(tblTEC_TDB_Data[[#This Row],[Âge]]&gt;30,tblTEC_TDB_Data[[#This Row],[Âge]]&lt;=60),N328,0)</f>
        <v>0</v>
      </c>
      <c r="R328" s="235">
        <f ca="1">IF(AND(tblTEC_TDB_Data[[#This Row],[Âge]]&gt;60,tblTEC_TDB_Data[[#This Row],[Âge]]&lt;=90),N328,0)</f>
        <v>0</v>
      </c>
      <c r="S328" s="235">
        <f ca="1">IF(tblTEC_TDB_Data[[#This Row],[Âge]]&gt;90,N328,0)</f>
        <v>0</v>
      </c>
    </row>
    <row r="329" spans="1:19" x14ac:dyDescent="0.25">
      <c r="A329" s="231">
        <v>329</v>
      </c>
      <c r="B329" s="231" t="s">
        <v>5</v>
      </c>
      <c r="C329" s="1143">
        <v>45517</v>
      </c>
      <c r="D329" s="236" t="s">
        <v>15196</v>
      </c>
      <c r="E329" s="977">
        <v>0.75</v>
      </c>
      <c r="F329" s="228" t="s">
        <v>172</v>
      </c>
      <c r="G329" s="228" t="s">
        <v>9339</v>
      </c>
      <c r="H329" s="228" t="s">
        <v>9339</v>
      </c>
      <c r="I329" s="232">
        <f>IF(tblTEC_TDB_Data[[#This Row],[EstDetruite]],E329,0)</f>
        <v>0</v>
      </c>
      <c r="J329" s="233">
        <f>tblTEC_TDB_Data[[#This Row],[H_Saisies]]-tblTEC_TDB_Data[[#This Row],[H_Détruites]]</f>
        <v>0.75</v>
      </c>
      <c r="K329" s="233">
        <f>IF(tblTEC_TDB_Data[[#This Row],[EstFacturable]]="VRAI",(E329-I329),0)</f>
        <v>0.75</v>
      </c>
      <c r="L329" s="232">
        <f t="shared" si="16"/>
        <v>0</v>
      </c>
      <c r="M329" s="232">
        <f t="shared" si="17"/>
        <v>0</v>
      </c>
      <c r="N329" s="234">
        <f>MAX(tblTEC_TDB_Data[[#This Row],[H_Facturables]]-tblTEC_TDB_Data[[#This Row],[H_Facturées]],0)</f>
        <v>0.75</v>
      </c>
      <c r="O329" s="227">
        <f ca="1">ROUND(INT(NOW()-tblTEC_TDB_Data[[#This Row],[Date]]),0)</f>
        <v>1</v>
      </c>
      <c r="P329" s="235">
        <f ca="1">IF(tblTEC_TDB_Data[[#This Row],[Âge]]&lt;=30,N329,0)</f>
        <v>0.75</v>
      </c>
      <c r="Q329" s="235">
        <f ca="1">IF(AND(tblTEC_TDB_Data[[#This Row],[Âge]]&gt;30,tblTEC_TDB_Data[[#This Row],[Âge]]&lt;=60),N329,0)</f>
        <v>0</v>
      </c>
      <c r="R329" s="235">
        <f ca="1">IF(AND(tblTEC_TDB_Data[[#This Row],[Âge]]&gt;60,tblTEC_TDB_Data[[#This Row],[Âge]]&lt;=90),N329,0)</f>
        <v>0</v>
      </c>
      <c r="S329" s="235">
        <f ca="1">IF(tblTEC_TDB_Data[[#This Row],[Âge]]&gt;90,N329,0)</f>
        <v>0</v>
      </c>
    </row>
    <row r="330" spans="1:19" x14ac:dyDescent="0.25">
      <c r="A330" s="231">
        <v>330</v>
      </c>
      <c r="B330" s="231" t="s">
        <v>5</v>
      </c>
      <c r="C330" s="1143">
        <v>45517</v>
      </c>
      <c r="D330" s="236" t="s">
        <v>11616</v>
      </c>
      <c r="E330" s="977">
        <v>6</v>
      </c>
      <c r="F330" s="228" t="s">
        <v>172</v>
      </c>
      <c r="G330" s="228" t="s">
        <v>9339</v>
      </c>
      <c r="H330" s="228" t="s">
        <v>9339</v>
      </c>
      <c r="I330" s="232">
        <f>IF(tblTEC_TDB_Data[[#This Row],[EstDetruite]],E330,0)</f>
        <v>0</v>
      </c>
      <c r="J330" s="233">
        <f>tblTEC_TDB_Data[[#This Row],[H_Saisies]]-tblTEC_TDB_Data[[#This Row],[H_Détruites]]</f>
        <v>6</v>
      </c>
      <c r="K330" s="233">
        <f>IF(tblTEC_TDB_Data[[#This Row],[EstFacturable]]="VRAI",(E330-I330),0)</f>
        <v>6</v>
      </c>
      <c r="L330" s="232">
        <f t="shared" si="16"/>
        <v>0</v>
      </c>
      <c r="M330" s="232">
        <f t="shared" si="17"/>
        <v>0</v>
      </c>
      <c r="N330" s="234">
        <f>MAX(tblTEC_TDB_Data[[#This Row],[H_Facturables]]-tblTEC_TDB_Data[[#This Row],[H_Facturées]],0)</f>
        <v>6</v>
      </c>
      <c r="O330" s="227">
        <f ca="1">ROUND(INT(NOW()-tblTEC_TDB_Data[[#This Row],[Date]]),0)</f>
        <v>1</v>
      </c>
      <c r="P330" s="235">
        <f ca="1">IF(tblTEC_TDB_Data[[#This Row],[Âge]]&lt;=30,N330,0)</f>
        <v>6</v>
      </c>
      <c r="Q330" s="235">
        <f ca="1">IF(AND(tblTEC_TDB_Data[[#This Row],[Âge]]&gt;30,tblTEC_TDB_Data[[#This Row],[Âge]]&lt;=60),N330,0)</f>
        <v>0</v>
      </c>
      <c r="R330" s="235">
        <f ca="1">IF(AND(tblTEC_TDB_Data[[#This Row],[Âge]]&gt;60,tblTEC_TDB_Data[[#This Row],[Âge]]&lt;=90),N330,0)</f>
        <v>0</v>
      </c>
      <c r="S330" s="235">
        <f ca="1">IF(tblTEC_TDB_Data[[#This Row],[Âge]]&gt;90,N330,0)</f>
        <v>0</v>
      </c>
    </row>
    <row r="331" spans="1:19" x14ac:dyDescent="0.25">
      <c r="A331" s="231">
        <v>331</v>
      </c>
      <c r="B331" s="231" t="s">
        <v>5</v>
      </c>
      <c r="C331" s="1143">
        <v>45517</v>
      </c>
      <c r="D331" s="236" t="s">
        <v>13169</v>
      </c>
      <c r="E331" s="977">
        <v>0.75</v>
      </c>
      <c r="F331" s="228" t="s">
        <v>172</v>
      </c>
      <c r="G331" s="228" t="s">
        <v>9339</v>
      </c>
      <c r="H331" s="228" t="s">
        <v>9339</v>
      </c>
      <c r="I331" s="232">
        <f>IF(tblTEC_TDB_Data[[#This Row],[EstDetruite]],E331,0)</f>
        <v>0</v>
      </c>
      <c r="J331" s="233">
        <f>tblTEC_TDB_Data[[#This Row],[H_Saisies]]-tblTEC_TDB_Data[[#This Row],[H_Détruites]]</f>
        <v>0.75</v>
      </c>
      <c r="K331" s="233">
        <f>IF(tblTEC_TDB_Data[[#This Row],[EstFacturable]]="VRAI",(E331-I331),0)</f>
        <v>0.75</v>
      </c>
      <c r="L331" s="232">
        <f t="shared" si="16"/>
        <v>0</v>
      </c>
      <c r="M331" s="232">
        <f t="shared" si="17"/>
        <v>0</v>
      </c>
      <c r="N331" s="234">
        <f>MAX(tblTEC_TDB_Data[[#This Row],[H_Facturables]]-tblTEC_TDB_Data[[#This Row],[H_Facturées]],0)</f>
        <v>0.75</v>
      </c>
      <c r="O331" s="227">
        <f ca="1">ROUND(INT(NOW()-tblTEC_TDB_Data[[#This Row],[Date]]),0)</f>
        <v>1</v>
      </c>
      <c r="P331" s="235">
        <f ca="1">IF(tblTEC_TDB_Data[[#This Row],[Âge]]&lt;=30,N331,0)</f>
        <v>0.75</v>
      </c>
      <c r="Q331" s="235">
        <f ca="1">IF(AND(tblTEC_TDB_Data[[#This Row],[Âge]]&gt;30,tblTEC_TDB_Data[[#This Row],[Âge]]&lt;=60),N331,0)</f>
        <v>0</v>
      </c>
      <c r="R331" s="235">
        <f ca="1">IF(AND(tblTEC_TDB_Data[[#This Row],[Âge]]&gt;60,tblTEC_TDB_Data[[#This Row],[Âge]]&lt;=90),N331,0)</f>
        <v>0</v>
      </c>
      <c r="S331" s="235">
        <f ca="1">IF(tblTEC_TDB_Data[[#This Row],[Âge]]&gt;90,N331,0)</f>
        <v>0</v>
      </c>
    </row>
    <row r="332" spans="1:19" x14ac:dyDescent="0.25">
      <c r="A332" s="231">
        <v>332</v>
      </c>
      <c r="B332" s="231" t="s">
        <v>5</v>
      </c>
      <c r="C332" s="1143">
        <v>45517</v>
      </c>
      <c r="D332" s="236" t="s">
        <v>15201</v>
      </c>
      <c r="E332" s="977">
        <v>0.5</v>
      </c>
      <c r="F332" s="228" t="s">
        <v>172</v>
      </c>
      <c r="G332" s="228" t="s">
        <v>9339</v>
      </c>
      <c r="H332" s="228" t="s">
        <v>9339</v>
      </c>
      <c r="I332" s="232">
        <f>IF(tblTEC_TDB_Data[[#This Row],[EstDetruite]],E332,0)</f>
        <v>0</v>
      </c>
      <c r="J332" s="233">
        <f>tblTEC_TDB_Data[[#This Row],[H_Saisies]]-tblTEC_TDB_Data[[#This Row],[H_Détruites]]</f>
        <v>0.5</v>
      </c>
      <c r="K332" s="233">
        <f>IF(tblTEC_TDB_Data[[#This Row],[EstFacturable]]="VRAI",(E332-I332),0)</f>
        <v>0.5</v>
      </c>
      <c r="L332" s="232">
        <f t="shared" si="16"/>
        <v>0</v>
      </c>
      <c r="M332" s="232">
        <f t="shared" si="17"/>
        <v>0</v>
      </c>
      <c r="N332" s="234">
        <f>MAX(tblTEC_TDB_Data[[#This Row],[H_Facturables]]-tblTEC_TDB_Data[[#This Row],[H_Facturées]],0)</f>
        <v>0.5</v>
      </c>
      <c r="O332" s="227">
        <f ca="1">ROUND(INT(NOW()-tblTEC_TDB_Data[[#This Row],[Date]]),0)</f>
        <v>1</v>
      </c>
      <c r="P332" s="235">
        <f ca="1">IF(tblTEC_TDB_Data[[#This Row],[Âge]]&lt;=30,N332,0)</f>
        <v>0.5</v>
      </c>
      <c r="Q332" s="235">
        <f ca="1">IF(AND(tblTEC_TDB_Data[[#This Row],[Âge]]&gt;30,tblTEC_TDB_Data[[#This Row],[Âge]]&lt;=60),N332,0)</f>
        <v>0</v>
      </c>
      <c r="R332" s="235">
        <f ca="1">IF(AND(tblTEC_TDB_Data[[#This Row],[Âge]]&gt;60,tblTEC_TDB_Data[[#This Row],[Âge]]&lt;=90),N332,0)</f>
        <v>0</v>
      </c>
      <c r="S332" s="235">
        <f ca="1">IF(tblTEC_TDB_Data[[#This Row],[Âge]]&gt;90,N332,0)</f>
        <v>0</v>
      </c>
    </row>
    <row r="333" spans="1:19" x14ac:dyDescent="0.25">
      <c r="A333" s="231">
        <v>333</v>
      </c>
      <c r="B333" s="231" t="s">
        <v>5</v>
      </c>
      <c r="C333" s="1143">
        <v>45517</v>
      </c>
      <c r="D333" s="236" t="s">
        <v>11648</v>
      </c>
      <c r="E333" s="977">
        <v>4</v>
      </c>
      <c r="F333" s="228" t="s">
        <v>172</v>
      </c>
      <c r="G333" s="228" t="s">
        <v>9339</v>
      </c>
      <c r="H333" s="228" t="s">
        <v>9339</v>
      </c>
      <c r="I333" s="232">
        <f>IF(tblTEC_TDB_Data[[#This Row],[EstDetruite]],E333,0)</f>
        <v>0</v>
      </c>
      <c r="J333" s="233">
        <f>tblTEC_TDB_Data[[#This Row],[H_Saisies]]-tblTEC_TDB_Data[[#This Row],[H_Détruites]]</f>
        <v>4</v>
      </c>
      <c r="K333" s="233">
        <f>IF(tblTEC_TDB_Data[[#This Row],[EstFacturable]]="VRAI",(E333-I333),0)</f>
        <v>4</v>
      </c>
      <c r="L333" s="232">
        <f t="shared" si="16"/>
        <v>0</v>
      </c>
      <c r="M333" s="232">
        <f t="shared" si="17"/>
        <v>0</v>
      </c>
      <c r="N333" s="234">
        <f>MAX(tblTEC_TDB_Data[[#This Row],[H_Facturables]]-tblTEC_TDB_Data[[#This Row],[H_Facturées]],0)</f>
        <v>4</v>
      </c>
      <c r="O333" s="227">
        <f ca="1">ROUND(INT(NOW()-tblTEC_TDB_Data[[#This Row],[Date]]),0)</f>
        <v>1</v>
      </c>
      <c r="P333" s="235">
        <f ca="1">IF(tblTEC_TDB_Data[[#This Row],[Âge]]&lt;=30,N333,0)</f>
        <v>4</v>
      </c>
      <c r="Q333" s="235">
        <f ca="1">IF(AND(tblTEC_TDB_Data[[#This Row],[Âge]]&gt;30,tblTEC_TDB_Data[[#This Row],[Âge]]&lt;=60),N333,0)</f>
        <v>0</v>
      </c>
      <c r="R333" s="235">
        <f ca="1">IF(AND(tblTEC_TDB_Data[[#This Row],[Âge]]&gt;60,tblTEC_TDB_Data[[#This Row],[Âge]]&lt;=90),N333,0)</f>
        <v>0</v>
      </c>
      <c r="S333" s="235">
        <f ca="1">IF(tblTEC_TDB_Data[[#This Row],[Âge]]&gt;90,N333,0)</f>
        <v>0</v>
      </c>
    </row>
    <row r="334" spans="1:19" x14ac:dyDescent="0.25">
      <c r="A334" s="231">
        <v>334</v>
      </c>
      <c r="B334" s="231" t="s">
        <v>5</v>
      </c>
      <c r="C334" s="1143">
        <v>45517</v>
      </c>
      <c r="D334" s="236" t="s">
        <v>15134</v>
      </c>
      <c r="E334" s="977">
        <v>0.4</v>
      </c>
      <c r="F334" s="228" t="s">
        <v>172</v>
      </c>
      <c r="G334" s="228" t="s">
        <v>9339</v>
      </c>
      <c r="H334" s="228" t="s">
        <v>9339</v>
      </c>
      <c r="I334" s="232">
        <f>IF(tblTEC_TDB_Data[[#This Row],[EstDetruite]],E334,0)</f>
        <v>0</v>
      </c>
      <c r="J334" s="233">
        <f>tblTEC_TDB_Data[[#This Row],[H_Saisies]]-tblTEC_TDB_Data[[#This Row],[H_Détruites]]</f>
        <v>0.4</v>
      </c>
      <c r="K334" s="233">
        <f>IF(tblTEC_TDB_Data[[#This Row],[EstFacturable]]="VRAI",(E334-I334),0)</f>
        <v>0.4</v>
      </c>
      <c r="L334" s="232">
        <f t="shared" si="16"/>
        <v>0</v>
      </c>
      <c r="M334" s="232">
        <f t="shared" si="17"/>
        <v>0</v>
      </c>
      <c r="N334" s="234">
        <f>MAX(tblTEC_TDB_Data[[#This Row],[H_Facturables]]-tblTEC_TDB_Data[[#This Row],[H_Facturées]],0)</f>
        <v>0.4</v>
      </c>
      <c r="O334" s="227">
        <f ca="1">ROUND(INT(NOW()-tblTEC_TDB_Data[[#This Row],[Date]]),0)</f>
        <v>1</v>
      </c>
      <c r="P334" s="235">
        <f ca="1">IF(tblTEC_TDB_Data[[#This Row],[Âge]]&lt;=30,N334,0)</f>
        <v>0.4</v>
      </c>
      <c r="Q334" s="235">
        <f ca="1">IF(AND(tblTEC_TDB_Data[[#This Row],[Âge]]&gt;30,tblTEC_TDB_Data[[#This Row],[Âge]]&lt;=60),N334,0)</f>
        <v>0</v>
      </c>
      <c r="R334" s="235">
        <f ca="1">IF(AND(tblTEC_TDB_Data[[#This Row],[Âge]]&gt;60,tblTEC_TDB_Data[[#This Row],[Âge]]&lt;=90),N334,0)</f>
        <v>0</v>
      </c>
      <c r="S334" s="235">
        <f ca="1">IF(tblTEC_TDB_Data[[#This Row],[Âge]]&gt;90,N334,0)</f>
        <v>0</v>
      </c>
    </row>
    <row r="335" spans="1:19" x14ac:dyDescent="0.25">
      <c r="A335" s="231">
        <v>335</v>
      </c>
      <c r="B335" s="231" t="s">
        <v>5</v>
      </c>
      <c r="C335" s="1143">
        <v>45517</v>
      </c>
      <c r="D335" s="236" t="s">
        <v>11615</v>
      </c>
      <c r="E335" s="977">
        <v>0.4</v>
      </c>
      <c r="F335" s="228" t="s">
        <v>172</v>
      </c>
      <c r="G335" s="228" t="s">
        <v>9339</v>
      </c>
      <c r="H335" s="228" t="s">
        <v>9339</v>
      </c>
      <c r="I335" s="232">
        <f>IF(tblTEC_TDB_Data[[#This Row],[EstDetruite]],E335,0)</f>
        <v>0</v>
      </c>
      <c r="J335" s="233">
        <f>tblTEC_TDB_Data[[#This Row],[H_Saisies]]-tblTEC_TDB_Data[[#This Row],[H_Détruites]]</f>
        <v>0.4</v>
      </c>
      <c r="K335" s="233">
        <f>IF(tblTEC_TDB_Data[[#This Row],[EstFacturable]]="VRAI",(E335-I335),0)</f>
        <v>0.4</v>
      </c>
      <c r="L335" s="232">
        <f t="shared" si="16"/>
        <v>0</v>
      </c>
      <c r="M335" s="232">
        <f t="shared" si="17"/>
        <v>0</v>
      </c>
      <c r="N335" s="234">
        <f>MAX(tblTEC_TDB_Data[[#This Row],[H_Facturables]]-tblTEC_TDB_Data[[#This Row],[H_Facturées]],0)</f>
        <v>0.4</v>
      </c>
      <c r="O335" s="227">
        <f ca="1">ROUND(INT(NOW()-tblTEC_TDB_Data[[#This Row],[Date]]),0)</f>
        <v>1</v>
      </c>
      <c r="P335" s="235">
        <f ca="1">IF(tblTEC_TDB_Data[[#This Row],[Âge]]&lt;=30,N335,0)</f>
        <v>0.4</v>
      </c>
      <c r="Q335" s="235">
        <f ca="1">IF(AND(tblTEC_TDB_Data[[#This Row],[Âge]]&gt;30,tblTEC_TDB_Data[[#This Row],[Âge]]&lt;=60),N335,0)</f>
        <v>0</v>
      </c>
      <c r="R335" s="235">
        <f ca="1">IF(AND(tblTEC_TDB_Data[[#This Row],[Âge]]&gt;60,tblTEC_TDB_Data[[#This Row],[Âge]]&lt;=90),N335,0)</f>
        <v>0</v>
      </c>
      <c r="S335" s="235">
        <f ca="1">IF(tblTEC_TDB_Data[[#This Row],[Âge]]&gt;90,N335,0)</f>
        <v>0</v>
      </c>
    </row>
    <row r="336" spans="1:19" x14ac:dyDescent="0.25">
      <c r="A336" s="231">
        <v>336</v>
      </c>
      <c r="B336" s="231" t="s">
        <v>5</v>
      </c>
      <c r="C336" s="1143">
        <v>45517</v>
      </c>
      <c r="D336" s="236" t="s">
        <v>11652</v>
      </c>
      <c r="E336" s="977">
        <v>0.4</v>
      </c>
      <c r="F336" s="228" t="s">
        <v>172</v>
      </c>
      <c r="G336" s="228" t="s">
        <v>9339</v>
      </c>
      <c r="H336" s="228" t="s">
        <v>9339</v>
      </c>
      <c r="I336" s="232">
        <f>IF(tblTEC_TDB_Data[[#This Row],[EstDetruite]],E336,0)</f>
        <v>0</v>
      </c>
      <c r="J336" s="233">
        <f>tblTEC_TDB_Data[[#This Row],[H_Saisies]]-tblTEC_TDB_Data[[#This Row],[H_Détruites]]</f>
        <v>0.4</v>
      </c>
      <c r="K336" s="233">
        <f>IF(tblTEC_TDB_Data[[#This Row],[EstFacturable]]="VRAI",(E336-I336),0)</f>
        <v>0.4</v>
      </c>
      <c r="L336" s="232">
        <f t="shared" si="16"/>
        <v>0</v>
      </c>
      <c r="M336" s="232">
        <f t="shared" si="17"/>
        <v>0</v>
      </c>
      <c r="N336" s="234">
        <f>MAX(tblTEC_TDB_Data[[#This Row],[H_Facturables]]-tblTEC_TDB_Data[[#This Row],[H_Facturées]],0)</f>
        <v>0.4</v>
      </c>
      <c r="O336" s="227">
        <f ca="1">ROUND(INT(NOW()-tblTEC_TDB_Data[[#This Row],[Date]]),0)</f>
        <v>1</v>
      </c>
      <c r="P336" s="235">
        <f ca="1">IF(tblTEC_TDB_Data[[#This Row],[Âge]]&lt;=30,N336,0)</f>
        <v>0.4</v>
      </c>
      <c r="Q336" s="235">
        <f ca="1">IF(AND(tblTEC_TDB_Data[[#This Row],[Âge]]&gt;30,tblTEC_TDB_Data[[#This Row],[Âge]]&lt;=60),N336,0)</f>
        <v>0</v>
      </c>
      <c r="R336" s="235">
        <f ca="1">IF(AND(tblTEC_TDB_Data[[#This Row],[Âge]]&gt;60,tblTEC_TDB_Data[[#This Row],[Âge]]&lt;=90),N336,0)</f>
        <v>0</v>
      </c>
      <c r="S336" s="235">
        <f ca="1">IF(tblTEC_TDB_Data[[#This Row],[Âge]]&gt;90,N336,0)</f>
        <v>0</v>
      </c>
    </row>
    <row r="337" spans="1:19" x14ac:dyDescent="0.25">
      <c r="A337" s="231">
        <v>337</v>
      </c>
      <c r="B337" s="231" t="s">
        <v>5</v>
      </c>
      <c r="C337" s="1143">
        <v>45517</v>
      </c>
      <c r="D337" s="236" t="s">
        <v>11622</v>
      </c>
      <c r="E337" s="977">
        <v>0.5</v>
      </c>
      <c r="F337" s="228" t="s">
        <v>172</v>
      </c>
      <c r="G337" s="228" t="s">
        <v>9339</v>
      </c>
      <c r="H337" s="228" t="s">
        <v>9339</v>
      </c>
      <c r="I337" s="232">
        <f>IF(tblTEC_TDB_Data[[#This Row],[EstDetruite]],E337,0)</f>
        <v>0</v>
      </c>
      <c r="J337" s="233">
        <f>tblTEC_TDB_Data[[#This Row],[H_Saisies]]-tblTEC_TDB_Data[[#This Row],[H_Détruites]]</f>
        <v>0.5</v>
      </c>
      <c r="K337" s="233">
        <f>IF(tblTEC_TDB_Data[[#This Row],[EstFacturable]]="VRAI",(E337-I337),0)</f>
        <v>0.5</v>
      </c>
      <c r="L337" s="232">
        <f t="shared" si="16"/>
        <v>0</v>
      </c>
      <c r="M337" s="232">
        <f t="shared" si="17"/>
        <v>0</v>
      </c>
      <c r="N337" s="234">
        <f>MAX(tblTEC_TDB_Data[[#This Row],[H_Facturables]]-tblTEC_TDB_Data[[#This Row],[H_Facturées]],0)</f>
        <v>0.5</v>
      </c>
      <c r="O337" s="227">
        <f ca="1">ROUND(INT(NOW()-tblTEC_TDB_Data[[#This Row],[Date]]),0)</f>
        <v>1</v>
      </c>
      <c r="P337" s="235">
        <f ca="1">IF(tblTEC_TDB_Data[[#This Row],[Âge]]&lt;=30,N337,0)</f>
        <v>0.5</v>
      </c>
      <c r="Q337" s="235">
        <f ca="1">IF(AND(tblTEC_TDB_Data[[#This Row],[Âge]]&gt;30,tblTEC_TDB_Data[[#This Row],[Âge]]&lt;=60),N337,0)</f>
        <v>0</v>
      </c>
      <c r="R337" s="235">
        <f ca="1">IF(AND(tblTEC_TDB_Data[[#This Row],[Âge]]&gt;60,tblTEC_TDB_Data[[#This Row],[Âge]]&lt;=90),N337,0)</f>
        <v>0</v>
      </c>
      <c r="S337" s="235">
        <f ca="1">IF(tblTEC_TDB_Data[[#This Row],[Âge]]&gt;90,N337,0)</f>
        <v>0</v>
      </c>
    </row>
    <row r="338" spans="1:19" x14ac:dyDescent="0.25">
      <c r="A338" s="231">
        <v>338</v>
      </c>
      <c r="B338" s="231" t="s">
        <v>5</v>
      </c>
      <c r="C338" s="1143">
        <v>45517</v>
      </c>
      <c r="D338" s="236" t="s">
        <v>15109</v>
      </c>
      <c r="E338" s="977">
        <v>0.4</v>
      </c>
      <c r="F338" s="228" t="s">
        <v>172</v>
      </c>
      <c r="G338" s="228" t="s">
        <v>9339</v>
      </c>
      <c r="H338" s="228" t="s">
        <v>9339</v>
      </c>
      <c r="I338" s="232">
        <f>IF(tblTEC_TDB_Data[[#This Row],[EstDetruite]],E338,0)</f>
        <v>0</v>
      </c>
      <c r="J338" s="233">
        <f>tblTEC_TDB_Data[[#This Row],[H_Saisies]]-tblTEC_TDB_Data[[#This Row],[H_Détruites]]</f>
        <v>0.4</v>
      </c>
      <c r="K338" s="233">
        <f>IF(tblTEC_TDB_Data[[#This Row],[EstFacturable]]="VRAI",(E338-I338),0)</f>
        <v>0.4</v>
      </c>
      <c r="L338" s="232">
        <f t="shared" si="16"/>
        <v>0</v>
      </c>
      <c r="M338" s="232">
        <f t="shared" si="17"/>
        <v>0</v>
      </c>
      <c r="N338" s="234">
        <f>MAX(tblTEC_TDB_Data[[#This Row],[H_Facturables]]-tblTEC_TDB_Data[[#This Row],[H_Facturées]],0)</f>
        <v>0.4</v>
      </c>
      <c r="O338" s="227">
        <f ca="1">ROUND(INT(NOW()-tblTEC_TDB_Data[[#This Row],[Date]]),0)</f>
        <v>1</v>
      </c>
      <c r="P338" s="235">
        <f ca="1">IF(tblTEC_TDB_Data[[#This Row],[Âge]]&lt;=30,N338,0)</f>
        <v>0.4</v>
      </c>
      <c r="Q338" s="235">
        <f ca="1">IF(AND(tblTEC_TDB_Data[[#This Row],[Âge]]&gt;30,tblTEC_TDB_Data[[#This Row],[Âge]]&lt;=60),N338,0)</f>
        <v>0</v>
      </c>
      <c r="R338" s="235">
        <f ca="1">IF(AND(tblTEC_TDB_Data[[#This Row],[Âge]]&gt;60,tblTEC_TDB_Data[[#This Row],[Âge]]&lt;=90),N338,0)</f>
        <v>0</v>
      </c>
      <c r="S338" s="235">
        <f ca="1">IF(tblTEC_TDB_Data[[#This Row],[Âge]]&gt;90,N338,0)</f>
        <v>0</v>
      </c>
    </row>
    <row r="339" spans="1:19" x14ac:dyDescent="0.25">
      <c r="A339" s="231">
        <v>339</v>
      </c>
      <c r="B339" s="231" t="s">
        <v>5</v>
      </c>
      <c r="C339" s="1143">
        <v>45517</v>
      </c>
      <c r="D339" s="236" t="s">
        <v>16809</v>
      </c>
      <c r="E339" s="977">
        <v>0.5</v>
      </c>
      <c r="F339" s="228" t="s">
        <v>172</v>
      </c>
      <c r="G339" s="228" t="s">
        <v>9339</v>
      </c>
      <c r="H339" s="228" t="s">
        <v>9339</v>
      </c>
      <c r="I339" s="232">
        <f>IF(tblTEC_TDB_Data[[#This Row],[EstDetruite]],E339,0)</f>
        <v>0</v>
      </c>
      <c r="J339" s="233">
        <f>tblTEC_TDB_Data[[#This Row],[H_Saisies]]-tblTEC_TDB_Data[[#This Row],[H_Détruites]]</f>
        <v>0.5</v>
      </c>
      <c r="K339" s="233">
        <f>IF(tblTEC_TDB_Data[[#This Row],[EstFacturable]]="VRAI",(E339-I339),0)</f>
        <v>0.5</v>
      </c>
      <c r="L339" s="232">
        <f t="shared" si="16"/>
        <v>0</v>
      </c>
      <c r="M339" s="232">
        <f t="shared" si="17"/>
        <v>0</v>
      </c>
      <c r="N339" s="234">
        <f>MAX(tblTEC_TDB_Data[[#This Row],[H_Facturables]]-tblTEC_TDB_Data[[#This Row],[H_Facturées]],0)</f>
        <v>0.5</v>
      </c>
      <c r="O339" s="227">
        <f ca="1">ROUND(INT(NOW()-tblTEC_TDB_Data[[#This Row],[Date]]),0)</f>
        <v>1</v>
      </c>
      <c r="P339" s="235">
        <f ca="1">IF(tblTEC_TDB_Data[[#This Row],[Âge]]&lt;=30,N339,0)</f>
        <v>0.5</v>
      </c>
      <c r="Q339" s="235">
        <f ca="1">IF(AND(tblTEC_TDB_Data[[#This Row],[Âge]]&gt;30,tblTEC_TDB_Data[[#This Row],[Âge]]&lt;=60),N339,0)</f>
        <v>0</v>
      </c>
      <c r="R339" s="235">
        <f ca="1">IF(AND(tblTEC_TDB_Data[[#This Row],[Âge]]&gt;60,tblTEC_TDB_Data[[#This Row],[Âge]]&lt;=90),N339,0)</f>
        <v>0</v>
      </c>
      <c r="S339" s="235">
        <f ca="1">IF(tblTEC_TDB_Data[[#This Row],[Âge]]&gt;90,N339,0)</f>
        <v>0</v>
      </c>
    </row>
    <row r="340" spans="1:19" x14ac:dyDescent="0.25">
      <c r="A340" s="231">
        <v>340</v>
      </c>
      <c r="B340" s="231" t="s">
        <v>5</v>
      </c>
      <c r="C340" s="1143">
        <v>45517</v>
      </c>
      <c r="D340" s="236" t="s">
        <v>14149</v>
      </c>
      <c r="E340" s="977">
        <v>0.75</v>
      </c>
      <c r="F340" s="228" t="s">
        <v>172</v>
      </c>
      <c r="G340" s="228" t="s">
        <v>9339</v>
      </c>
      <c r="H340" s="228" t="s">
        <v>9339</v>
      </c>
      <c r="I340" s="232">
        <f>IF(tblTEC_TDB_Data[[#This Row],[EstDetruite]],E340,0)</f>
        <v>0</v>
      </c>
      <c r="J340" s="233">
        <f>tblTEC_TDB_Data[[#This Row],[H_Saisies]]-tblTEC_TDB_Data[[#This Row],[H_Détruites]]</f>
        <v>0.75</v>
      </c>
      <c r="K340" s="233">
        <f>IF(tblTEC_TDB_Data[[#This Row],[EstFacturable]]="VRAI",(E340-I340),0)</f>
        <v>0.75</v>
      </c>
      <c r="L340" s="232">
        <f t="shared" si="16"/>
        <v>0</v>
      </c>
      <c r="M340" s="232">
        <f t="shared" si="17"/>
        <v>0</v>
      </c>
      <c r="N340" s="234">
        <f>MAX(tblTEC_TDB_Data[[#This Row],[H_Facturables]]-tblTEC_TDB_Data[[#This Row],[H_Facturées]],0)</f>
        <v>0.75</v>
      </c>
      <c r="O340" s="227">
        <f ca="1">ROUND(INT(NOW()-tblTEC_TDB_Data[[#This Row],[Date]]),0)</f>
        <v>1</v>
      </c>
      <c r="P340" s="235">
        <f ca="1">IF(tblTEC_TDB_Data[[#This Row],[Âge]]&lt;=30,N340,0)</f>
        <v>0.75</v>
      </c>
      <c r="Q340" s="235">
        <f ca="1">IF(AND(tblTEC_TDB_Data[[#This Row],[Âge]]&gt;30,tblTEC_TDB_Data[[#This Row],[Âge]]&lt;=60),N340,0)</f>
        <v>0</v>
      </c>
      <c r="R340" s="235">
        <f ca="1">IF(AND(tblTEC_TDB_Data[[#This Row],[Âge]]&gt;60,tblTEC_TDB_Data[[#This Row],[Âge]]&lt;=90),N340,0)</f>
        <v>0</v>
      </c>
      <c r="S340" s="235">
        <f ca="1">IF(tblTEC_TDB_Data[[#This Row],[Âge]]&gt;90,N340,0)</f>
        <v>0</v>
      </c>
    </row>
    <row r="341" spans="1:19" x14ac:dyDescent="0.25">
      <c r="A341" s="231">
        <v>341</v>
      </c>
      <c r="B341" s="231" t="s">
        <v>5</v>
      </c>
      <c r="C341" s="1143">
        <v>45517</v>
      </c>
      <c r="D341" s="236" t="s">
        <v>14910</v>
      </c>
      <c r="E341" s="977">
        <v>0.5</v>
      </c>
      <c r="F341" s="228" t="s">
        <v>172</v>
      </c>
      <c r="G341" s="228" t="s">
        <v>9339</v>
      </c>
      <c r="H341" s="228" t="s">
        <v>9339</v>
      </c>
      <c r="I341" s="232">
        <f>IF(tblTEC_TDB_Data[[#This Row],[EstDetruite]],E341,0)</f>
        <v>0</v>
      </c>
      <c r="J341" s="233">
        <f>tblTEC_TDB_Data[[#This Row],[H_Saisies]]-tblTEC_TDB_Data[[#This Row],[H_Détruites]]</f>
        <v>0.5</v>
      </c>
      <c r="K341" s="233">
        <f>IF(tblTEC_TDB_Data[[#This Row],[EstFacturable]]="VRAI",(E341-I341),0)</f>
        <v>0.5</v>
      </c>
      <c r="L341" s="232">
        <f t="shared" si="16"/>
        <v>0</v>
      </c>
      <c r="M341" s="232">
        <f t="shared" si="17"/>
        <v>0</v>
      </c>
      <c r="N341" s="234">
        <f>MAX(tblTEC_TDB_Data[[#This Row],[H_Facturables]]-tblTEC_TDB_Data[[#This Row],[H_Facturées]],0)</f>
        <v>0.5</v>
      </c>
      <c r="O341" s="227">
        <f ca="1">ROUND(INT(NOW()-tblTEC_TDB_Data[[#This Row],[Date]]),0)</f>
        <v>1</v>
      </c>
      <c r="P341" s="235">
        <f ca="1">IF(tblTEC_TDB_Data[[#This Row],[Âge]]&lt;=30,N341,0)</f>
        <v>0.5</v>
      </c>
      <c r="Q341" s="235">
        <f ca="1">IF(AND(tblTEC_TDB_Data[[#This Row],[Âge]]&gt;30,tblTEC_TDB_Data[[#This Row],[Âge]]&lt;=60),N341,0)</f>
        <v>0</v>
      </c>
      <c r="R341" s="235">
        <f ca="1">IF(AND(tblTEC_TDB_Data[[#This Row],[Âge]]&gt;60,tblTEC_TDB_Data[[#This Row],[Âge]]&lt;=90),N341,0)</f>
        <v>0</v>
      </c>
      <c r="S341" s="235">
        <f ca="1">IF(tblTEC_TDB_Data[[#This Row],[Âge]]&gt;90,N341,0)</f>
        <v>0</v>
      </c>
    </row>
    <row r="342" spans="1:19" x14ac:dyDescent="0.25">
      <c r="A342" s="231">
        <v>342</v>
      </c>
      <c r="B342" s="231" t="s">
        <v>5</v>
      </c>
      <c r="C342" s="1143">
        <v>45517</v>
      </c>
      <c r="D342" s="236" t="s">
        <v>17570</v>
      </c>
      <c r="E342" s="977">
        <v>2.5</v>
      </c>
      <c r="F342" s="228" t="s">
        <v>172</v>
      </c>
      <c r="G342" s="228" t="s">
        <v>9339</v>
      </c>
      <c r="H342" s="228" t="s">
        <v>9339</v>
      </c>
      <c r="I342" s="232">
        <f>IF(tblTEC_TDB_Data[[#This Row],[EstDetruite]],E342,0)</f>
        <v>0</v>
      </c>
      <c r="J342" s="233">
        <f>tblTEC_TDB_Data[[#This Row],[H_Saisies]]-tblTEC_TDB_Data[[#This Row],[H_Détruites]]</f>
        <v>2.5</v>
      </c>
      <c r="K342" s="233">
        <f>IF(tblTEC_TDB_Data[[#This Row],[EstFacturable]]="VRAI",(E342-I342),0)</f>
        <v>2.5</v>
      </c>
      <c r="L342" s="232">
        <f t="shared" si="16"/>
        <v>0</v>
      </c>
      <c r="M342" s="232">
        <f t="shared" si="17"/>
        <v>0</v>
      </c>
      <c r="N342" s="234">
        <f>MAX(tblTEC_TDB_Data[[#This Row],[H_Facturables]]-tblTEC_TDB_Data[[#This Row],[H_Facturées]],0)</f>
        <v>2.5</v>
      </c>
      <c r="O342" s="227">
        <f ca="1">ROUND(INT(NOW()-tblTEC_TDB_Data[[#This Row],[Date]]),0)</f>
        <v>1</v>
      </c>
      <c r="P342" s="235">
        <f ca="1">IF(tblTEC_TDB_Data[[#This Row],[Âge]]&lt;=30,N342,0)</f>
        <v>2.5</v>
      </c>
      <c r="Q342" s="235">
        <f ca="1">IF(AND(tblTEC_TDB_Data[[#This Row],[Âge]]&gt;30,tblTEC_TDB_Data[[#This Row],[Âge]]&lt;=60),N342,0)</f>
        <v>0</v>
      </c>
      <c r="R342" s="235">
        <f ca="1">IF(AND(tblTEC_TDB_Data[[#This Row],[Âge]]&gt;60,tblTEC_TDB_Data[[#This Row],[Âge]]&lt;=90),N342,0)</f>
        <v>0</v>
      </c>
      <c r="S342" s="235">
        <f ca="1">IF(tblTEC_TDB_Data[[#This Row],[Âge]]&gt;90,N342,0)</f>
        <v>0</v>
      </c>
    </row>
    <row r="343" spans="1:19" x14ac:dyDescent="0.25">
      <c r="A343" s="231">
        <v>343</v>
      </c>
      <c r="B343" s="231" t="s">
        <v>11832</v>
      </c>
      <c r="C343" s="1143">
        <v>45509</v>
      </c>
      <c r="D343" s="236" t="s">
        <v>17008</v>
      </c>
      <c r="E343" s="977">
        <v>1.25</v>
      </c>
      <c r="F343" s="228" t="s">
        <v>172</v>
      </c>
      <c r="G343" s="228" t="s">
        <v>9339</v>
      </c>
      <c r="H343" s="228" t="s">
        <v>9339</v>
      </c>
      <c r="I343" s="232">
        <f>IF(tblTEC_TDB_Data[[#This Row],[EstDetruite]],E343,0)</f>
        <v>0</v>
      </c>
      <c r="J343" s="233">
        <f>tblTEC_TDB_Data[[#This Row],[H_Saisies]]-tblTEC_TDB_Data[[#This Row],[H_Détruites]]</f>
        <v>1.25</v>
      </c>
      <c r="K343" s="233">
        <f>IF(tblTEC_TDB_Data[[#This Row],[EstFacturable]]="VRAI",(E343-I343),0)</f>
        <v>1.25</v>
      </c>
      <c r="L343" s="232">
        <f t="shared" si="16"/>
        <v>0</v>
      </c>
      <c r="M343" s="232">
        <f t="shared" si="17"/>
        <v>0</v>
      </c>
      <c r="N343" s="234">
        <f>MAX(tblTEC_TDB_Data[[#This Row],[H_Facturables]]-tblTEC_TDB_Data[[#This Row],[H_Facturées]],0)</f>
        <v>1.25</v>
      </c>
      <c r="O343" s="227">
        <f ca="1">ROUND(INT(NOW()-tblTEC_TDB_Data[[#This Row],[Date]]),0)</f>
        <v>9</v>
      </c>
      <c r="P343" s="235">
        <f ca="1">IF(tblTEC_TDB_Data[[#This Row],[Âge]]&lt;=30,N343,0)</f>
        <v>1.25</v>
      </c>
      <c r="Q343" s="235">
        <f ca="1">IF(AND(tblTEC_TDB_Data[[#This Row],[Âge]]&gt;30,tblTEC_TDB_Data[[#This Row],[Âge]]&lt;=60),N343,0)</f>
        <v>0</v>
      </c>
      <c r="R343" s="235">
        <f ca="1">IF(AND(tblTEC_TDB_Data[[#This Row],[Âge]]&gt;60,tblTEC_TDB_Data[[#This Row],[Âge]]&lt;=90),N343,0)</f>
        <v>0</v>
      </c>
      <c r="S343" s="235">
        <f ca="1">IF(tblTEC_TDB_Data[[#This Row],[Âge]]&gt;90,N343,0)</f>
        <v>0</v>
      </c>
    </row>
    <row r="344" spans="1:19" x14ac:dyDescent="0.25">
      <c r="A344" s="231">
        <v>344</v>
      </c>
      <c r="B344" s="231" t="s">
        <v>11832</v>
      </c>
      <c r="C344" s="1143">
        <v>45509</v>
      </c>
      <c r="D344" s="236" t="s">
        <v>16933</v>
      </c>
      <c r="E344" s="977">
        <v>0.5</v>
      </c>
      <c r="F344" s="228" t="s">
        <v>172</v>
      </c>
      <c r="G344" s="228" t="s">
        <v>9339</v>
      </c>
      <c r="H344" s="228" t="s">
        <v>9339</v>
      </c>
      <c r="I344" s="232">
        <f>IF(tblTEC_TDB_Data[[#This Row],[EstDetruite]],E344,0)</f>
        <v>0</v>
      </c>
      <c r="J344" s="233">
        <f>tblTEC_TDB_Data[[#This Row],[H_Saisies]]-tblTEC_TDB_Data[[#This Row],[H_Détruites]]</f>
        <v>0.5</v>
      </c>
      <c r="K344" s="233">
        <f>IF(tblTEC_TDB_Data[[#This Row],[EstFacturable]]="VRAI",(E344-I344),0)</f>
        <v>0.5</v>
      </c>
      <c r="L344" s="232">
        <f t="shared" si="16"/>
        <v>0</v>
      </c>
      <c r="M344" s="232">
        <f t="shared" si="17"/>
        <v>0</v>
      </c>
      <c r="N344" s="234">
        <f>MAX(tblTEC_TDB_Data[[#This Row],[H_Facturables]]-tblTEC_TDB_Data[[#This Row],[H_Facturées]],0)</f>
        <v>0.5</v>
      </c>
      <c r="O344" s="227">
        <f ca="1">ROUND(INT(NOW()-tblTEC_TDB_Data[[#This Row],[Date]]),0)</f>
        <v>9</v>
      </c>
      <c r="P344" s="235">
        <f ca="1">IF(tblTEC_TDB_Data[[#This Row],[Âge]]&lt;=30,N344,0)</f>
        <v>0.5</v>
      </c>
      <c r="Q344" s="235">
        <f ca="1">IF(AND(tblTEC_TDB_Data[[#This Row],[Âge]]&gt;30,tblTEC_TDB_Data[[#This Row],[Âge]]&lt;=60),N344,0)</f>
        <v>0</v>
      </c>
      <c r="R344" s="235">
        <f ca="1">IF(AND(tblTEC_TDB_Data[[#This Row],[Âge]]&gt;60,tblTEC_TDB_Data[[#This Row],[Âge]]&lt;=90),N344,0)</f>
        <v>0</v>
      </c>
      <c r="S344" s="235">
        <f ca="1">IF(tblTEC_TDB_Data[[#This Row],[Âge]]&gt;90,N344,0)</f>
        <v>0</v>
      </c>
    </row>
    <row r="345" spans="1:19" x14ac:dyDescent="0.25">
      <c r="A345" s="231">
        <v>345</v>
      </c>
      <c r="B345" s="231" t="s">
        <v>11832</v>
      </c>
      <c r="C345" s="1143">
        <v>45510</v>
      </c>
      <c r="D345" s="236" t="s">
        <v>17008</v>
      </c>
      <c r="E345" s="977">
        <v>0.25</v>
      </c>
      <c r="F345" s="228" t="s">
        <v>172</v>
      </c>
      <c r="G345" s="228" t="s">
        <v>9339</v>
      </c>
      <c r="H345" s="228" t="s">
        <v>9339</v>
      </c>
      <c r="I345" s="232">
        <f>IF(tblTEC_TDB_Data[[#This Row],[EstDetruite]],E345,0)</f>
        <v>0</v>
      </c>
      <c r="J345" s="233">
        <f>tblTEC_TDB_Data[[#This Row],[H_Saisies]]-tblTEC_TDB_Data[[#This Row],[H_Détruites]]</f>
        <v>0.25</v>
      </c>
      <c r="K345" s="233">
        <f>IF(tblTEC_TDB_Data[[#This Row],[EstFacturable]]="VRAI",(E345-I345),0)</f>
        <v>0.25</v>
      </c>
      <c r="L345" s="232">
        <f t="shared" si="16"/>
        <v>0</v>
      </c>
      <c r="M345" s="232">
        <f t="shared" si="17"/>
        <v>0</v>
      </c>
      <c r="N345" s="234">
        <f>MAX(tblTEC_TDB_Data[[#This Row],[H_Facturables]]-tblTEC_TDB_Data[[#This Row],[H_Facturées]],0)</f>
        <v>0.25</v>
      </c>
      <c r="O345" s="227">
        <f ca="1">ROUND(INT(NOW()-tblTEC_TDB_Data[[#This Row],[Date]]),0)</f>
        <v>8</v>
      </c>
      <c r="P345" s="235">
        <f ca="1">IF(tblTEC_TDB_Data[[#This Row],[Âge]]&lt;=30,N345,0)</f>
        <v>0.25</v>
      </c>
      <c r="Q345" s="235">
        <f ca="1">IF(AND(tblTEC_TDB_Data[[#This Row],[Âge]]&gt;30,tblTEC_TDB_Data[[#This Row],[Âge]]&lt;=60),N345,0)</f>
        <v>0</v>
      </c>
      <c r="R345" s="235">
        <f ca="1">IF(AND(tblTEC_TDB_Data[[#This Row],[Âge]]&gt;60,tblTEC_TDB_Data[[#This Row],[Âge]]&lt;=90),N345,0)</f>
        <v>0</v>
      </c>
      <c r="S345" s="235">
        <f ca="1">IF(tblTEC_TDB_Data[[#This Row],[Âge]]&gt;90,N345,0)</f>
        <v>0</v>
      </c>
    </row>
    <row r="346" spans="1:19" x14ac:dyDescent="0.25">
      <c r="A346" s="231">
        <v>346</v>
      </c>
      <c r="B346" s="231" t="s">
        <v>11832</v>
      </c>
      <c r="C346" s="1143">
        <v>45510</v>
      </c>
      <c r="D346" s="236" t="s">
        <v>11671</v>
      </c>
      <c r="E346" s="977">
        <v>0.25</v>
      </c>
      <c r="F346" s="228" t="s">
        <v>172</v>
      </c>
      <c r="G346" s="228" t="s">
        <v>9339</v>
      </c>
      <c r="H346" s="228" t="s">
        <v>9339</v>
      </c>
      <c r="I346" s="232">
        <f>IF(tblTEC_TDB_Data[[#This Row],[EstDetruite]],E346,0)</f>
        <v>0</v>
      </c>
      <c r="J346" s="233">
        <f>tblTEC_TDB_Data[[#This Row],[H_Saisies]]-tblTEC_TDB_Data[[#This Row],[H_Détruites]]</f>
        <v>0.25</v>
      </c>
      <c r="K346" s="233">
        <f>IF(tblTEC_TDB_Data[[#This Row],[EstFacturable]]="VRAI",(E346-I346),0)</f>
        <v>0.25</v>
      </c>
      <c r="L346" s="232">
        <f t="shared" si="16"/>
        <v>0</v>
      </c>
      <c r="M346" s="232">
        <f t="shared" si="17"/>
        <v>0</v>
      </c>
      <c r="N346" s="234">
        <f>MAX(tblTEC_TDB_Data[[#This Row],[H_Facturables]]-tblTEC_TDB_Data[[#This Row],[H_Facturées]],0)</f>
        <v>0.25</v>
      </c>
      <c r="O346" s="227">
        <f ca="1">ROUND(INT(NOW()-tblTEC_TDB_Data[[#This Row],[Date]]),0)</f>
        <v>8</v>
      </c>
      <c r="P346" s="235">
        <f ca="1">IF(tblTEC_TDB_Data[[#This Row],[Âge]]&lt;=30,N346,0)</f>
        <v>0.25</v>
      </c>
      <c r="Q346" s="235">
        <f ca="1">IF(AND(tblTEC_TDB_Data[[#This Row],[Âge]]&gt;30,tblTEC_TDB_Data[[#This Row],[Âge]]&lt;=60),N346,0)</f>
        <v>0</v>
      </c>
      <c r="R346" s="235">
        <f ca="1">IF(AND(tblTEC_TDB_Data[[#This Row],[Âge]]&gt;60,tblTEC_TDB_Data[[#This Row],[Âge]]&lt;=90),N346,0)</f>
        <v>0</v>
      </c>
      <c r="S346" s="235">
        <f ca="1">IF(tblTEC_TDB_Data[[#This Row],[Âge]]&gt;90,N346,0)</f>
        <v>0</v>
      </c>
    </row>
    <row r="347" spans="1:19" x14ac:dyDescent="0.25">
      <c r="A347" s="231">
        <v>347</v>
      </c>
      <c r="B347" s="231" t="s">
        <v>11832</v>
      </c>
      <c r="C347" s="1143">
        <v>45510</v>
      </c>
      <c r="D347" s="236" t="s">
        <v>11829</v>
      </c>
      <c r="E347" s="977">
        <v>5</v>
      </c>
      <c r="F347" s="228" t="s">
        <v>172</v>
      </c>
      <c r="G347" s="228" t="s">
        <v>9339</v>
      </c>
      <c r="H347" s="228" t="s">
        <v>9339</v>
      </c>
      <c r="I347" s="232">
        <f>IF(tblTEC_TDB_Data[[#This Row],[EstDetruite]],E347,0)</f>
        <v>0</v>
      </c>
      <c r="J347" s="233">
        <f>tblTEC_TDB_Data[[#This Row],[H_Saisies]]-tblTEC_TDB_Data[[#This Row],[H_Détruites]]</f>
        <v>5</v>
      </c>
      <c r="K347" s="233">
        <f>IF(tblTEC_TDB_Data[[#This Row],[EstFacturable]]="VRAI",(E347-I347),0)</f>
        <v>5</v>
      </c>
      <c r="L347" s="232">
        <f t="shared" si="16"/>
        <v>0</v>
      </c>
      <c r="M347" s="232">
        <f t="shared" si="17"/>
        <v>0</v>
      </c>
      <c r="N347" s="234">
        <f>MAX(tblTEC_TDB_Data[[#This Row],[H_Facturables]]-tblTEC_TDB_Data[[#This Row],[H_Facturées]],0)</f>
        <v>5</v>
      </c>
      <c r="O347" s="227">
        <f ca="1">ROUND(INT(NOW()-tblTEC_TDB_Data[[#This Row],[Date]]),0)</f>
        <v>8</v>
      </c>
      <c r="P347" s="235">
        <f ca="1">IF(tblTEC_TDB_Data[[#This Row],[Âge]]&lt;=30,N347,0)</f>
        <v>5</v>
      </c>
      <c r="Q347" s="235">
        <f ca="1">IF(AND(tblTEC_TDB_Data[[#This Row],[Âge]]&gt;30,tblTEC_TDB_Data[[#This Row],[Âge]]&lt;=60),N347,0)</f>
        <v>0</v>
      </c>
      <c r="R347" s="235">
        <f ca="1">IF(AND(tblTEC_TDB_Data[[#This Row],[Âge]]&gt;60,tblTEC_TDB_Data[[#This Row],[Âge]]&lt;=90),N347,0)</f>
        <v>0</v>
      </c>
      <c r="S347" s="235">
        <f ca="1">IF(tblTEC_TDB_Data[[#This Row],[Âge]]&gt;90,N347,0)</f>
        <v>0</v>
      </c>
    </row>
    <row r="348" spans="1:19" x14ac:dyDescent="0.25">
      <c r="A348" s="231">
        <v>348</v>
      </c>
      <c r="B348" s="231" t="s">
        <v>11832</v>
      </c>
      <c r="C348" s="1143">
        <v>45511</v>
      </c>
      <c r="D348" s="236" t="s">
        <v>17003</v>
      </c>
      <c r="E348" s="977">
        <v>1</v>
      </c>
      <c r="F348" s="228" t="s">
        <v>172</v>
      </c>
      <c r="G348" s="228" t="s">
        <v>9339</v>
      </c>
      <c r="H348" s="228" t="s">
        <v>9339</v>
      </c>
      <c r="I348" s="232">
        <f>IF(tblTEC_TDB_Data[[#This Row],[EstDetruite]],E348,0)</f>
        <v>0</v>
      </c>
      <c r="J348" s="233">
        <f>tblTEC_TDB_Data[[#This Row],[H_Saisies]]-tblTEC_TDB_Data[[#This Row],[H_Détruites]]</f>
        <v>1</v>
      </c>
      <c r="K348" s="233">
        <f>IF(tblTEC_TDB_Data[[#This Row],[EstFacturable]]="VRAI",(E348-I348),0)</f>
        <v>1</v>
      </c>
      <c r="L348" s="232">
        <f t="shared" si="16"/>
        <v>0</v>
      </c>
      <c r="M348" s="232">
        <f t="shared" si="17"/>
        <v>0</v>
      </c>
      <c r="N348" s="234">
        <f>MAX(tblTEC_TDB_Data[[#This Row],[H_Facturables]]-tblTEC_TDB_Data[[#This Row],[H_Facturées]],0)</f>
        <v>1</v>
      </c>
      <c r="O348" s="227">
        <f ca="1">ROUND(INT(NOW()-tblTEC_TDB_Data[[#This Row],[Date]]),0)</f>
        <v>7</v>
      </c>
      <c r="P348" s="235">
        <f ca="1">IF(tblTEC_TDB_Data[[#This Row],[Âge]]&lt;=30,N348,0)</f>
        <v>1</v>
      </c>
      <c r="Q348" s="235">
        <f ca="1">IF(AND(tblTEC_TDB_Data[[#This Row],[Âge]]&gt;30,tblTEC_TDB_Data[[#This Row],[Âge]]&lt;=60),N348,0)</f>
        <v>0</v>
      </c>
      <c r="R348" s="235">
        <f ca="1">IF(AND(tblTEC_TDB_Data[[#This Row],[Âge]]&gt;60,tblTEC_TDB_Data[[#This Row],[Âge]]&lt;=90),N348,0)</f>
        <v>0</v>
      </c>
      <c r="S348" s="235">
        <f ca="1">IF(tblTEC_TDB_Data[[#This Row],[Âge]]&gt;90,N348,0)</f>
        <v>0</v>
      </c>
    </row>
    <row r="349" spans="1:19" x14ac:dyDescent="0.25">
      <c r="A349" s="231">
        <v>349</v>
      </c>
      <c r="B349" s="231" t="s">
        <v>11832</v>
      </c>
      <c r="C349" s="1143">
        <v>45511</v>
      </c>
      <c r="D349" s="236" t="s">
        <v>17004</v>
      </c>
      <c r="E349" s="977">
        <v>0.5</v>
      </c>
      <c r="F349" s="228" t="s">
        <v>172</v>
      </c>
      <c r="G349" s="228" t="s">
        <v>9339</v>
      </c>
      <c r="H349" s="228" t="s">
        <v>9339</v>
      </c>
      <c r="I349" s="232">
        <f>IF(tblTEC_TDB_Data[[#This Row],[EstDetruite]],E349,0)</f>
        <v>0</v>
      </c>
      <c r="J349" s="233">
        <f>tblTEC_TDB_Data[[#This Row],[H_Saisies]]-tblTEC_TDB_Data[[#This Row],[H_Détruites]]</f>
        <v>0.5</v>
      </c>
      <c r="K349" s="233">
        <f>IF(tblTEC_TDB_Data[[#This Row],[EstFacturable]]="VRAI",(E349-I349),0)</f>
        <v>0.5</v>
      </c>
      <c r="L349" s="232">
        <f t="shared" si="16"/>
        <v>0</v>
      </c>
      <c r="M349" s="232">
        <f t="shared" si="17"/>
        <v>0</v>
      </c>
      <c r="N349" s="234">
        <f>MAX(tblTEC_TDB_Data[[#This Row],[H_Facturables]]-tblTEC_TDB_Data[[#This Row],[H_Facturées]],0)</f>
        <v>0.5</v>
      </c>
      <c r="O349" s="227">
        <f ca="1">ROUND(INT(NOW()-tblTEC_TDB_Data[[#This Row],[Date]]),0)</f>
        <v>7</v>
      </c>
      <c r="P349" s="235">
        <f ca="1">IF(tblTEC_TDB_Data[[#This Row],[Âge]]&lt;=30,N349,0)</f>
        <v>0.5</v>
      </c>
      <c r="Q349" s="235">
        <f ca="1">IF(AND(tblTEC_TDB_Data[[#This Row],[Âge]]&gt;30,tblTEC_TDB_Data[[#This Row],[Âge]]&lt;=60),N349,0)</f>
        <v>0</v>
      </c>
      <c r="R349" s="235">
        <f ca="1">IF(AND(tblTEC_TDB_Data[[#This Row],[Âge]]&gt;60,tblTEC_TDB_Data[[#This Row],[Âge]]&lt;=90),N349,0)</f>
        <v>0</v>
      </c>
      <c r="S349" s="235">
        <f ca="1">IF(tblTEC_TDB_Data[[#This Row],[Âge]]&gt;90,N349,0)</f>
        <v>0</v>
      </c>
    </row>
    <row r="350" spans="1:19" x14ac:dyDescent="0.25">
      <c r="A350" s="231">
        <v>350</v>
      </c>
      <c r="B350" s="231" t="s">
        <v>11832</v>
      </c>
      <c r="C350" s="1143">
        <v>45511</v>
      </c>
      <c r="D350" s="236" t="s">
        <v>11829</v>
      </c>
      <c r="E350" s="977">
        <v>3.5</v>
      </c>
      <c r="F350" s="228" t="s">
        <v>172</v>
      </c>
      <c r="G350" s="228" t="s">
        <v>9339</v>
      </c>
      <c r="H350" s="228" t="s">
        <v>9339</v>
      </c>
      <c r="I350" s="232">
        <f>IF(tblTEC_TDB_Data[[#This Row],[EstDetruite]],E350,0)</f>
        <v>0</v>
      </c>
      <c r="J350" s="233">
        <f>tblTEC_TDB_Data[[#This Row],[H_Saisies]]-tblTEC_TDB_Data[[#This Row],[H_Détruites]]</f>
        <v>3.5</v>
      </c>
      <c r="K350" s="233">
        <f>IF(tblTEC_TDB_Data[[#This Row],[EstFacturable]]="VRAI",(E350-I350),0)</f>
        <v>3.5</v>
      </c>
      <c r="L350" s="232">
        <f t="shared" si="16"/>
        <v>0</v>
      </c>
      <c r="M350" s="232">
        <f t="shared" si="17"/>
        <v>0</v>
      </c>
      <c r="N350" s="234">
        <f>MAX(tblTEC_TDB_Data[[#This Row],[H_Facturables]]-tblTEC_TDB_Data[[#This Row],[H_Facturées]],0)</f>
        <v>3.5</v>
      </c>
      <c r="O350" s="227">
        <f ca="1">ROUND(INT(NOW()-tblTEC_TDB_Data[[#This Row],[Date]]),0)</f>
        <v>7</v>
      </c>
      <c r="P350" s="235">
        <f ca="1">IF(tblTEC_TDB_Data[[#This Row],[Âge]]&lt;=30,N350,0)</f>
        <v>3.5</v>
      </c>
      <c r="Q350" s="235">
        <f ca="1">IF(AND(tblTEC_TDB_Data[[#This Row],[Âge]]&gt;30,tblTEC_TDB_Data[[#This Row],[Âge]]&lt;=60),N350,0)</f>
        <v>0</v>
      </c>
      <c r="R350" s="235">
        <f ca="1">IF(AND(tblTEC_TDB_Data[[#This Row],[Âge]]&gt;60,tblTEC_TDB_Data[[#This Row],[Âge]]&lt;=90),N350,0)</f>
        <v>0</v>
      </c>
      <c r="S350" s="235">
        <f ca="1">IF(tblTEC_TDB_Data[[#This Row],[Âge]]&gt;90,N350,0)</f>
        <v>0</v>
      </c>
    </row>
    <row r="351" spans="1:19" x14ac:dyDescent="0.25">
      <c r="A351" s="231">
        <v>351</v>
      </c>
      <c r="B351" s="231" t="s">
        <v>11832</v>
      </c>
      <c r="C351" s="1143">
        <v>45511</v>
      </c>
      <c r="D351" s="236" t="s">
        <v>11829</v>
      </c>
      <c r="E351" s="977">
        <v>3</v>
      </c>
      <c r="F351" s="228" t="s">
        <v>172</v>
      </c>
      <c r="G351" s="228" t="s">
        <v>9339</v>
      </c>
      <c r="H351" s="228" t="s">
        <v>9339</v>
      </c>
      <c r="I351" s="232">
        <f>IF(tblTEC_TDB_Data[[#This Row],[EstDetruite]],E351,0)</f>
        <v>0</v>
      </c>
      <c r="J351" s="233">
        <f>tblTEC_TDB_Data[[#This Row],[H_Saisies]]-tblTEC_TDB_Data[[#This Row],[H_Détruites]]</f>
        <v>3</v>
      </c>
      <c r="K351" s="233">
        <f>IF(tblTEC_TDB_Data[[#This Row],[EstFacturable]]="VRAI",(E351-I351),0)</f>
        <v>3</v>
      </c>
      <c r="L351" s="232">
        <f t="shared" si="16"/>
        <v>0</v>
      </c>
      <c r="M351" s="232">
        <f t="shared" si="17"/>
        <v>0</v>
      </c>
      <c r="N351" s="234">
        <f>MAX(tblTEC_TDB_Data[[#This Row],[H_Facturables]]-tblTEC_TDB_Data[[#This Row],[H_Facturées]],0)</f>
        <v>3</v>
      </c>
      <c r="O351" s="227">
        <f ca="1">ROUND(INT(NOW()-tblTEC_TDB_Data[[#This Row],[Date]]),0)</f>
        <v>7</v>
      </c>
      <c r="P351" s="235">
        <f ca="1">IF(tblTEC_TDB_Data[[#This Row],[Âge]]&lt;=30,N351,0)</f>
        <v>3</v>
      </c>
      <c r="Q351" s="235">
        <f ca="1">IF(AND(tblTEC_TDB_Data[[#This Row],[Âge]]&gt;30,tblTEC_TDB_Data[[#This Row],[Âge]]&lt;=60),N351,0)</f>
        <v>0</v>
      </c>
      <c r="R351" s="235">
        <f ca="1">IF(AND(tblTEC_TDB_Data[[#This Row],[Âge]]&gt;60,tblTEC_TDB_Data[[#This Row],[Âge]]&lt;=90),N351,0)</f>
        <v>0</v>
      </c>
      <c r="S351" s="235">
        <f ca="1">IF(tblTEC_TDB_Data[[#This Row],[Âge]]&gt;90,N351,0)</f>
        <v>0</v>
      </c>
    </row>
    <row r="352" spans="1:19" x14ac:dyDescent="0.25">
      <c r="A352" s="231">
        <v>352</v>
      </c>
      <c r="B352" s="231" t="s">
        <v>11832</v>
      </c>
      <c r="C352" s="1143">
        <v>45512</v>
      </c>
      <c r="D352" s="236" t="s">
        <v>13409</v>
      </c>
      <c r="E352" s="977">
        <v>0.5</v>
      </c>
      <c r="F352" s="228" t="s">
        <v>172</v>
      </c>
      <c r="G352" s="228" t="s">
        <v>9339</v>
      </c>
      <c r="H352" s="228" t="s">
        <v>9339</v>
      </c>
      <c r="I352" s="232">
        <f>IF(tblTEC_TDB_Data[[#This Row],[EstDetruite]],E352,0)</f>
        <v>0</v>
      </c>
      <c r="J352" s="233">
        <f>tblTEC_TDB_Data[[#This Row],[H_Saisies]]-tblTEC_TDB_Data[[#This Row],[H_Détruites]]</f>
        <v>0.5</v>
      </c>
      <c r="K352" s="233">
        <f>IF(tblTEC_TDB_Data[[#This Row],[EstFacturable]]="VRAI",(E352-I352),0)</f>
        <v>0.5</v>
      </c>
      <c r="L352" s="232">
        <f t="shared" si="16"/>
        <v>0</v>
      </c>
      <c r="M352" s="232">
        <f t="shared" si="17"/>
        <v>0</v>
      </c>
      <c r="N352" s="234">
        <f>MAX(tblTEC_TDB_Data[[#This Row],[H_Facturables]]-tblTEC_TDB_Data[[#This Row],[H_Facturées]],0)</f>
        <v>0.5</v>
      </c>
      <c r="O352" s="227">
        <f ca="1">ROUND(INT(NOW()-tblTEC_TDB_Data[[#This Row],[Date]]),0)</f>
        <v>6</v>
      </c>
      <c r="P352" s="235">
        <f ca="1">IF(tblTEC_TDB_Data[[#This Row],[Âge]]&lt;=30,N352,0)</f>
        <v>0.5</v>
      </c>
      <c r="Q352" s="235">
        <f ca="1">IF(AND(tblTEC_TDB_Data[[#This Row],[Âge]]&gt;30,tblTEC_TDB_Data[[#This Row],[Âge]]&lt;=60),N352,0)</f>
        <v>0</v>
      </c>
      <c r="R352" s="235">
        <f ca="1">IF(AND(tblTEC_TDB_Data[[#This Row],[Âge]]&gt;60,tblTEC_TDB_Data[[#This Row],[Âge]]&lt;=90),N352,0)</f>
        <v>0</v>
      </c>
      <c r="S352" s="235">
        <f ca="1">IF(tblTEC_TDB_Data[[#This Row],[Âge]]&gt;90,N352,0)</f>
        <v>0</v>
      </c>
    </row>
    <row r="353" spans="1:19" x14ac:dyDescent="0.25">
      <c r="A353" s="231">
        <v>353</v>
      </c>
      <c r="B353" s="231" t="s">
        <v>11832</v>
      </c>
      <c r="C353" s="1143">
        <v>45512</v>
      </c>
      <c r="D353" s="236" t="s">
        <v>11829</v>
      </c>
      <c r="E353" s="977">
        <v>1</v>
      </c>
      <c r="F353" s="228" t="s">
        <v>172</v>
      </c>
      <c r="G353" s="228" t="s">
        <v>9339</v>
      </c>
      <c r="H353" s="228" t="s">
        <v>9339</v>
      </c>
      <c r="I353" s="232">
        <f>IF(tblTEC_TDB_Data[[#This Row],[EstDetruite]],E353,0)</f>
        <v>0</v>
      </c>
      <c r="J353" s="233">
        <f>tblTEC_TDB_Data[[#This Row],[H_Saisies]]-tblTEC_TDB_Data[[#This Row],[H_Détruites]]</f>
        <v>1</v>
      </c>
      <c r="K353" s="233">
        <f>IF(tblTEC_TDB_Data[[#This Row],[EstFacturable]]="VRAI",(E353-I353),0)</f>
        <v>1</v>
      </c>
      <c r="L353" s="232">
        <f t="shared" si="16"/>
        <v>0</v>
      </c>
      <c r="M353" s="232">
        <f t="shared" si="17"/>
        <v>0</v>
      </c>
      <c r="N353" s="234">
        <f>MAX(tblTEC_TDB_Data[[#This Row],[H_Facturables]]-tblTEC_TDB_Data[[#This Row],[H_Facturées]],0)</f>
        <v>1</v>
      </c>
      <c r="O353" s="227">
        <f ca="1">ROUND(INT(NOW()-tblTEC_TDB_Data[[#This Row],[Date]]),0)</f>
        <v>6</v>
      </c>
      <c r="P353" s="235">
        <f ca="1">IF(tblTEC_TDB_Data[[#This Row],[Âge]]&lt;=30,N353,0)</f>
        <v>1</v>
      </c>
      <c r="Q353" s="235">
        <f ca="1">IF(AND(tblTEC_TDB_Data[[#This Row],[Âge]]&gt;30,tblTEC_TDB_Data[[#This Row],[Âge]]&lt;=60),N353,0)</f>
        <v>0</v>
      </c>
      <c r="R353" s="235">
        <f ca="1">IF(AND(tblTEC_TDB_Data[[#This Row],[Âge]]&gt;60,tblTEC_TDB_Data[[#This Row],[Âge]]&lt;=90),N353,0)</f>
        <v>0</v>
      </c>
      <c r="S353" s="235">
        <f ca="1">IF(tblTEC_TDB_Data[[#This Row],[Âge]]&gt;90,N353,0)</f>
        <v>0</v>
      </c>
    </row>
    <row r="354" spans="1:19" x14ac:dyDescent="0.25">
      <c r="A354" s="231">
        <v>354</v>
      </c>
      <c r="B354" s="231" t="s">
        <v>5</v>
      </c>
      <c r="C354" s="1143">
        <v>45508</v>
      </c>
      <c r="D354" s="236" t="s">
        <v>15165</v>
      </c>
      <c r="E354" s="977">
        <v>1</v>
      </c>
      <c r="F354" s="228" t="s">
        <v>172</v>
      </c>
      <c r="G354" s="228" t="s">
        <v>9339</v>
      </c>
      <c r="H354" s="228" t="s">
        <v>9339</v>
      </c>
      <c r="I354" s="232">
        <f>IF(tblTEC_TDB_Data[[#This Row],[EstDetruite]],E354,0)</f>
        <v>0</v>
      </c>
      <c r="J354" s="233">
        <f>tblTEC_TDB_Data[[#This Row],[H_Saisies]]-tblTEC_TDB_Data[[#This Row],[H_Détruites]]</f>
        <v>1</v>
      </c>
      <c r="K354" s="233">
        <f>IF(tblTEC_TDB_Data[[#This Row],[EstFacturable]]="VRAI",(E354-I354),0)</f>
        <v>1</v>
      </c>
      <c r="L354" s="232">
        <f t="shared" si="16"/>
        <v>0</v>
      </c>
      <c r="M354" s="232">
        <f t="shared" si="17"/>
        <v>0</v>
      </c>
      <c r="N354" s="234">
        <f>MAX(tblTEC_TDB_Data[[#This Row],[H_Facturables]]-tblTEC_TDB_Data[[#This Row],[H_Facturées]],0)</f>
        <v>1</v>
      </c>
      <c r="O354" s="227">
        <f ca="1">ROUND(INT(NOW()-tblTEC_TDB_Data[[#This Row],[Date]]),0)</f>
        <v>10</v>
      </c>
      <c r="P354" s="235">
        <f ca="1">IF(tblTEC_TDB_Data[[#This Row],[Âge]]&lt;=30,N354,0)</f>
        <v>1</v>
      </c>
      <c r="Q354" s="235">
        <f ca="1">IF(AND(tblTEC_TDB_Data[[#This Row],[Âge]]&gt;30,tblTEC_TDB_Data[[#This Row],[Âge]]&lt;=60),N354,0)</f>
        <v>0</v>
      </c>
      <c r="R354" s="235">
        <f ca="1">IF(AND(tblTEC_TDB_Data[[#This Row],[Âge]]&gt;60,tblTEC_TDB_Data[[#This Row],[Âge]]&lt;=90),N354,0)</f>
        <v>0</v>
      </c>
      <c r="S354" s="235">
        <f ca="1">IF(tblTEC_TDB_Data[[#This Row],[Âge]]&gt;90,N354,0)</f>
        <v>0</v>
      </c>
    </row>
    <row r="355" spans="1:19" x14ac:dyDescent="0.25">
      <c r="A355" s="231">
        <v>355</v>
      </c>
      <c r="B355" s="231" t="s">
        <v>5</v>
      </c>
      <c r="C355" s="1143">
        <v>45508</v>
      </c>
      <c r="D355" s="236" t="s">
        <v>13409</v>
      </c>
      <c r="E355" s="977">
        <v>1</v>
      </c>
      <c r="F355" s="228" t="s">
        <v>172</v>
      </c>
      <c r="G355" s="228" t="s">
        <v>9339</v>
      </c>
      <c r="H355" s="228" t="s">
        <v>9339</v>
      </c>
      <c r="I355" s="232">
        <f>IF(tblTEC_TDB_Data[[#This Row],[EstDetruite]],E355,0)</f>
        <v>0</v>
      </c>
      <c r="J355" s="233">
        <f>tblTEC_TDB_Data[[#This Row],[H_Saisies]]-tblTEC_TDB_Data[[#This Row],[H_Détruites]]</f>
        <v>1</v>
      </c>
      <c r="K355" s="233">
        <f>IF(tblTEC_TDB_Data[[#This Row],[EstFacturable]]="VRAI",(E355-I355),0)</f>
        <v>1</v>
      </c>
      <c r="L355" s="232">
        <f t="shared" si="16"/>
        <v>0</v>
      </c>
      <c r="M355" s="232">
        <f t="shared" si="17"/>
        <v>0</v>
      </c>
      <c r="N355" s="234">
        <f>MAX(tblTEC_TDB_Data[[#This Row],[H_Facturables]]-tblTEC_TDB_Data[[#This Row],[H_Facturées]],0)</f>
        <v>1</v>
      </c>
      <c r="O355" s="227">
        <f ca="1">ROUND(INT(NOW()-tblTEC_TDB_Data[[#This Row],[Date]]),0)</f>
        <v>10</v>
      </c>
      <c r="P355" s="235">
        <f ca="1">IF(tblTEC_TDB_Data[[#This Row],[Âge]]&lt;=30,N355,0)</f>
        <v>1</v>
      </c>
      <c r="Q355" s="235">
        <f ca="1">IF(AND(tblTEC_TDB_Data[[#This Row],[Âge]]&gt;30,tblTEC_TDB_Data[[#This Row],[Âge]]&lt;=60),N355,0)</f>
        <v>0</v>
      </c>
      <c r="R355" s="235">
        <f ca="1">IF(AND(tblTEC_TDB_Data[[#This Row],[Âge]]&gt;60,tblTEC_TDB_Data[[#This Row],[Âge]]&lt;=90),N355,0)</f>
        <v>0</v>
      </c>
      <c r="S355" s="235">
        <f ca="1">IF(tblTEC_TDB_Data[[#This Row],[Âge]]&gt;90,N355,0)</f>
        <v>0</v>
      </c>
    </row>
    <row r="356" spans="1:19" x14ac:dyDescent="0.25">
      <c r="A356" s="231">
        <v>356</v>
      </c>
      <c r="B356" s="231" t="s">
        <v>5</v>
      </c>
      <c r="C356" s="1143">
        <v>45508</v>
      </c>
      <c r="D356" s="236" t="s">
        <v>13169</v>
      </c>
      <c r="E356" s="977">
        <v>1</v>
      </c>
      <c r="F356" s="228" t="s">
        <v>172</v>
      </c>
      <c r="G356" s="228" t="s">
        <v>9339</v>
      </c>
      <c r="H356" s="228" t="s">
        <v>9339</v>
      </c>
      <c r="I356" s="232">
        <f>IF(tblTEC_TDB_Data[[#This Row],[EstDetruite]],E356,0)</f>
        <v>0</v>
      </c>
      <c r="J356" s="233">
        <f>tblTEC_TDB_Data[[#This Row],[H_Saisies]]-tblTEC_TDB_Data[[#This Row],[H_Détruites]]</f>
        <v>1</v>
      </c>
      <c r="K356" s="233">
        <f>IF(tblTEC_TDB_Data[[#This Row],[EstFacturable]]="VRAI",(E356-I356),0)</f>
        <v>1</v>
      </c>
      <c r="L356" s="232">
        <f t="shared" ref="L356:L387" si="18">(E356-I356)-K356</f>
        <v>0</v>
      </c>
      <c r="M356" s="232">
        <f t="shared" ref="M356:M387" si="19">IF(G356="VRAI",J356,0)</f>
        <v>0</v>
      </c>
      <c r="N356" s="234">
        <f>MAX(tblTEC_TDB_Data[[#This Row],[H_Facturables]]-tblTEC_TDB_Data[[#This Row],[H_Facturées]],0)</f>
        <v>1</v>
      </c>
      <c r="O356" s="227">
        <f ca="1">ROUND(INT(NOW()-tblTEC_TDB_Data[[#This Row],[Date]]),0)</f>
        <v>10</v>
      </c>
      <c r="P356" s="235">
        <f ca="1">IF(tblTEC_TDB_Data[[#This Row],[Âge]]&lt;=30,N356,0)</f>
        <v>1</v>
      </c>
      <c r="Q356" s="235">
        <f ca="1">IF(AND(tblTEC_TDB_Data[[#This Row],[Âge]]&gt;30,tblTEC_TDB_Data[[#This Row],[Âge]]&lt;=60),N356,0)</f>
        <v>0</v>
      </c>
      <c r="R356" s="235">
        <f ca="1">IF(AND(tblTEC_TDB_Data[[#This Row],[Âge]]&gt;60,tblTEC_TDB_Data[[#This Row],[Âge]]&lt;=90),N356,0)</f>
        <v>0</v>
      </c>
      <c r="S356" s="235">
        <f ca="1">IF(tblTEC_TDB_Data[[#This Row],[Âge]]&gt;90,N356,0)</f>
        <v>0</v>
      </c>
    </row>
    <row r="357" spans="1:19" x14ac:dyDescent="0.25">
      <c r="A357" s="231">
        <v>357</v>
      </c>
      <c r="B357" s="231" t="s">
        <v>5</v>
      </c>
      <c r="C357" s="1143">
        <v>45508</v>
      </c>
      <c r="D357" s="236" t="s">
        <v>15196</v>
      </c>
      <c r="E357" s="977">
        <v>0.4</v>
      </c>
      <c r="F357" s="228" t="s">
        <v>172</v>
      </c>
      <c r="G357" s="228" t="s">
        <v>9339</v>
      </c>
      <c r="H357" s="228" t="s">
        <v>9339</v>
      </c>
      <c r="I357" s="232">
        <f>IF(tblTEC_TDB_Data[[#This Row],[EstDetruite]],E357,0)</f>
        <v>0</v>
      </c>
      <c r="J357" s="233">
        <f>tblTEC_TDB_Data[[#This Row],[H_Saisies]]-tblTEC_TDB_Data[[#This Row],[H_Détruites]]</f>
        <v>0.4</v>
      </c>
      <c r="K357" s="233">
        <f>IF(tblTEC_TDB_Data[[#This Row],[EstFacturable]]="VRAI",(E357-I357),0)</f>
        <v>0.4</v>
      </c>
      <c r="L357" s="232">
        <f t="shared" si="18"/>
        <v>0</v>
      </c>
      <c r="M357" s="232">
        <f t="shared" si="19"/>
        <v>0</v>
      </c>
      <c r="N357" s="234">
        <f>MAX(tblTEC_TDB_Data[[#This Row],[H_Facturables]]-tblTEC_TDB_Data[[#This Row],[H_Facturées]],0)</f>
        <v>0.4</v>
      </c>
      <c r="O357" s="227">
        <f ca="1">ROUND(INT(NOW()-tblTEC_TDB_Data[[#This Row],[Date]]),0)</f>
        <v>10</v>
      </c>
      <c r="P357" s="235">
        <f ca="1">IF(tblTEC_TDB_Data[[#This Row],[Âge]]&lt;=30,N357,0)</f>
        <v>0.4</v>
      </c>
      <c r="Q357" s="235">
        <f ca="1">IF(AND(tblTEC_TDB_Data[[#This Row],[Âge]]&gt;30,tblTEC_TDB_Data[[#This Row],[Âge]]&lt;=60),N357,0)</f>
        <v>0</v>
      </c>
      <c r="R357" s="235">
        <f ca="1">IF(AND(tblTEC_TDB_Data[[#This Row],[Âge]]&gt;60,tblTEC_TDB_Data[[#This Row],[Âge]]&lt;=90),N357,0)</f>
        <v>0</v>
      </c>
      <c r="S357" s="235">
        <f ca="1">IF(tblTEC_TDB_Data[[#This Row],[Âge]]&gt;90,N357,0)</f>
        <v>0</v>
      </c>
    </row>
    <row r="358" spans="1:19" x14ac:dyDescent="0.25">
      <c r="A358" s="231">
        <v>358</v>
      </c>
      <c r="B358" s="231" t="s">
        <v>5</v>
      </c>
      <c r="C358" s="1143">
        <v>45508</v>
      </c>
      <c r="D358" s="236" t="s">
        <v>14957</v>
      </c>
      <c r="E358" s="977">
        <v>0.25</v>
      </c>
      <c r="F358" s="228" t="s">
        <v>172</v>
      </c>
      <c r="G358" s="228" t="s">
        <v>9339</v>
      </c>
      <c r="H358" s="228" t="s">
        <v>9339</v>
      </c>
      <c r="I358" s="232">
        <f>IF(tblTEC_TDB_Data[[#This Row],[EstDetruite]],E358,0)</f>
        <v>0</v>
      </c>
      <c r="J358" s="233">
        <f>tblTEC_TDB_Data[[#This Row],[H_Saisies]]-tblTEC_TDB_Data[[#This Row],[H_Détruites]]</f>
        <v>0.25</v>
      </c>
      <c r="K358" s="233">
        <f>IF(tblTEC_TDB_Data[[#This Row],[EstFacturable]]="VRAI",(E358-I358),0)</f>
        <v>0.25</v>
      </c>
      <c r="L358" s="232">
        <f t="shared" si="18"/>
        <v>0</v>
      </c>
      <c r="M358" s="232">
        <f t="shared" si="19"/>
        <v>0</v>
      </c>
      <c r="N358" s="234">
        <f>MAX(tblTEC_TDB_Data[[#This Row],[H_Facturables]]-tblTEC_TDB_Data[[#This Row],[H_Facturées]],0)</f>
        <v>0.25</v>
      </c>
      <c r="O358" s="227">
        <f ca="1">ROUND(INT(NOW()-tblTEC_TDB_Data[[#This Row],[Date]]),0)</f>
        <v>10</v>
      </c>
      <c r="P358" s="235">
        <f ca="1">IF(tblTEC_TDB_Data[[#This Row],[Âge]]&lt;=30,N358,0)</f>
        <v>0.25</v>
      </c>
      <c r="Q358" s="235">
        <f ca="1">IF(AND(tblTEC_TDB_Data[[#This Row],[Âge]]&gt;30,tblTEC_TDB_Data[[#This Row],[Âge]]&lt;=60),N358,0)</f>
        <v>0</v>
      </c>
      <c r="R358" s="235">
        <f ca="1">IF(AND(tblTEC_TDB_Data[[#This Row],[Âge]]&gt;60,tblTEC_TDB_Data[[#This Row],[Âge]]&lt;=90),N358,0)</f>
        <v>0</v>
      </c>
      <c r="S358" s="235">
        <f ca="1">IF(tblTEC_TDB_Data[[#This Row],[Âge]]&gt;90,N358,0)</f>
        <v>0</v>
      </c>
    </row>
    <row r="359" spans="1:19" x14ac:dyDescent="0.25">
      <c r="A359" s="231">
        <v>359</v>
      </c>
      <c r="B359" s="231" t="s">
        <v>5</v>
      </c>
      <c r="C359" s="1143">
        <v>45508</v>
      </c>
      <c r="D359" s="236" t="s">
        <v>11628</v>
      </c>
      <c r="E359" s="977">
        <v>4</v>
      </c>
      <c r="F359" s="228" t="s">
        <v>172</v>
      </c>
      <c r="G359" s="228" t="s">
        <v>9339</v>
      </c>
      <c r="H359" s="228" t="s">
        <v>9339</v>
      </c>
      <c r="I359" s="232">
        <f>IF(tblTEC_TDB_Data[[#This Row],[EstDetruite]],E359,0)</f>
        <v>0</v>
      </c>
      <c r="J359" s="233">
        <f>tblTEC_TDB_Data[[#This Row],[H_Saisies]]-tblTEC_TDB_Data[[#This Row],[H_Détruites]]</f>
        <v>4</v>
      </c>
      <c r="K359" s="233">
        <f>IF(tblTEC_TDB_Data[[#This Row],[EstFacturable]]="VRAI",(E359-I359),0)</f>
        <v>4</v>
      </c>
      <c r="L359" s="232">
        <f t="shared" si="18"/>
        <v>0</v>
      </c>
      <c r="M359" s="232">
        <f t="shared" si="19"/>
        <v>0</v>
      </c>
      <c r="N359" s="234">
        <f>MAX(tblTEC_TDB_Data[[#This Row],[H_Facturables]]-tblTEC_TDB_Data[[#This Row],[H_Facturées]],0)</f>
        <v>4</v>
      </c>
      <c r="O359" s="227">
        <f ca="1">ROUND(INT(NOW()-tblTEC_TDB_Data[[#This Row],[Date]]),0)</f>
        <v>10</v>
      </c>
      <c r="P359" s="235">
        <f ca="1">IF(tblTEC_TDB_Data[[#This Row],[Âge]]&lt;=30,N359,0)</f>
        <v>4</v>
      </c>
      <c r="Q359" s="235">
        <f ca="1">IF(AND(tblTEC_TDB_Data[[#This Row],[Âge]]&gt;30,tblTEC_TDB_Data[[#This Row],[Âge]]&lt;=60),N359,0)</f>
        <v>0</v>
      </c>
      <c r="R359" s="235">
        <f ca="1">IF(AND(tblTEC_TDB_Data[[#This Row],[Âge]]&gt;60,tblTEC_TDB_Data[[#This Row],[Âge]]&lt;=90),N359,0)</f>
        <v>0</v>
      </c>
      <c r="S359" s="235">
        <f ca="1">IF(tblTEC_TDB_Data[[#This Row],[Âge]]&gt;90,N359,0)</f>
        <v>0</v>
      </c>
    </row>
    <row r="360" spans="1:19" x14ac:dyDescent="0.25">
      <c r="A360" s="231">
        <v>360</v>
      </c>
      <c r="B360" s="231" t="s">
        <v>5</v>
      </c>
      <c r="C360" s="1143">
        <v>45508</v>
      </c>
      <c r="D360" s="236" t="s">
        <v>14964</v>
      </c>
      <c r="E360" s="977">
        <v>0.75</v>
      </c>
      <c r="F360" s="228" t="s">
        <v>172</v>
      </c>
      <c r="G360" s="228" t="s">
        <v>9339</v>
      </c>
      <c r="H360" s="228" t="s">
        <v>9339</v>
      </c>
      <c r="I360" s="232">
        <f>IF(tblTEC_TDB_Data[[#This Row],[EstDetruite]],E360,0)</f>
        <v>0</v>
      </c>
      <c r="J360" s="233">
        <f>tblTEC_TDB_Data[[#This Row],[H_Saisies]]-tblTEC_TDB_Data[[#This Row],[H_Détruites]]</f>
        <v>0.75</v>
      </c>
      <c r="K360" s="233">
        <f>IF(tblTEC_TDB_Data[[#This Row],[EstFacturable]]="VRAI",(E360-I360),0)</f>
        <v>0.75</v>
      </c>
      <c r="L360" s="232">
        <f t="shared" si="18"/>
        <v>0</v>
      </c>
      <c r="M360" s="232">
        <f t="shared" si="19"/>
        <v>0</v>
      </c>
      <c r="N360" s="234">
        <f>MAX(tblTEC_TDB_Data[[#This Row],[H_Facturables]]-tblTEC_TDB_Data[[#This Row],[H_Facturées]],0)</f>
        <v>0.75</v>
      </c>
      <c r="O360" s="227">
        <f ca="1">ROUND(INT(NOW()-tblTEC_TDB_Data[[#This Row],[Date]]),0)</f>
        <v>10</v>
      </c>
      <c r="P360" s="235">
        <f ca="1">IF(tblTEC_TDB_Data[[#This Row],[Âge]]&lt;=30,N360,0)</f>
        <v>0.75</v>
      </c>
      <c r="Q360" s="235">
        <f ca="1">IF(AND(tblTEC_TDB_Data[[#This Row],[Âge]]&gt;30,tblTEC_TDB_Data[[#This Row],[Âge]]&lt;=60),N360,0)</f>
        <v>0</v>
      </c>
      <c r="R360" s="235">
        <f ca="1">IF(AND(tblTEC_TDB_Data[[#This Row],[Âge]]&gt;60,tblTEC_TDB_Data[[#This Row],[Âge]]&lt;=90),N360,0)</f>
        <v>0</v>
      </c>
      <c r="S360" s="235">
        <f ca="1">IF(tblTEC_TDB_Data[[#This Row],[Âge]]&gt;90,N360,0)</f>
        <v>0</v>
      </c>
    </row>
    <row r="361" spans="1:19" x14ac:dyDescent="0.25">
      <c r="A361" s="231">
        <v>361</v>
      </c>
      <c r="B361" s="231" t="s">
        <v>5</v>
      </c>
      <c r="C361" s="1143">
        <v>45509</v>
      </c>
      <c r="D361" s="236" t="s">
        <v>11628</v>
      </c>
      <c r="E361" s="977">
        <v>3.5</v>
      </c>
      <c r="F361" s="228" t="s">
        <v>172</v>
      </c>
      <c r="G361" s="228" t="s">
        <v>9339</v>
      </c>
      <c r="H361" s="228" t="s">
        <v>9339</v>
      </c>
      <c r="I361" s="232">
        <f>IF(tblTEC_TDB_Data[[#This Row],[EstDetruite]],E361,0)</f>
        <v>0</v>
      </c>
      <c r="J361" s="233">
        <f>tblTEC_TDB_Data[[#This Row],[H_Saisies]]-tblTEC_TDB_Data[[#This Row],[H_Détruites]]</f>
        <v>3.5</v>
      </c>
      <c r="K361" s="233">
        <f>IF(tblTEC_TDB_Data[[#This Row],[EstFacturable]]="VRAI",(E361-I361),0)</f>
        <v>3.5</v>
      </c>
      <c r="L361" s="232">
        <f t="shared" si="18"/>
        <v>0</v>
      </c>
      <c r="M361" s="232">
        <f t="shared" si="19"/>
        <v>0</v>
      </c>
      <c r="N361" s="234">
        <f>MAX(tblTEC_TDB_Data[[#This Row],[H_Facturables]]-tblTEC_TDB_Data[[#This Row],[H_Facturées]],0)</f>
        <v>3.5</v>
      </c>
      <c r="O361" s="227">
        <f ca="1">ROUND(INT(NOW()-tblTEC_TDB_Data[[#This Row],[Date]]),0)</f>
        <v>9</v>
      </c>
      <c r="P361" s="235">
        <f ca="1">IF(tblTEC_TDB_Data[[#This Row],[Âge]]&lt;=30,N361,0)</f>
        <v>3.5</v>
      </c>
      <c r="Q361" s="235">
        <f ca="1">IF(AND(tblTEC_TDB_Data[[#This Row],[Âge]]&gt;30,tblTEC_TDB_Data[[#This Row],[Âge]]&lt;=60),N361,0)</f>
        <v>0</v>
      </c>
      <c r="R361" s="235">
        <f ca="1">IF(AND(tblTEC_TDB_Data[[#This Row],[Âge]]&gt;60,tblTEC_TDB_Data[[#This Row],[Âge]]&lt;=90),N361,0)</f>
        <v>0</v>
      </c>
      <c r="S361" s="235">
        <f ca="1">IF(tblTEC_TDB_Data[[#This Row],[Âge]]&gt;90,N361,0)</f>
        <v>0</v>
      </c>
    </row>
    <row r="362" spans="1:19" x14ac:dyDescent="0.25">
      <c r="A362" s="231">
        <v>362</v>
      </c>
      <c r="B362" s="231" t="s">
        <v>5</v>
      </c>
      <c r="C362" s="1143">
        <v>45509</v>
      </c>
      <c r="D362" s="236" t="s">
        <v>11648</v>
      </c>
      <c r="E362" s="977">
        <v>2</v>
      </c>
      <c r="F362" s="228" t="s">
        <v>172</v>
      </c>
      <c r="G362" s="228" t="s">
        <v>9339</v>
      </c>
      <c r="H362" s="228" t="s">
        <v>9339</v>
      </c>
      <c r="I362" s="232">
        <f>IF(tblTEC_TDB_Data[[#This Row],[EstDetruite]],E362,0)</f>
        <v>0</v>
      </c>
      <c r="J362" s="233">
        <f>tblTEC_TDB_Data[[#This Row],[H_Saisies]]-tblTEC_TDB_Data[[#This Row],[H_Détruites]]</f>
        <v>2</v>
      </c>
      <c r="K362" s="233">
        <f>IF(tblTEC_TDB_Data[[#This Row],[EstFacturable]]="VRAI",(E362-I362),0)</f>
        <v>2</v>
      </c>
      <c r="L362" s="232">
        <f t="shared" si="18"/>
        <v>0</v>
      </c>
      <c r="M362" s="232">
        <f t="shared" si="19"/>
        <v>0</v>
      </c>
      <c r="N362" s="234">
        <f>MAX(tblTEC_TDB_Data[[#This Row],[H_Facturables]]-tblTEC_TDB_Data[[#This Row],[H_Facturées]],0)</f>
        <v>2</v>
      </c>
      <c r="O362" s="227">
        <f ca="1">ROUND(INT(NOW()-tblTEC_TDB_Data[[#This Row],[Date]]),0)</f>
        <v>9</v>
      </c>
      <c r="P362" s="235">
        <f ca="1">IF(tblTEC_TDB_Data[[#This Row],[Âge]]&lt;=30,N362,0)</f>
        <v>2</v>
      </c>
      <c r="Q362" s="235">
        <f ca="1">IF(AND(tblTEC_TDB_Data[[#This Row],[Âge]]&gt;30,tblTEC_TDB_Data[[#This Row],[Âge]]&lt;=60),N362,0)</f>
        <v>0</v>
      </c>
      <c r="R362" s="235">
        <f ca="1">IF(AND(tblTEC_TDB_Data[[#This Row],[Âge]]&gt;60,tblTEC_TDB_Data[[#This Row],[Âge]]&lt;=90),N362,0)</f>
        <v>0</v>
      </c>
      <c r="S362" s="235">
        <f ca="1">IF(tblTEC_TDB_Data[[#This Row],[Âge]]&gt;90,N362,0)</f>
        <v>0</v>
      </c>
    </row>
    <row r="363" spans="1:19" x14ac:dyDescent="0.25">
      <c r="A363" s="231">
        <v>363</v>
      </c>
      <c r="B363" s="231" t="s">
        <v>5</v>
      </c>
      <c r="C363" s="1143">
        <v>45509</v>
      </c>
      <c r="D363" s="236" t="s">
        <v>13409</v>
      </c>
      <c r="E363" s="977">
        <v>0.75</v>
      </c>
      <c r="F363" s="228" t="s">
        <v>172</v>
      </c>
      <c r="G363" s="228" t="s">
        <v>9339</v>
      </c>
      <c r="H363" s="228" t="s">
        <v>9339</v>
      </c>
      <c r="I363" s="232">
        <f>IF(tblTEC_TDB_Data[[#This Row],[EstDetruite]],E363,0)</f>
        <v>0</v>
      </c>
      <c r="J363" s="233">
        <f>tblTEC_TDB_Data[[#This Row],[H_Saisies]]-tblTEC_TDB_Data[[#This Row],[H_Détruites]]</f>
        <v>0.75</v>
      </c>
      <c r="K363" s="233">
        <f>IF(tblTEC_TDB_Data[[#This Row],[EstFacturable]]="VRAI",(E363-I363),0)</f>
        <v>0.75</v>
      </c>
      <c r="L363" s="232">
        <f t="shared" si="18"/>
        <v>0</v>
      </c>
      <c r="M363" s="232">
        <f t="shared" si="19"/>
        <v>0</v>
      </c>
      <c r="N363" s="234">
        <f>MAX(tblTEC_TDB_Data[[#This Row],[H_Facturables]]-tblTEC_TDB_Data[[#This Row],[H_Facturées]],0)</f>
        <v>0.75</v>
      </c>
      <c r="O363" s="227">
        <f ca="1">ROUND(INT(NOW()-tblTEC_TDB_Data[[#This Row],[Date]]),0)</f>
        <v>9</v>
      </c>
      <c r="P363" s="235">
        <f ca="1">IF(tblTEC_TDB_Data[[#This Row],[Âge]]&lt;=30,N363,0)</f>
        <v>0.75</v>
      </c>
      <c r="Q363" s="235">
        <f ca="1">IF(AND(tblTEC_TDB_Data[[#This Row],[Âge]]&gt;30,tblTEC_TDB_Data[[#This Row],[Âge]]&lt;=60),N363,0)</f>
        <v>0</v>
      </c>
      <c r="R363" s="235">
        <f ca="1">IF(AND(tblTEC_TDB_Data[[#This Row],[Âge]]&gt;60,tblTEC_TDB_Data[[#This Row],[Âge]]&lt;=90),N363,0)</f>
        <v>0</v>
      </c>
      <c r="S363" s="235">
        <f ca="1">IF(tblTEC_TDB_Data[[#This Row],[Âge]]&gt;90,N363,0)</f>
        <v>0</v>
      </c>
    </row>
    <row r="364" spans="1:19" x14ac:dyDescent="0.25">
      <c r="A364" s="231">
        <v>364</v>
      </c>
      <c r="B364" s="231" t="s">
        <v>5</v>
      </c>
      <c r="C364" s="1143">
        <v>45509</v>
      </c>
      <c r="D364" s="236" t="s">
        <v>13807</v>
      </c>
      <c r="E364" s="977">
        <v>1</v>
      </c>
      <c r="F364" s="228" t="s">
        <v>172</v>
      </c>
      <c r="G364" s="228" t="s">
        <v>9339</v>
      </c>
      <c r="H364" s="228" t="s">
        <v>9339</v>
      </c>
      <c r="I364" s="232">
        <f>IF(tblTEC_TDB_Data[[#This Row],[EstDetruite]],E364,0)</f>
        <v>0</v>
      </c>
      <c r="J364" s="233">
        <f>tblTEC_TDB_Data[[#This Row],[H_Saisies]]-tblTEC_TDB_Data[[#This Row],[H_Détruites]]</f>
        <v>1</v>
      </c>
      <c r="K364" s="233">
        <f>IF(tblTEC_TDB_Data[[#This Row],[EstFacturable]]="VRAI",(E364-I364),0)</f>
        <v>1</v>
      </c>
      <c r="L364" s="232">
        <f t="shared" si="18"/>
        <v>0</v>
      </c>
      <c r="M364" s="232">
        <f t="shared" si="19"/>
        <v>0</v>
      </c>
      <c r="N364" s="234">
        <f>MAX(tblTEC_TDB_Data[[#This Row],[H_Facturables]]-tblTEC_TDB_Data[[#This Row],[H_Facturées]],0)</f>
        <v>1</v>
      </c>
      <c r="O364" s="227">
        <f ca="1">ROUND(INT(NOW()-tblTEC_TDB_Data[[#This Row],[Date]]),0)</f>
        <v>9</v>
      </c>
      <c r="P364" s="235">
        <f ca="1">IF(tblTEC_TDB_Data[[#This Row],[Âge]]&lt;=30,N364,0)</f>
        <v>1</v>
      </c>
      <c r="Q364" s="235">
        <f ca="1">IF(AND(tblTEC_TDB_Data[[#This Row],[Âge]]&gt;30,tblTEC_TDB_Data[[#This Row],[Âge]]&lt;=60),N364,0)</f>
        <v>0</v>
      </c>
      <c r="R364" s="235">
        <f ca="1">IF(AND(tblTEC_TDB_Data[[#This Row],[Âge]]&gt;60,tblTEC_TDB_Data[[#This Row],[Âge]]&lt;=90),N364,0)</f>
        <v>0</v>
      </c>
      <c r="S364" s="235">
        <f ca="1">IF(tblTEC_TDB_Data[[#This Row],[Âge]]&gt;90,N364,0)</f>
        <v>0</v>
      </c>
    </row>
    <row r="365" spans="1:19" x14ac:dyDescent="0.25">
      <c r="A365" s="231">
        <v>365</v>
      </c>
      <c r="B365" s="231" t="s">
        <v>5</v>
      </c>
      <c r="C365" s="1143">
        <v>45509</v>
      </c>
      <c r="D365" s="236" t="s">
        <v>11616</v>
      </c>
      <c r="E365" s="977">
        <v>1</v>
      </c>
      <c r="F365" s="228" t="s">
        <v>172</v>
      </c>
      <c r="G365" s="228" t="s">
        <v>9339</v>
      </c>
      <c r="H365" s="228" t="s">
        <v>9339</v>
      </c>
      <c r="I365" s="232">
        <f>IF(tblTEC_TDB_Data[[#This Row],[EstDetruite]],E365,0)</f>
        <v>0</v>
      </c>
      <c r="J365" s="233">
        <f>tblTEC_TDB_Data[[#This Row],[H_Saisies]]-tblTEC_TDB_Data[[#This Row],[H_Détruites]]</f>
        <v>1</v>
      </c>
      <c r="K365" s="233">
        <f>IF(tblTEC_TDB_Data[[#This Row],[EstFacturable]]="VRAI",(E365-I365),0)</f>
        <v>1</v>
      </c>
      <c r="L365" s="232">
        <f t="shared" si="18"/>
        <v>0</v>
      </c>
      <c r="M365" s="232">
        <f t="shared" si="19"/>
        <v>0</v>
      </c>
      <c r="N365" s="234">
        <f>MAX(tblTEC_TDB_Data[[#This Row],[H_Facturables]]-tblTEC_TDB_Data[[#This Row],[H_Facturées]],0)</f>
        <v>1</v>
      </c>
      <c r="O365" s="227">
        <f ca="1">ROUND(INT(NOW()-tblTEC_TDB_Data[[#This Row],[Date]]),0)</f>
        <v>9</v>
      </c>
      <c r="P365" s="235">
        <f ca="1">IF(tblTEC_TDB_Data[[#This Row],[Âge]]&lt;=30,N365,0)</f>
        <v>1</v>
      </c>
      <c r="Q365" s="235">
        <f ca="1">IF(AND(tblTEC_TDB_Data[[#This Row],[Âge]]&gt;30,tblTEC_TDB_Data[[#This Row],[Âge]]&lt;=60),N365,0)</f>
        <v>0</v>
      </c>
      <c r="R365" s="235">
        <f ca="1">IF(AND(tblTEC_TDB_Data[[#This Row],[Âge]]&gt;60,tblTEC_TDB_Data[[#This Row],[Âge]]&lt;=90),N365,0)</f>
        <v>0</v>
      </c>
      <c r="S365" s="235">
        <f ca="1">IF(tblTEC_TDB_Data[[#This Row],[Âge]]&gt;90,N365,0)</f>
        <v>0</v>
      </c>
    </row>
    <row r="366" spans="1:19" x14ac:dyDescent="0.25">
      <c r="A366" s="231">
        <v>366</v>
      </c>
      <c r="B366" s="231" t="s">
        <v>5</v>
      </c>
      <c r="C366" s="1143">
        <v>45509</v>
      </c>
      <c r="D366" s="236" t="s">
        <v>14506</v>
      </c>
      <c r="E366" s="977">
        <v>0.75</v>
      </c>
      <c r="F366" s="228" t="s">
        <v>172</v>
      </c>
      <c r="G366" s="228" t="s">
        <v>9339</v>
      </c>
      <c r="H366" s="228" t="s">
        <v>9339</v>
      </c>
      <c r="I366" s="232">
        <f>IF(tblTEC_TDB_Data[[#This Row],[EstDetruite]],E366,0)</f>
        <v>0</v>
      </c>
      <c r="J366" s="233">
        <f>tblTEC_TDB_Data[[#This Row],[H_Saisies]]-tblTEC_TDB_Data[[#This Row],[H_Détruites]]</f>
        <v>0.75</v>
      </c>
      <c r="K366" s="233">
        <f>IF(tblTEC_TDB_Data[[#This Row],[EstFacturable]]="VRAI",(E366-I366),0)</f>
        <v>0.75</v>
      </c>
      <c r="L366" s="232">
        <f t="shared" si="18"/>
        <v>0</v>
      </c>
      <c r="M366" s="232">
        <f t="shared" si="19"/>
        <v>0</v>
      </c>
      <c r="N366" s="234">
        <f>MAX(tblTEC_TDB_Data[[#This Row],[H_Facturables]]-tblTEC_TDB_Data[[#This Row],[H_Facturées]],0)</f>
        <v>0.75</v>
      </c>
      <c r="O366" s="227">
        <f ca="1">ROUND(INT(NOW()-tblTEC_TDB_Data[[#This Row],[Date]]),0)</f>
        <v>9</v>
      </c>
      <c r="P366" s="235">
        <f ca="1">IF(tblTEC_TDB_Data[[#This Row],[Âge]]&lt;=30,N366,0)</f>
        <v>0.75</v>
      </c>
      <c r="Q366" s="235">
        <f ca="1">IF(AND(tblTEC_TDB_Data[[#This Row],[Âge]]&gt;30,tblTEC_TDB_Data[[#This Row],[Âge]]&lt;=60),N366,0)</f>
        <v>0</v>
      </c>
      <c r="R366" s="235">
        <f ca="1">IF(AND(tblTEC_TDB_Data[[#This Row],[Âge]]&gt;60,tblTEC_TDB_Data[[#This Row],[Âge]]&lt;=90),N366,0)</f>
        <v>0</v>
      </c>
      <c r="S366" s="235">
        <f ca="1">IF(tblTEC_TDB_Data[[#This Row],[Âge]]&gt;90,N366,0)</f>
        <v>0</v>
      </c>
    </row>
    <row r="367" spans="1:19" x14ac:dyDescent="0.25">
      <c r="A367" s="231">
        <v>367</v>
      </c>
      <c r="B367" s="231" t="s">
        <v>5</v>
      </c>
      <c r="C367" s="1143">
        <v>45509</v>
      </c>
      <c r="D367" s="236" t="s">
        <v>13426</v>
      </c>
      <c r="E367" s="977">
        <v>0.5</v>
      </c>
      <c r="F367" s="228" t="s">
        <v>172</v>
      </c>
      <c r="G367" s="228" t="s">
        <v>9339</v>
      </c>
      <c r="H367" s="228" t="s">
        <v>9339</v>
      </c>
      <c r="I367" s="232">
        <f>IF(tblTEC_TDB_Data[[#This Row],[EstDetruite]],E367,0)</f>
        <v>0</v>
      </c>
      <c r="J367" s="233">
        <f>tblTEC_TDB_Data[[#This Row],[H_Saisies]]-tblTEC_TDB_Data[[#This Row],[H_Détruites]]</f>
        <v>0.5</v>
      </c>
      <c r="K367" s="233">
        <f>IF(tblTEC_TDB_Data[[#This Row],[EstFacturable]]="VRAI",(E367-I367),0)</f>
        <v>0.5</v>
      </c>
      <c r="L367" s="232">
        <f t="shared" si="18"/>
        <v>0</v>
      </c>
      <c r="M367" s="232">
        <f t="shared" si="19"/>
        <v>0</v>
      </c>
      <c r="N367" s="234">
        <f>MAX(tblTEC_TDB_Data[[#This Row],[H_Facturables]]-tblTEC_TDB_Data[[#This Row],[H_Facturées]],0)</f>
        <v>0.5</v>
      </c>
      <c r="O367" s="227">
        <f ca="1">ROUND(INT(NOW()-tblTEC_TDB_Data[[#This Row],[Date]]),0)</f>
        <v>9</v>
      </c>
      <c r="P367" s="235">
        <f ca="1">IF(tblTEC_TDB_Data[[#This Row],[Âge]]&lt;=30,N367,0)</f>
        <v>0.5</v>
      </c>
      <c r="Q367" s="235">
        <f ca="1">IF(AND(tblTEC_TDB_Data[[#This Row],[Âge]]&gt;30,tblTEC_TDB_Data[[#This Row],[Âge]]&lt;=60),N367,0)</f>
        <v>0</v>
      </c>
      <c r="R367" s="235">
        <f ca="1">IF(AND(tblTEC_TDB_Data[[#This Row],[Âge]]&gt;60,tblTEC_TDB_Data[[#This Row],[Âge]]&lt;=90),N367,0)</f>
        <v>0</v>
      </c>
      <c r="S367" s="235">
        <f ca="1">IF(tblTEC_TDB_Data[[#This Row],[Âge]]&gt;90,N367,0)</f>
        <v>0</v>
      </c>
    </row>
    <row r="368" spans="1:19" x14ac:dyDescent="0.25">
      <c r="A368" s="231">
        <v>368</v>
      </c>
      <c r="B368" s="231" t="s">
        <v>5</v>
      </c>
      <c r="C368" s="1143">
        <v>45509</v>
      </c>
      <c r="D368" s="236" t="s">
        <v>11621</v>
      </c>
      <c r="E368" s="977">
        <v>0.4</v>
      </c>
      <c r="F368" s="228" t="s">
        <v>172</v>
      </c>
      <c r="G368" s="228" t="s">
        <v>9339</v>
      </c>
      <c r="H368" s="228" t="s">
        <v>9339</v>
      </c>
      <c r="I368" s="232">
        <f>IF(tblTEC_TDB_Data[[#This Row],[EstDetruite]],E368,0)</f>
        <v>0</v>
      </c>
      <c r="J368" s="233">
        <f>tblTEC_TDB_Data[[#This Row],[H_Saisies]]-tblTEC_TDB_Data[[#This Row],[H_Détruites]]</f>
        <v>0.4</v>
      </c>
      <c r="K368" s="233">
        <f>IF(tblTEC_TDB_Data[[#This Row],[EstFacturable]]="VRAI",(E368-I368),0)</f>
        <v>0.4</v>
      </c>
      <c r="L368" s="232">
        <f t="shared" si="18"/>
        <v>0</v>
      </c>
      <c r="M368" s="232">
        <f t="shared" si="19"/>
        <v>0</v>
      </c>
      <c r="N368" s="234">
        <f>MAX(tblTEC_TDB_Data[[#This Row],[H_Facturables]]-tblTEC_TDB_Data[[#This Row],[H_Facturées]],0)</f>
        <v>0.4</v>
      </c>
      <c r="O368" s="227">
        <f ca="1">ROUND(INT(NOW()-tblTEC_TDB_Data[[#This Row],[Date]]),0)</f>
        <v>9</v>
      </c>
      <c r="P368" s="235">
        <f ca="1">IF(tblTEC_TDB_Data[[#This Row],[Âge]]&lt;=30,N368,0)</f>
        <v>0.4</v>
      </c>
      <c r="Q368" s="235">
        <f ca="1">IF(AND(tblTEC_TDB_Data[[#This Row],[Âge]]&gt;30,tblTEC_TDB_Data[[#This Row],[Âge]]&lt;=60),N368,0)</f>
        <v>0</v>
      </c>
      <c r="R368" s="235">
        <f ca="1">IF(AND(tblTEC_TDB_Data[[#This Row],[Âge]]&gt;60,tblTEC_TDB_Data[[#This Row],[Âge]]&lt;=90),N368,0)</f>
        <v>0</v>
      </c>
      <c r="S368" s="235">
        <f ca="1">IF(tblTEC_TDB_Data[[#This Row],[Âge]]&gt;90,N368,0)</f>
        <v>0</v>
      </c>
    </row>
    <row r="369" spans="1:19" x14ac:dyDescent="0.25">
      <c r="A369" s="231">
        <v>369</v>
      </c>
      <c r="B369" s="231" t="s">
        <v>5</v>
      </c>
      <c r="C369" s="1143">
        <v>45509</v>
      </c>
      <c r="D369" s="236" t="s">
        <v>11630</v>
      </c>
      <c r="E369" s="977">
        <v>1.25</v>
      </c>
      <c r="F369" s="228" t="s">
        <v>172</v>
      </c>
      <c r="G369" s="228" t="s">
        <v>9339</v>
      </c>
      <c r="H369" s="228" t="s">
        <v>9339</v>
      </c>
      <c r="I369" s="232">
        <f>IF(tblTEC_TDB_Data[[#This Row],[EstDetruite]],E369,0)</f>
        <v>0</v>
      </c>
      <c r="J369" s="233">
        <f>tblTEC_TDB_Data[[#This Row],[H_Saisies]]-tblTEC_TDB_Data[[#This Row],[H_Détruites]]</f>
        <v>1.25</v>
      </c>
      <c r="K369" s="233">
        <f>IF(tblTEC_TDB_Data[[#This Row],[EstFacturable]]="VRAI",(E369-I369),0)</f>
        <v>1.25</v>
      </c>
      <c r="L369" s="232">
        <f t="shared" si="18"/>
        <v>0</v>
      </c>
      <c r="M369" s="232">
        <f t="shared" si="19"/>
        <v>0</v>
      </c>
      <c r="N369" s="234">
        <f>MAX(tblTEC_TDB_Data[[#This Row],[H_Facturables]]-tblTEC_TDB_Data[[#This Row],[H_Facturées]],0)</f>
        <v>1.25</v>
      </c>
      <c r="O369" s="227">
        <f ca="1">ROUND(INT(NOW()-tblTEC_TDB_Data[[#This Row],[Date]]),0)</f>
        <v>9</v>
      </c>
      <c r="P369" s="235">
        <f ca="1">IF(tblTEC_TDB_Data[[#This Row],[Âge]]&lt;=30,N369,0)</f>
        <v>1.25</v>
      </c>
      <c r="Q369" s="235">
        <f ca="1">IF(AND(tblTEC_TDB_Data[[#This Row],[Âge]]&gt;30,tblTEC_TDB_Data[[#This Row],[Âge]]&lt;=60),N369,0)</f>
        <v>0</v>
      </c>
      <c r="R369" s="235">
        <f ca="1">IF(AND(tblTEC_TDB_Data[[#This Row],[Âge]]&gt;60,tblTEC_TDB_Data[[#This Row],[Âge]]&lt;=90),N369,0)</f>
        <v>0</v>
      </c>
      <c r="S369" s="235">
        <f ca="1">IF(tblTEC_TDB_Data[[#This Row],[Âge]]&gt;90,N369,0)</f>
        <v>0</v>
      </c>
    </row>
    <row r="370" spans="1:19" x14ac:dyDescent="0.25">
      <c r="A370" s="231">
        <v>370</v>
      </c>
      <c r="B370" s="231" t="s">
        <v>5</v>
      </c>
      <c r="C370" s="1143">
        <v>45509</v>
      </c>
      <c r="D370" s="236" t="s">
        <v>15196</v>
      </c>
      <c r="E370" s="977">
        <v>2.75</v>
      </c>
      <c r="F370" s="228" t="s">
        <v>172</v>
      </c>
      <c r="G370" s="228" t="s">
        <v>9339</v>
      </c>
      <c r="H370" s="228" t="s">
        <v>9339</v>
      </c>
      <c r="I370" s="232">
        <f>IF(tblTEC_TDB_Data[[#This Row],[EstDetruite]],E370,0)</f>
        <v>0</v>
      </c>
      <c r="J370" s="233">
        <f>tblTEC_TDB_Data[[#This Row],[H_Saisies]]-tblTEC_TDB_Data[[#This Row],[H_Détruites]]</f>
        <v>2.75</v>
      </c>
      <c r="K370" s="233">
        <f>IF(tblTEC_TDB_Data[[#This Row],[EstFacturable]]="VRAI",(E370-I370),0)</f>
        <v>2.75</v>
      </c>
      <c r="L370" s="232">
        <f t="shared" si="18"/>
        <v>0</v>
      </c>
      <c r="M370" s="232">
        <f t="shared" si="19"/>
        <v>0</v>
      </c>
      <c r="N370" s="234">
        <f>MAX(tblTEC_TDB_Data[[#This Row],[H_Facturables]]-tblTEC_TDB_Data[[#This Row],[H_Facturées]],0)</f>
        <v>2.75</v>
      </c>
      <c r="O370" s="227">
        <f ca="1">ROUND(INT(NOW()-tblTEC_TDB_Data[[#This Row],[Date]]),0)</f>
        <v>9</v>
      </c>
      <c r="P370" s="235">
        <f ca="1">IF(tblTEC_TDB_Data[[#This Row],[Âge]]&lt;=30,N370,0)</f>
        <v>2.75</v>
      </c>
      <c r="Q370" s="235">
        <f ca="1">IF(AND(tblTEC_TDB_Data[[#This Row],[Âge]]&gt;30,tblTEC_TDB_Data[[#This Row],[Âge]]&lt;=60),N370,0)</f>
        <v>0</v>
      </c>
      <c r="R370" s="235">
        <f ca="1">IF(AND(tblTEC_TDB_Data[[#This Row],[Âge]]&gt;60,tblTEC_TDB_Data[[#This Row],[Âge]]&lt;=90),N370,0)</f>
        <v>0</v>
      </c>
      <c r="S370" s="235">
        <f ca="1">IF(tblTEC_TDB_Data[[#This Row],[Âge]]&gt;90,N370,0)</f>
        <v>0</v>
      </c>
    </row>
    <row r="371" spans="1:19" x14ac:dyDescent="0.25">
      <c r="A371" s="231">
        <v>371</v>
      </c>
      <c r="B371" s="231" t="s">
        <v>5</v>
      </c>
      <c r="C371" s="1143">
        <v>45509</v>
      </c>
      <c r="D371" s="236" t="s">
        <v>14950</v>
      </c>
      <c r="E371" s="977">
        <v>0.5</v>
      </c>
      <c r="F371" s="228" t="s">
        <v>172</v>
      </c>
      <c r="G371" s="228" t="s">
        <v>9339</v>
      </c>
      <c r="H371" s="228" t="s">
        <v>9339</v>
      </c>
      <c r="I371" s="232">
        <f>IF(tblTEC_TDB_Data[[#This Row],[EstDetruite]],E371,0)</f>
        <v>0</v>
      </c>
      <c r="J371" s="233">
        <f>tblTEC_TDB_Data[[#This Row],[H_Saisies]]-tblTEC_TDB_Data[[#This Row],[H_Détruites]]</f>
        <v>0.5</v>
      </c>
      <c r="K371" s="233">
        <f>IF(tblTEC_TDB_Data[[#This Row],[EstFacturable]]="VRAI",(E371-I371),0)</f>
        <v>0.5</v>
      </c>
      <c r="L371" s="232">
        <f t="shared" si="18"/>
        <v>0</v>
      </c>
      <c r="M371" s="232">
        <f t="shared" si="19"/>
        <v>0</v>
      </c>
      <c r="N371" s="234">
        <f>MAX(tblTEC_TDB_Data[[#This Row],[H_Facturables]]-tblTEC_TDB_Data[[#This Row],[H_Facturées]],0)</f>
        <v>0.5</v>
      </c>
      <c r="O371" s="227">
        <f ca="1">ROUND(INT(NOW()-tblTEC_TDB_Data[[#This Row],[Date]]),0)</f>
        <v>9</v>
      </c>
      <c r="P371" s="235">
        <f ca="1">IF(tblTEC_TDB_Data[[#This Row],[Âge]]&lt;=30,N371,0)</f>
        <v>0.5</v>
      </c>
      <c r="Q371" s="235">
        <f ca="1">IF(AND(tblTEC_TDB_Data[[#This Row],[Âge]]&gt;30,tblTEC_TDB_Data[[#This Row],[Âge]]&lt;=60),N371,0)</f>
        <v>0</v>
      </c>
      <c r="R371" s="235">
        <f ca="1">IF(AND(tblTEC_TDB_Data[[#This Row],[Âge]]&gt;60,tblTEC_TDB_Data[[#This Row],[Âge]]&lt;=90),N371,0)</f>
        <v>0</v>
      </c>
      <c r="S371" s="235">
        <f ca="1">IF(tblTEC_TDB_Data[[#This Row],[Âge]]&gt;90,N371,0)</f>
        <v>0</v>
      </c>
    </row>
    <row r="372" spans="1:19" x14ac:dyDescent="0.25">
      <c r="A372" s="231">
        <v>372</v>
      </c>
      <c r="B372" s="231" t="s">
        <v>5</v>
      </c>
      <c r="C372" s="1143">
        <v>45509</v>
      </c>
      <c r="D372" s="236" t="s">
        <v>11631</v>
      </c>
      <c r="E372" s="977">
        <v>1</v>
      </c>
      <c r="F372" s="228" t="s">
        <v>172</v>
      </c>
      <c r="G372" s="228" t="s">
        <v>9339</v>
      </c>
      <c r="H372" s="228" t="s">
        <v>9339</v>
      </c>
      <c r="I372" s="232">
        <f>IF(tblTEC_TDB_Data[[#This Row],[EstDetruite]],E372,0)</f>
        <v>0</v>
      </c>
      <c r="J372" s="233">
        <f>tblTEC_TDB_Data[[#This Row],[H_Saisies]]-tblTEC_TDB_Data[[#This Row],[H_Détruites]]</f>
        <v>1</v>
      </c>
      <c r="K372" s="233">
        <f>IF(tblTEC_TDB_Data[[#This Row],[EstFacturable]]="VRAI",(E372-I372),0)</f>
        <v>1</v>
      </c>
      <c r="L372" s="232">
        <f t="shared" si="18"/>
        <v>0</v>
      </c>
      <c r="M372" s="232">
        <f t="shared" si="19"/>
        <v>0</v>
      </c>
      <c r="N372" s="234">
        <f>MAX(tblTEC_TDB_Data[[#This Row],[H_Facturables]]-tblTEC_TDB_Data[[#This Row],[H_Facturées]],0)</f>
        <v>1</v>
      </c>
      <c r="O372" s="227">
        <f ca="1">ROUND(INT(NOW()-tblTEC_TDB_Data[[#This Row],[Date]]),0)</f>
        <v>9</v>
      </c>
      <c r="P372" s="235">
        <f ca="1">IF(tblTEC_TDB_Data[[#This Row],[Âge]]&lt;=30,N372,0)</f>
        <v>1</v>
      </c>
      <c r="Q372" s="235">
        <f ca="1">IF(AND(tblTEC_TDB_Data[[#This Row],[Âge]]&gt;30,tblTEC_TDB_Data[[#This Row],[Âge]]&lt;=60),N372,0)</f>
        <v>0</v>
      </c>
      <c r="R372" s="235">
        <f ca="1">IF(AND(tblTEC_TDB_Data[[#This Row],[Âge]]&gt;60,tblTEC_TDB_Data[[#This Row],[Âge]]&lt;=90),N372,0)</f>
        <v>0</v>
      </c>
      <c r="S372" s="235">
        <f ca="1">IF(tblTEC_TDB_Data[[#This Row],[Âge]]&gt;90,N372,0)</f>
        <v>0</v>
      </c>
    </row>
    <row r="373" spans="1:19" x14ac:dyDescent="0.25">
      <c r="A373" s="231">
        <v>373</v>
      </c>
      <c r="B373" s="231" t="s">
        <v>5</v>
      </c>
      <c r="C373" s="1143">
        <v>45509</v>
      </c>
      <c r="D373" s="236" t="s">
        <v>14149</v>
      </c>
      <c r="E373" s="977">
        <v>1.5</v>
      </c>
      <c r="F373" s="228" t="s">
        <v>172</v>
      </c>
      <c r="G373" s="228" t="s">
        <v>9339</v>
      </c>
      <c r="H373" s="228" t="s">
        <v>9339</v>
      </c>
      <c r="I373" s="232">
        <f>IF(tblTEC_TDB_Data[[#This Row],[EstDetruite]],E373,0)</f>
        <v>0</v>
      </c>
      <c r="J373" s="233">
        <f>tblTEC_TDB_Data[[#This Row],[H_Saisies]]-tblTEC_TDB_Data[[#This Row],[H_Détruites]]</f>
        <v>1.5</v>
      </c>
      <c r="K373" s="233">
        <f>IF(tblTEC_TDB_Data[[#This Row],[EstFacturable]]="VRAI",(E373-I373),0)</f>
        <v>1.5</v>
      </c>
      <c r="L373" s="232">
        <f t="shared" si="18"/>
        <v>0</v>
      </c>
      <c r="M373" s="232">
        <f t="shared" si="19"/>
        <v>0</v>
      </c>
      <c r="N373" s="234">
        <f>MAX(tblTEC_TDB_Data[[#This Row],[H_Facturables]]-tblTEC_TDB_Data[[#This Row],[H_Facturées]],0)</f>
        <v>1.5</v>
      </c>
      <c r="O373" s="227">
        <f ca="1">ROUND(INT(NOW()-tblTEC_TDB_Data[[#This Row],[Date]]),0)</f>
        <v>9</v>
      </c>
      <c r="P373" s="235">
        <f ca="1">IF(tblTEC_TDB_Data[[#This Row],[Âge]]&lt;=30,N373,0)</f>
        <v>1.5</v>
      </c>
      <c r="Q373" s="235">
        <f ca="1">IF(AND(tblTEC_TDB_Data[[#This Row],[Âge]]&gt;30,tblTEC_TDB_Data[[#This Row],[Âge]]&lt;=60),N373,0)</f>
        <v>0</v>
      </c>
      <c r="R373" s="235">
        <f ca="1">IF(AND(tblTEC_TDB_Data[[#This Row],[Âge]]&gt;60,tblTEC_TDB_Data[[#This Row],[Âge]]&lt;=90),N373,0)</f>
        <v>0</v>
      </c>
      <c r="S373" s="235">
        <f ca="1">IF(tblTEC_TDB_Data[[#This Row],[Âge]]&gt;90,N373,0)</f>
        <v>0</v>
      </c>
    </row>
    <row r="374" spans="1:19" x14ac:dyDescent="0.25">
      <c r="A374" s="231">
        <v>374</v>
      </c>
      <c r="B374" s="231" t="s">
        <v>5</v>
      </c>
      <c r="C374" s="1143">
        <v>45509</v>
      </c>
      <c r="D374" s="236" t="s">
        <v>14349</v>
      </c>
      <c r="E374" s="977">
        <v>0.4</v>
      </c>
      <c r="F374" s="228" t="s">
        <v>172</v>
      </c>
      <c r="G374" s="228" t="s">
        <v>9339</v>
      </c>
      <c r="H374" s="228" t="s">
        <v>9339</v>
      </c>
      <c r="I374" s="232">
        <f>IF(tblTEC_TDB_Data[[#This Row],[EstDetruite]],E374,0)</f>
        <v>0</v>
      </c>
      <c r="J374" s="233">
        <f>tblTEC_TDB_Data[[#This Row],[H_Saisies]]-tblTEC_TDB_Data[[#This Row],[H_Détruites]]</f>
        <v>0.4</v>
      </c>
      <c r="K374" s="233">
        <f>IF(tblTEC_TDB_Data[[#This Row],[EstFacturable]]="VRAI",(E374-I374),0)</f>
        <v>0.4</v>
      </c>
      <c r="L374" s="232">
        <f t="shared" si="18"/>
        <v>0</v>
      </c>
      <c r="M374" s="232">
        <f t="shared" si="19"/>
        <v>0</v>
      </c>
      <c r="N374" s="234">
        <f>MAX(tblTEC_TDB_Data[[#This Row],[H_Facturables]]-tblTEC_TDB_Data[[#This Row],[H_Facturées]],0)</f>
        <v>0.4</v>
      </c>
      <c r="O374" s="227">
        <f ca="1">ROUND(INT(NOW()-tblTEC_TDB_Data[[#This Row],[Date]]),0)</f>
        <v>9</v>
      </c>
      <c r="P374" s="235">
        <f ca="1">IF(tblTEC_TDB_Data[[#This Row],[Âge]]&lt;=30,N374,0)</f>
        <v>0.4</v>
      </c>
      <c r="Q374" s="235">
        <f ca="1">IF(AND(tblTEC_TDB_Data[[#This Row],[Âge]]&gt;30,tblTEC_TDB_Data[[#This Row],[Âge]]&lt;=60),N374,0)</f>
        <v>0</v>
      </c>
      <c r="R374" s="235">
        <f ca="1">IF(AND(tblTEC_TDB_Data[[#This Row],[Âge]]&gt;60,tblTEC_TDB_Data[[#This Row],[Âge]]&lt;=90),N374,0)</f>
        <v>0</v>
      </c>
      <c r="S374" s="235">
        <f ca="1">IF(tblTEC_TDB_Data[[#This Row],[Âge]]&gt;90,N374,0)</f>
        <v>0</v>
      </c>
    </row>
    <row r="375" spans="1:19" x14ac:dyDescent="0.25">
      <c r="A375" s="231">
        <v>375</v>
      </c>
      <c r="B375" s="231" t="s">
        <v>5</v>
      </c>
      <c r="C375" s="1143">
        <v>45510</v>
      </c>
      <c r="D375" s="236" t="s">
        <v>17718</v>
      </c>
      <c r="E375" s="977">
        <v>2.5</v>
      </c>
      <c r="F375" s="228" t="s">
        <v>172</v>
      </c>
      <c r="G375" s="228" t="s">
        <v>9339</v>
      </c>
      <c r="H375" s="228" t="s">
        <v>9339</v>
      </c>
      <c r="I375" s="232">
        <f>IF(tblTEC_TDB_Data[[#This Row],[EstDetruite]],E375,0)</f>
        <v>0</v>
      </c>
      <c r="J375" s="233">
        <f>tblTEC_TDB_Data[[#This Row],[H_Saisies]]-tblTEC_TDB_Data[[#This Row],[H_Détruites]]</f>
        <v>2.5</v>
      </c>
      <c r="K375" s="233">
        <f>IF(tblTEC_TDB_Data[[#This Row],[EstFacturable]]="VRAI",(E375-I375),0)</f>
        <v>2.5</v>
      </c>
      <c r="L375" s="232">
        <f t="shared" si="18"/>
        <v>0</v>
      </c>
      <c r="M375" s="232">
        <f t="shared" si="19"/>
        <v>0</v>
      </c>
      <c r="N375" s="234">
        <f>MAX(tblTEC_TDB_Data[[#This Row],[H_Facturables]]-tblTEC_TDB_Data[[#This Row],[H_Facturées]],0)</f>
        <v>2.5</v>
      </c>
      <c r="O375" s="227">
        <f ca="1">ROUND(INT(NOW()-tblTEC_TDB_Data[[#This Row],[Date]]),0)</f>
        <v>8</v>
      </c>
      <c r="P375" s="235">
        <f ca="1">IF(tblTEC_TDB_Data[[#This Row],[Âge]]&lt;=30,N375,0)</f>
        <v>2.5</v>
      </c>
      <c r="Q375" s="235">
        <f ca="1">IF(AND(tblTEC_TDB_Data[[#This Row],[Âge]]&gt;30,tblTEC_TDB_Data[[#This Row],[Âge]]&lt;=60),N375,0)</f>
        <v>0</v>
      </c>
      <c r="R375" s="235">
        <f ca="1">IF(AND(tblTEC_TDB_Data[[#This Row],[Âge]]&gt;60,tblTEC_TDB_Data[[#This Row],[Âge]]&lt;=90),N375,0)</f>
        <v>0</v>
      </c>
      <c r="S375" s="235">
        <f ca="1">IF(tblTEC_TDB_Data[[#This Row],[Âge]]&gt;90,N375,0)</f>
        <v>0</v>
      </c>
    </row>
    <row r="376" spans="1:19" x14ac:dyDescent="0.25">
      <c r="A376" s="231">
        <v>376</v>
      </c>
      <c r="B376" s="231" t="s">
        <v>5</v>
      </c>
      <c r="C376" s="1143">
        <v>45510</v>
      </c>
      <c r="D376" s="236" t="s">
        <v>15196</v>
      </c>
      <c r="E376" s="977">
        <v>2.75</v>
      </c>
      <c r="F376" s="228" t="s">
        <v>172</v>
      </c>
      <c r="G376" s="228" t="s">
        <v>9339</v>
      </c>
      <c r="H376" s="228" t="s">
        <v>9339</v>
      </c>
      <c r="I376" s="232">
        <f>IF(tblTEC_TDB_Data[[#This Row],[EstDetruite]],E376,0)</f>
        <v>0</v>
      </c>
      <c r="J376" s="233">
        <f>tblTEC_TDB_Data[[#This Row],[H_Saisies]]-tblTEC_TDB_Data[[#This Row],[H_Détruites]]</f>
        <v>2.75</v>
      </c>
      <c r="K376" s="233">
        <f>IF(tblTEC_TDB_Data[[#This Row],[EstFacturable]]="VRAI",(E376-I376),0)</f>
        <v>2.75</v>
      </c>
      <c r="L376" s="232">
        <f t="shared" si="18"/>
        <v>0</v>
      </c>
      <c r="M376" s="232">
        <f t="shared" si="19"/>
        <v>0</v>
      </c>
      <c r="N376" s="234">
        <f>MAX(tblTEC_TDB_Data[[#This Row],[H_Facturables]]-tblTEC_TDB_Data[[#This Row],[H_Facturées]],0)</f>
        <v>2.75</v>
      </c>
      <c r="O376" s="227">
        <f ca="1">ROUND(INT(NOW()-tblTEC_TDB_Data[[#This Row],[Date]]),0)</f>
        <v>8</v>
      </c>
      <c r="P376" s="235">
        <f ca="1">IF(tblTEC_TDB_Data[[#This Row],[Âge]]&lt;=30,N376,0)</f>
        <v>2.75</v>
      </c>
      <c r="Q376" s="235">
        <f ca="1">IF(AND(tblTEC_TDB_Data[[#This Row],[Âge]]&gt;30,tblTEC_TDB_Data[[#This Row],[Âge]]&lt;=60),N376,0)</f>
        <v>0</v>
      </c>
      <c r="R376" s="235">
        <f ca="1">IF(AND(tblTEC_TDB_Data[[#This Row],[Âge]]&gt;60,tblTEC_TDB_Data[[#This Row],[Âge]]&lt;=90),N376,0)</f>
        <v>0</v>
      </c>
      <c r="S376" s="235">
        <f ca="1">IF(tblTEC_TDB_Data[[#This Row],[Âge]]&gt;90,N376,0)</f>
        <v>0</v>
      </c>
    </row>
    <row r="377" spans="1:19" x14ac:dyDescent="0.25">
      <c r="A377" s="231">
        <v>377</v>
      </c>
      <c r="B377" s="231" t="s">
        <v>5</v>
      </c>
      <c r="C377" s="1143">
        <v>45510</v>
      </c>
      <c r="D377" s="236" t="s">
        <v>11645</v>
      </c>
      <c r="E377" s="977">
        <v>1.5</v>
      </c>
      <c r="F377" s="228" t="s">
        <v>172</v>
      </c>
      <c r="G377" s="228" t="s">
        <v>9339</v>
      </c>
      <c r="H377" s="228" t="s">
        <v>9339</v>
      </c>
      <c r="I377" s="232">
        <f>IF(tblTEC_TDB_Data[[#This Row],[EstDetruite]],E377,0)</f>
        <v>0</v>
      </c>
      <c r="J377" s="233">
        <f>tblTEC_TDB_Data[[#This Row],[H_Saisies]]-tblTEC_TDB_Data[[#This Row],[H_Détruites]]</f>
        <v>1.5</v>
      </c>
      <c r="K377" s="233">
        <f>IF(tblTEC_TDB_Data[[#This Row],[EstFacturable]]="VRAI",(E377-I377),0)</f>
        <v>1.5</v>
      </c>
      <c r="L377" s="232">
        <f t="shared" si="18"/>
        <v>0</v>
      </c>
      <c r="M377" s="232">
        <f t="shared" si="19"/>
        <v>0</v>
      </c>
      <c r="N377" s="234">
        <f>MAX(tblTEC_TDB_Data[[#This Row],[H_Facturables]]-tblTEC_TDB_Data[[#This Row],[H_Facturées]],0)</f>
        <v>1.5</v>
      </c>
      <c r="O377" s="227">
        <f ca="1">ROUND(INT(NOW()-tblTEC_TDB_Data[[#This Row],[Date]]),0)</f>
        <v>8</v>
      </c>
      <c r="P377" s="235">
        <f ca="1">IF(tblTEC_TDB_Data[[#This Row],[Âge]]&lt;=30,N377,0)</f>
        <v>1.5</v>
      </c>
      <c r="Q377" s="235">
        <f ca="1">IF(AND(tblTEC_TDB_Data[[#This Row],[Âge]]&gt;30,tblTEC_TDB_Data[[#This Row],[Âge]]&lt;=60),N377,0)</f>
        <v>0</v>
      </c>
      <c r="R377" s="235">
        <f ca="1">IF(AND(tblTEC_TDB_Data[[#This Row],[Âge]]&gt;60,tblTEC_TDB_Data[[#This Row],[Âge]]&lt;=90),N377,0)</f>
        <v>0</v>
      </c>
      <c r="S377" s="235">
        <f ca="1">IF(tblTEC_TDB_Data[[#This Row],[Âge]]&gt;90,N377,0)</f>
        <v>0</v>
      </c>
    </row>
    <row r="378" spans="1:19" x14ac:dyDescent="0.25">
      <c r="A378" s="231">
        <v>378</v>
      </c>
      <c r="B378" s="231" t="s">
        <v>5</v>
      </c>
      <c r="C378" s="1143">
        <v>45510</v>
      </c>
      <c r="D378" s="236" t="s">
        <v>17422</v>
      </c>
      <c r="E378" s="977">
        <v>4</v>
      </c>
      <c r="F378" s="228" t="s">
        <v>172</v>
      </c>
      <c r="G378" s="228" t="s">
        <v>9339</v>
      </c>
      <c r="H378" s="228" t="s">
        <v>9339</v>
      </c>
      <c r="I378" s="232">
        <f>IF(tblTEC_TDB_Data[[#This Row],[EstDetruite]],E378,0)</f>
        <v>0</v>
      </c>
      <c r="J378" s="233">
        <f>tblTEC_TDB_Data[[#This Row],[H_Saisies]]-tblTEC_TDB_Data[[#This Row],[H_Détruites]]</f>
        <v>4</v>
      </c>
      <c r="K378" s="233">
        <f>IF(tblTEC_TDB_Data[[#This Row],[EstFacturable]]="VRAI",(E378-I378),0)</f>
        <v>4</v>
      </c>
      <c r="L378" s="232">
        <f t="shared" si="18"/>
        <v>0</v>
      </c>
      <c r="M378" s="232">
        <f t="shared" si="19"/>
        <v>0</v>
      </c>
      <c r="N378" s="234">
        <f>MAX(tblTEC_TDB_Data[[#This Row],[H_Facturables]]-tblTEC_TDB_Data[[#This Row],[H_Facturées]],0)</f>
        <v>4</v>
      </c>
      <c r="O378" s="227">
        <f ca="1">ROUND(INT(NOW()-tblTEC_TDB_Data[[#This Row],[Date]]),0)</f>
        <v>8</v>
      </c>
      <c r="P378" s="235">
        <f ca="1">IF(tblTEC_TDB_Data[[#This Row],[Âge]]&lt;=30,N378,0)</f>
        <v>4</v>
      </c>
      <c r="Q378" s="235">
        <f ca="1">IF(AND(tblTEC_TDB_Data[[#This Row],[Âge]]&gt;30,tblTEC_TDB_Data[[#This Row],[Âge]]&lt;=60),N378,0)</f>
        <v>0</v>
      </c>
      <c r="R378" s="235">
        <f ca="1">IF(AND(tblTEC_TDB_Data[[#This Row],[Âge]]&gt;60,tblTEC_TDB_Data[[#This Row],[Âge]]&lt;=90),N378,0)</f>
        <v>0</v>
      </c>
      <c r="S378" s="235">
        <f ca="1">IF(tblTEC_TDB_Data[[#This Row],[Âge]]&gt;90,N378,0)</f>
        <v>0</v>
      </c>
    </row>
    <row r="379" spans="1:19" x14ac:dyDescent="0.25">
      <c r="A379" s="231">
        <v>379</v>
      </c>
      <c r="B379" s="231" t="s">
        <v>5</v>
      </c>
      <c r="C379" s="1143">
        <v>45510</v>
      </c>
      <c r="D379" s="236" t="s">
        <v>14547</v>
      </c>
      <c r="E379" s="977">
        <v>0.4</v>
      </c>
      <c r="F379" s="228" t="s">
        <v>172</v>
      </c>
      <c r="G379" s="228" t="s">
        <v>9339</v>
      </c>
      <c r="H379" s="228" t="s">
        <v>9339</v>
      </c>
      <c r="I379" s="232">
        <f>IF(tblTEC_TDB_Data[[#This Row],[EstDetruite]],E379,0)</f>
        <v>0</v>
      </c>
      <c r="J379" s="233">
        <f>tblTEC_TDB_Data[[#This Row],[H_Saisies]]-tblTEC_TDB_Data[[#This Row],[H_Détruites]]</f>
        <v>0.4</v>
      </c>
      <c r="K379" s="233">
        <f>IF(tblTEC_TDB_Data[[#This Row],[EstFacturable]]="VRAI",(E379-I379),0)</f>
        <v>0.4</v>
      </c>
      <c r="L379" s="232">
        <f t="shared" si="18"/>
        <v>0</v>
      </c>
      <c r="M379" s="232">
        <f t="shared" si="19"/>
        <v>0</v>
      </c>
      <c r="N379" s="234">
        <f>MAX(tblTEC_TDB_Data[[#This Row],[H_Facturables]]-tblTEC_TDB_Data[[#This Row],[H_Facturées]],0)</f>
        <v>0.4</v>
      </c>
      <c r="O379" s="227">
        <f ca="1">ROUND(INT(NOW()-tblTEC_TDB_Data[[#This Row],[Date]]),0)</f>
        <v>8</v>
      </c>
      <c r="P379" s="235">
        <f ca="1">IF(tblTEC_TDB_Data[[#This Row],[Âge]]&lt;=30,N379,0)</f>
        <v>0.4</v>
      </c>
      <c r="Q379" s="235">
        <f ca="1">IF(AND(tblTEC_TDB_Data[[#This Row],[Âge]]&gt;30,tblTEC_TDB_Data[[#This Row],[Âge]]&lt;=60),N379,0)</f>
        <v>0</v>
      </c>
      <c r="R379" s="235">
        <f ca="1">IF(AND(tblTEC_TDB_Data[[#This Row],[Âge]]&gt;60,tblTEC_TDB_Data[[#This Row],[Âge]]&lt;=90),N379,0)</f>
        <v>0</v>
      </c>
      <c r="S379" s="235">
        <f ca="1">IF(tblTEC_TDB_Data[[#This Row],[Âge]]&gt;90,N379,0)</f>
        <v>0</v>
      </c>
    </row>
    <row r="380" spans="1:19" x14ac:dyDescent="0.25">
      <c r="A380" s="231">
        <v>380</v>
      </c>
      <c r="B380" s="231" t="s">
        <v>5</v>
      </c>
      <c r="C380" s="1143">
        <v>45510</v>
      </c>
      <c r="D380" s="236" t="s">
        <v>17570</v>
      </c>
      <c r="E380" s="977">
        <v>1</v>
      </c>
      <c r="F380" s="228" t="s">
        <v>172</v>
      </c>
      <c r="G380" s="228" t="s">
        <v>9339</v>
      </c>
      <c r="H380" s="228" t="s">
        <v>9339</v>
      </c>
      <c r="I380" s="232">
        <f>IF(tblTEC_TDB_Data[[#This Row],[EstDetruite]],E380,0)</f>
        <v>0</v>
      </c>
      <c r="J380" s="233">
        <f>tblTEC_TDB_Data[[#This Row],[H_Saisies]]-tblTEC_TDB_Data[[#This Row],[H_Détruites]]</f>
        <v>1</v>
      </c>
      <c r="K380" s="233">
        <f>IF(tblTEC_TDB_Data[[#This Row],[EstFacturable]]="VRAI",(E380-I380),0)</f>
        <v>1</v>
      </c>
      <c r="L380" s="232">
        <f t="shared" si="18"/>
        <v>0</v>
      </c>
      <c r="M380" s="232">
        <f t="shared" si="19"/>
        <v>0</v>
      </c>
      <c r="N380" s="234">
        <f>MAX(tblTEC_TDB_Data[[#This Row],[H_Facturables]]-tblTEC_TDB_Data[[#This Row],[H_Facturées]],0)</f>
        <v>1</v>
      </c>
      <c r="O380" s="227">
        <f ca="1">ROUND(INT(NOW()-tblTEC_TDB_Data[[#This Row],[Date]]),0)</f>
        <v>8</v>
      </c>
      <c r="P380" s="235">
        <f ca="1">IF(tblTEC_TDB_Data[[#This Row],[Âge]]&lt;=30,N380,0)</f>
        <v>1</v>
      </c>
      <c r="Q380" s="235">
        <f ca="1">IF(AND(tblTEC_TDB_Data[[#This Row],[Âge]]&gt;30,tblTEC_TDB_Data[[#This Row],[Âge]]&lt;=60),N380,0)</f>
        <v>0</v>
      </c>
      <c r="R380" s="235">
        <f ca="1">IF(AND(tblTEC_TDB_Data[[#This Row],[Âge]]&gt;60,tblTEC_TDB_Data[[#This Row],[Âge]]&lt;=90),N380,0)</f>
        <v>0</v>
      </c>
      <c r="S380" s="235">
        <f ca="1">IF(tblTEC_TDB_Data[[#This Row],[Âge]]&gt;90,N380,0)</f>
        <v>0</v>
      </c>
    </row>
    <row r="381" spans="1:19" x14ac:dyDescent="0.25">
      <c r="A381" s="231">
        <v>381</v>
      </c>
      <c r="B381" s="231" t="s">
        <v>5</v>
      </c>
      <c r="C381" s="1143">
        <v>45510</v>
      </c>
      <c r="D381" s="236" t="s">
        <v>11648</v>
      </c>
      <c r="E381" s="977">
        <v>0.75</v>
      </c>
      <c r="F381" s="228" t="s">
        <v>172</v>
      </c>
      <c r="G381" s="228" t="s">
        <v>9339</v>
      </c>
      <c r="H381" s="228" t="s">
        <v>9339</v>
      </c>
      <c r="I381" s="232">
        <f>IF(tblTEC_TDB_Data[[#This Row],[EstDetruite]],E381,0)</f>
        <v>0</v>
      </c>
      <c r="J381" s="233">
        <f>tblTEC_TDB_Data[[#This Row],[H_Saisies]]-tblTEC_TDB_Data[[#This Row],[H_Détruites]]</f>
        <v>0.75</v>
      </c>
      <c r="K381" s="233">
        <f>IF(tblTEC_TDB_Data[[#This Row],[EstFacturable]]="VRAI",(E381-I381),0)</f>
        <v>0.75</v>
      </c>
      <c r="L381" s="232">
        <f t="shared" si="18"/>
        <v>0</v>
      </c>
      <c r="M381" s="232">
        <f t="shared" si="19"/>
        <v>0</v>
      </c>
      <c r="N381" s="234">
        <f>MAX(tblTEC_TDB_Data[[#This Row],[H_Facturables]]-tblTEC_TDB_Data[[#This Row],[H_Facturées]],0)</f>
        <v>0.75</v>
      </c>
      <c r="O381" s="227">
        <f ca="1">ROUND(INT(NOW()-tblTEC_TDB_Data[[#This Row],[Date]]),0)</f>
        <v>8</v>
      </c>
      <c r="P381" s="235">
        <f ca="1">IF(tblTEC_TDB_Data[[#This Row],[Âge]]&lt;=30,N381,0)</f>
        <v>0.75</v>
      </c>
      <c r="Q381" s="235">
        <f ca="1">IF(AND(tblTEC_TDB_Data[[#This Row],[Âge]]&gt;30,tblTEC_TDB_Data[[#This Row],[Âge]]&lt;=60),N381,0)</f>
        <v>0</v>
      </c>
      <c r="R381" s="235">
        <f ca="1">IF(AND(tblTEC_TDB_Data[[#This Row],[Âge]]&gt;60,tblTEC_TDB_Data[[#This Row],[Âge]]&lt;=90),N381,0)</f>
        <v>0</v>
      </c>
      <c r="S381" s="235">
        <f ca="1">IF(tblTEC_TDB_Data[[#This Row],[Âge]]&gt;90,N381,0)</f>
        <v>0</v>
      </c>
    </row>
    <row r="382" spans="1:19" x14ac:dyDescent="0.25">
      <c r="A382" s="231">
        <v>382</v>
      </c>
      <c r="B382" s="231" t="s">
        <v>5</v>
      </c>
      <c r="C382" s="1143">
        <v>45510</v>
      </c>
      <c r="D382" s="236" t="s">
        <v>14506</v>
      </c>
      <c r="E382" s="977">
        <v>0.4</v>
      </c>
      <c r="F382" s="228" t="s">
        <v>172</v>
      </c>
      <c r="G382" s="228" t="s">
        <v>9339</v>
      </c>
      <c r="H382" s="228" t="s">
        <v>9339</v>
      </c>
      <c r="I382" s="232">
        <f>IF(tblTEC_TDB_Data[[#This Row],[EstDetruite]],E382,0)</f>
        <v>0</v>
      </c>
      <c r="J382" s="233">
        <f>tblTEC_TDB_Data[[#This Row],[H_Saisies]]-tblTEC_TDB_Data[[#This Row],[H_Détruites]]</f>
        <v>0.4</v>
      </c>
      <c r="K382" s="233">
        <f>IF(tblTEC_TDB_Data[[#This Row],[EstFacturable]]="VRAI",(E382-I382),0)</f>
        <v>0.4</v>
      </c>
      <c r="L382" s="232">
        <f t="shared" si="18"/>
        <v>0</v>
      </c>
      <c r="M382" s="232">
        <f t="shared" si="19"/>
        <v>0</v>
      </c>
      <c r="N382" s="234">
        <f>MAX(tblTEC_TDB_Data[[#This Row],[H_Facturables]]-tblTEC_TDB_Data[[#This Row],[H_Facturées]],0)</f>
        <v>0.4</v>
      </c>
      <c r="O382" s="227">
        <f ca="1">ROUND(INT(NOW()-tblTEC_TDB_Data[[#This Row],[Date]]),0)</f>
        <v>8</v>
      </c>
      <c r="P382" s="235">
        <f ca="1">IF(tblTEC_TDB_Data[[#This Row],[Âge]]&lt;=30,N382,0)</f>
        <v>0.4</v>
      </c>
      <c r="Q382" s="235">
        <f ca="1">IF(AND(tblTEC_TDB_Data[[#This Row],[Âge]]&gt;30,tblTEC_TDB_Data[[#This Row],[Âge]]&lt;=60),N382,0)</f>
        <v>0</v>
      </c>
      <c r="R382" s="235">
        <f ca="1">IF(AND(tblTEC_TDB_Data[[#This Row],[Âge]]&gt;60,tblTEC_TDB_Data[[#This Row],[Âge]]&lt;=90),N382,0)</f>
        <v>0</v>
      </c>
      <c r="S382" s="235">
        <f ca="1">IF(tblTEC_TDB_Data[[#This Row],[Âge]]&gt;90,N382,0)</f>
        <v>0</v>
      </c>
    </row>
    <row r="383" spans="1:19" x14ac:dyDescent="0.25">
      <c r="A383" s="231">
        <v>383</v>
      </c>
      <c r="B383" s="231" t="s">
        <v>5</v>
      </c>
      <c r="C383" s="1143">
        <v>45510</v>
      </c>
      <c r="D383" s="236" t="s">
        <v>13169</v>
      </c>
      <c r="E383" s="977">
        <v>1.25</v>
      </c>
      <c r="F383" s="228" t="s">
        <v>172</v>
      </c>
      <c r="G383" s="228" t="s">
        <v>9339</v>
      </c>
      <c r="H383" s="228" t="s">
        <v>9339</v>
      </c>
      <c r="I383" s="232">
        <f>IF(tblTEC_TDB_Data[[#This Row],[EstDetruite]],E383,0)</f>
        <v>0</v>
      </c>
      <c r="J383" s="233">
        <f>tblTEC_TDB_Data[[#This Row],[H_Saisies]]-tblTEC_TDB_Data[[#This Row],[H_Détruites]]</f>
        <v>1.25</v>
      </c>
      <c r="K383" s="233">
        <f>IF(tblTEC_TDB_Data[[#This Row],[EstFacturable]]="VRAI",(E383-I383),0)</f>
        <v>1.25</v>
      </c>
      <c r="L383" s="232">
        <f t="shared" si="18"/>
        <v>0</v>
      </c>
      <c r="M383" s="232">
        <f t="shared" si="19"/>
        <v>0</v>
      </c>
      <c r="N383" s="234">
        <f>MAX(tblTEC_TDB_Data[[#This Row],[H_Facturables]]-tblTEC_TDB_Data[[#This Row],[H_Facturées]],0)</f>
        <v>1.25</v>
      </c>
      <c r="O383" s="227">
        <f ca="1">ROUND(INT(NOW()-tblTEC_TDB_Data[[#This Row],[Date]]),0)</f>
        <v>8</v>
      </c>
      <c r="P383" s="235">
        <f ca="1">IF(tblTEC_TDB_Data[[#This Row],[Âge]]&lt;=30,N383,0)</f>
        <v>1.25</v>
      </c>
      <c r="Q383" s="235">
        <f ca="1">IF(AND(tblTEC_TDB_Data[[#This Row],[Âge]]&gt;30,tblTEC_TDB_Data[[#This Row],[Âge]]&lt;=60),N383,0)</f>
        <v>0</v>
      </c>
      <c r="R383" s="235">
        <f ca="1">IF(AND(tblTEC_TDB_Data[[#This Row],[Âge]]&gt;60,tblTEC_TDB_Data[[#This Row],[Âge]]&lt;=90),N383,0)</f>
        <v>0</v>
      </c>
      <c r="S383" s="235">
        <f ca="1">IF(tblTEC_TDB_Data[[#This Row],[Âge]]&gt;90,N383,0)</f>
        <v>0</v>
      </c>
    </row>
    <row r="384" spans="1:19" x14ac:dyDescent="0.25">
      <c r="A384" s="231">
        <v>384</v>
      </c>
      <c r="B384" s="231" t="s">
        <v>5</v>
      </c>
      <c r="C384" s="1143">
        <v>45510</v>
      </c>
      <c r="D384" s="236" t="s">
        <v>11615</v>
      </c>
      <c r="E384" s="977">
        <v>0.5</v>
      </c>
      <c r="F384" s="228" t="s">
        <v>172</v>
      </c>
      <c r="G384" s="228" t="s">
        <v>9339</v>
      </c>
      <c r="H384" s="228" t="s">
        <v>9339</v>
      </c>
      <c r="I384" s="232">
        <f>IF(tblTEC_TDB_Data[[#This Row],[EstDetruite]],E384,0)</f>
        <v>0</v>
      </c>
      <c r="J384" s="233">
        <f>tblTEC_TDB_Data[[#This Row],[H_Saisies]]-tblTEC_TDB_Data[[#This Row],[H_Détruites]]</f>
        <v>0.5</v>
      </c>
      <c r="K384" s="233">
        <f>IF(tblTEC_TDB_Data[[#This Row],[EstFacturable]]="VRAI",(E384-I384),0)</f>
        <v>0.5</v>
      </c>
      <c r="L384" s="232">
        <f t="shared" si="18"/>
        <v>0</v>
      </c>
      <c r="M384" s="232">
        <f t="shared" si="19"/>
        <v>0</v>
      </c>
      <c r="N384" s="234">
        <f>MAX(tblTEC_TDB_Data[[#This Row],[H_Facturables]]-tblTEC_TDB_Data[[#This Row],[H_Facturées]],0)</f>
        <v>0.5</v>
      </c>
      <c r="O384" s="227">
        <f ca="1">ROUND(INT(NOW()-tblTEC_TDB_Data[[#This Row],[Date]]),0)</f>
        <v>8</v>
      </c>
      <c r="P384" s="235">
        <f ca="1">IF(tblTEC_TDB_Data[[#This Row],[Âge]]&lt;=30,N384,0)</f>
        <v>0.5</v>
      </c>
      <c r="Q384" s="235">
        <f ca="1">IF(AND(tblTEC_TDB_Data[[#This Row],[Âge]]&gt;30,tblTEC_TDB_Data[[#This Row],[Âge]]&lt;=60),N384,0)</f>
        <v>0</v>
      </c>
      <c r="R384" s="235">
        <f ca="1">IF(AND(tblTEC_TDB_Data[[#This Row],[Âge]]&gt;60,tblTEC_TDB_Data[[#This Row],[Âge]]&lt;=90),N384,0)</f>
        <v>0</v>
      </c>
      <c r="S384" s="235">
        <f ca="1">IF(tblTEC_TDB_Data[[#This Row],[Âge]]&gt;90,N384,0)</f>
        <v>0</v>
      </c>
    </row>
    <row r="385" spans="1:19" x14ac:dyDescent="0.25">
      <c r="A385" s="231">
        <v>385</v>
      </c>
      <c r="B385" s="231" t="s">
        <v>5</v>
      </c>
      <c r="C385" s="1143">
        <v>45510</v>
      </c>
      <c r="D385" s="236" t="s">
        <v>17072</v>
      </c>
      <c r="E385" s="977">
        <v>1.25</v>
      </c>
      <c r="F385" s="228" t="s">
        <v>172</v>
      </c>
      <c r="G385" s="228" t="s">
        <v>9339</v>
      </c>
      <c r="H385" s="228" t="s">
        <v>9339</v>
      </c>
      <c r="I385" s="232">
        <f>IF(tblTEC_TDB_Data[[#This Row],[EstDetruite]],E385,0)</f>
        <v>0</v>
      </c>
      <c r="J385" s="233">
        <f>tblTEC_TDB_Data[[#This Row],[H_Saisies]]-tblTEC_TDB_Data[[#This Row],[H_Détruites]]</f>
        <v>1.25</v>
      </c>
      <c r="K385" s="233">
        <f>IF(tblTEC_TDB_Data[[#This Row],[EstFacturable]]="VRAI",(E385-I385),0)</f>
        <v>1.25</v>
      </c>
      <c r="L385" s="232">
        <f t="shared" si="18"/>
        <v>0</v>
      </c>
      <c r="M385" s="232">
        <f t="shared" si="19"/>
        <v>0</v>
      </c>
      <c r="N385" s="234">
        <f>MAX(tblTEC_TDB_Data[[#This Row],[H_Facturables]]-tblTEC_TDB_Data[[#This Row],[H_Facturées]],0)</f>
        <v>1.25</v>
      </c>
      <c r="O385" s="227">
        <f ca="1">ROUND(INT(NOW()-tblTEC_TDB_Data[[#This Row],[Date]]),0)</f>
        <v>8</v>
      </c>
      <c r="P385" s="235">
        <f ca="1">IF(tblTEC_TDB_Data[[#This Row],[Âge]]&lt;=30,N385,0)</f>
        <v>1.25</v>
      </c>
      <c r="Q385" s="235">
        <f ca="1">IF(AND(tblTEC_TDB_Data[[#This Row],[Âge]]&gt;30,tblTEC_TDB_Data[[#This Row],[Âge]]&lt;=60),N385,0)</f>
        <v>0</v>
      </c>
      <c r="R385" s="235">
        <f ca="1">IF(AND(tblTEC_TDB_Data[[#This Row],[Âge]]&gt;60,tblTEC_TDB_Data[[#This Row],[Âge]]&lt;=90),N385,0)</f>
        <v>0</v>
      </c>
      <c r="S385" s="235">
        <f ca="1">IF(tblTEC_TDB_Data[[#This Row],[Âge]]&gt;90,N385,0)</f>
        <v>0</v>
      </c>
    </row>
    <row r="386" spans="1:19" x14ac:dyDescent="0.25">
      <c r="A386" s="231">
        <v>386</v>
      </c>
      <c r="B386" s="231" t="s">
        <v>5</v>
      </c>
      <c r="C386" s="1143">
        <v>45510</v>
      </c>
      <c r="D386" s="236" t="s">
        <v>11628</v>
      </c>
      <c r="E386" s="977">
        <v>0.75</v>
      </c>
      <c r="F386" s="228" t="s">
        <v>172</v>
      </c>
      <c r="G386" s="228" t="s">
        <v>9339</v>
      </c>
      <c r="H386" s="228" t="s">
        <v>9339</v>
      </c>
      <c r="I386" s="232">
        <f>IF(tblTEC_TDB_Data[[#This Row],[EstDetruite]],E386,0)</f>
        <v>0</v>
      </c>
      <c r="J386" s="233">
        <f>tblTEC_TDB_Data[[#This Row],[H_Saisies]]-tblTEC_TDB_Data[[#This Row],[H_Détruites]]</f>
        <v>0.75</v>
      </c>
      <c r="K386" s="233">
        <f>IF(tblTEC_TDB_Data[[#This Row],[EstFacturable]]="VRAI",(E386-I386),0)</f>
        <v>0.75</v>
      </c>
      <c r="L386" s="232">
        <f t="shared" si="18"/>
        <v>0</v>
      </c>
      <c r="M386" s="232">
        <f t="shared" si="19"/>
        <v>0</v>
      </c>
      <c r="N386" s="234">
        <f>MAX(tblTEC_TDB_Data[[#This Row],[H_Facturables]]-tblTEC_TDB_Data[[#This Row],[H_Facturées]],0)</f>
        <v>0.75</v>
      </c>
      <c r="O386" s="227">
        <f ca="1">ROUND(INT(NOW()-tblTEC_TDB_Data[[#This Row],[Date]]),0)</f>
        <v>8</v>
      </c>
      <c r="P386" s="235">
        <f ca="1">IF(tblTEC_TDB_Data[[#This Row],[Âge]]&lt;=30,N386,0)</f>
        <v>0.75</v>
      </c>
      <c r="Q386" s="235">
        <f ca="1">IF(AND(tblTEC_TDB_Data[[#This Row],[Âge]]&gt;30,tblTEC_TDB_Data[[#This Row],[Âge]]&lt;=60),N386,0)</f>
        <v>0</v>
      </c>
      <c r="R386" s="235">
        <f ca="1">IF(AND(tblTEC_TDB_Data[[#This Row],[Âge]]&gt;60,tblTEC_TDB_Data[[#This Row],[Âge]]&lt;=90),N386,0)</f>
        <v>0</v>
      </c>
      <c r="S386" s="235">
        <f ca="1">IF(tblTEC_TDB_Data[[#This Row],[Âge]]&gt;90,N386,0)</f>
        <v>0</v>
      </c>
    </row>
    <row r="387" spans="1:19" x14ac:dyDescent="0.25">
      <c r="A387" s="231">
        <v>387</v>
      </c>
      <c r="B387" s="231" t="s">
        <v>5</v>
      </c>
      <c r="C387" s="1143">
        <v>45510</v>
      </c>
      <c r="D387" s="236" t="s">
        <v>14149</v>
      </c>
      <c r="E387" s="977">
        <v>2.25</v>
      </c>
      <c r="F387" s="228" t="s">
        <v>172</v>
      </c>
      <c r="G387" s="228" t="s">
        <v>9339</v>
      </c>
      <c r="H387" s="228" t="s">
        <v>9339</v>
      </c>
      <c r="I387" s="232">
        <f>IF(tblTEC_TDB_Data[[#This Row],[EstDetruite]],E387,0)</f>
        <v>0</v>
      </c>
      <c r="J387" s="233">
        <f>tblTEC_TDB_Data[[#This Row],[H_Saisies]]-tblTEC_TDB_Data[[#This Row],[H_Détruites]]</f>
        <v>2.25</v>
      </c>
      <c r="K387" s="233">
        <f>IF(tblTEC_TDB_Data[[#This Row],[EstFacturable]]="VRAI",(E387-I387),0)</f>
        <v>2.25</v>
      </c>
      <c r="L387" s="232">
        <f t="shared" si="18"/>
        <v>0</v>
      </c>
      <c r="M387" s="232">
        <f t="shared" si="19"/>
        <v>0</v>
      </c>
      <c r="N387" s="234">
        <f>MAX(tblTEC_TDB_Data[[#This Row],[H_Facturables]]-tblTEC_TDB_Data[[#This Row],[H_Facturées]],0)</f>
        <v>2.25</v>
      </c>
      <c r="O387" s="227">
        <f ca="1">ROUND(INT(NOW()-tblTEC_TDB_Data[[#This Row],[Date]]),0)</f>
        <v>8</v>
      </c>
      <c r="P387" s="235">
        <f ca="1">IF(tblTEC_TDB_Data[[#This Row],[Âge]]&lt;=30,N387,0)</f>
        <v>2.25</v>
      </c>
      <c r="Q387" s="235">
        <f ca="1">IF(AND(tblTEC_TDB_Data[[#This Row],[Âge]]&gt;30,tblTEC_TDB_Data[[#This Row],[Âge]]&lt;=60),N387,0)</f>
        <v>0</v>
      </c>
      <c r="R387" s="235">
        <f ca="1">IF(AND(tblTEC_TDB_Data[[#This Row],[Âge]]&gt;60,tblTEC_TDB_Data[[#This Row],[Âge]]&lt;=90),N387,0)</f>
        <v>0</v>
      </c>
      <c r="S387" s="235">
        <f ca="1">IF(tblTEC_TDB_Data[[#This Row],[Âge]]&gt;90,N387,0)</f>
        <v>0</v>
      </c>
    </row>
    <row r="388" spans="1:19" x14ac:dyDescent="0.25">
      <c r="A388" s="231">
        <v>388</v>
      </c>
      <c r="B388" s="231" t="s">
        <v>5</v>
      </c>
      <c r="C388" s="1143">
        <v>45510</v>
      </c>
      <c r="D388" s="236" t="s">
        <v>11652</v>
      </c>
      <c r="E388" s="977">
        <v>3.5</v>
      </c>
      <c r="F388" s="228" t="s">
        <v>172</v>
      </c>
      <c r="G388" s="228" t="s">
        <v>9339</v>
      </c>
      <c r="H388" s="228" t="s">
        <v>9339</v>
      </c>
      <c r="I388" s="232">
        <f>IF(tblTEC_TDB_Data[[#This Row],[EstDetruite]],E388,0)</f>
        <v>0</v>
      </c>
      <c r="J388" s="233">
        <f>tblTEC_TDB_Data[[#This Row],[H_Saisies]]-tblTEC_TDB_Data[[#This Row],[H_Détruites]]</f>
        <v>3.5</v>
      </c>
      <c r="K388" s="233">
        <f>IF(tblTEC_TDB_Data[[#This Row],[EstFacturable]]="VRAI",(E388-I388),0)</f>
        <v>3.5</v>
      </c>
      <c r="L388" s="232">
        <f t="shared" ref="L388:L419" si="20">(E388-I388)-K388</f>
        <v>0</v>
      </c>
      <c r="M388" s="232">
        <f t="shared" ref="M388:M419" si="21">IF(G388="VRAI",J388,0)</f>
        <v>0</v>
      </c>
      <c r="N388" s="234">
        <f>MAX(tblTEC_TDB_Data[[#This Row],[H_Facturables]]-tblTEC_TDB_Data[[#This Row],[H_Facturées]],0)</f>
        <v>3.5</v>
      </c>
      <c r="O388" s="227">
        <f ca="1">ROUND(INT(NOW()-tblTEC_TDB_Data[[#This Row],[Date]]),0)</f>
        <v>8</v>
      </c>
      <c r="P388" s="235">
        <f ca="1">IF(tblTEC_TDB_Data[[#This Row],[Âge]]&lt;=30,N388,0)</f>
        <v>3.5</v>
      </c>
      <c r="Q388" s="235">
        <f ca="1">IF(AND(tblTEC_TDB_Data[[#This Row],[Âge]]&gt;30,tblTEC_TDB_Data[[#This Row],[Âge]]&lt;=60),N388,0)</f>
        <v>0</v>
      </c>
      <c r="R388" s="235">
        <f ca="1">IF(AND(tblTEC_TDB_Data[[#This Row],[Âge]]&gt;60,tblTEC_TDB_Data[[#This Row],[Âge]]&lt;=90),N388,0)</f>
        <v>0</v>
      </c>
      <c r="S388" s="235">
        <f ca="1">IF(tblTEC_TDB_Data[[#This Row],[Âge]]&gt;90,N388,0)</f>
        <v>0</v>
      </c>
    </row>
    <row r="389" spans="1:19" x14ac:dyDescent="0.25">
      <c r="A389" s="231">
        <v>389</v>
      </c>
      <c r="B389" s="231" t="s">
        <v>5</v>
      </c>
      <c r="C389" s="1143">
        <v>45510</v>
      </c>
      <c r="D389" s="236" t="s">
        <v>11619</v>
      </c>
      <c r="E389" s="977">
        <v>0.75</v>
      </c>
      <c r="F389" s="228" t="s">
        <v>172</v>
      </c>
      <c r="G389" s="228" t="s">
        <v>9339</v>
      </c>
      <c r="H389" s="228" t="s">
        <v>9339</v>
      </c>
      <c r="I389" s="232">
        <f>IF(tblTEC_TDB_Data[[#This Row],[EstDetruite]],E389,0)</f>
        <v>0</v>
      </c>
      <c r="J389" s="233">
        <f>tblTEC_TDB_Data[[#This Row],[H_Saisies]]-tblTEC_TDB_Data[[#This Row],[H_Détruites]]</f>
        <v>0.75</v>
      </c>
      <c r="K389" s="233">
        <f>IF(tblTEC_TDB_Data[[#This Row],[EstFacturable]]="VRAI",(E389-I389),0)</f>
        <v>0.75</v>
      </c>
      <c r="L389" s="232">
        <f t="shared" si="20"/>
        <v>0</v>
      </c>
      <c r="M389" s="232">
        <f t="shared" si="21"/>
        <v>0</v>
      </c>
      <c r="N389" s="234">
        <f>MAX(tblTEC_TDB_Data[[#This Row],[H_Facturables]]-tblTEC_TDB_Data[[#This Row],[H_Facturées]],0)</f>
        <v>0.75</v>
      </c>
      <c r="O389" s="227">
        <f ca="1">ROUND(INT(NOW()-tblTEC_TDB_Data[[#This Row],[Date]]),0)</f>
        <v>8</v>
      </c>
      <c r="P389" s="235">
        <f ca="1">IF(tblTEC_TDB_Data[[#This Row],[Âge]]&lt;=30,N389,0)</f>
        <v>0.75</v>
      </c>
      <c r="Q389" s="235">
        <f ca="1">IF(AND(tblTEC_TDB_Data[[#This Row],[Âge]]&gt;30,tblTEC_TDB_Data[[#This Row],[Âge]]&lt;=60),N389,0)</f>
        <v>0</v>
      </c>
      <c r="R389" s="235">
        <f ca="1">IF(AND(tblTEC_TDB_Data[[#This Row],[Âge]]&gt;60,tblTEC_TDB_Data[[#This Row],[Âge]]&lt;=90),N389,0)</f>
        <v>0</v>
      </c>
      <c r="S389" s="235">
        <f ca="1">IF(tblTEC_TDB_Data[[#This Row],[Âge]]&gt;90,N389,0)</f>
        <v>0</v>
      </c>
    </row>
    <row r="390" spans="1:19" x14ac:dyDescent="0.25">
      <c r="A390" s="231">
        <v>390</v>
      </c>
      <c r="B390" s="231" t="s">
        <v>5</v>
      </c>
      <c r="C390" s="1143">
        <v>45510</v>
      </c>
      <c r="D390" s="236" t="s">
        <v>13771</v>
      </c>
      <c r="E390" s="977">
        <v>0.4</v>
      </c>
      <c r="F390" s="228" t="s">
        <v>172</v>
      </c>
      <c r="G390" s="228" t="s">
        <v>9339</v>
      </c>
      <c r="H390" s="228" t="s">
        <v>9339</v>
      </c>
      <c r="I390" s="232">
        <f>IF(tblTEC_TDB_Data[[#This Row],[EstDetruite]],E390,0)</f>
        <v>0</v>
      </c>
      <c r="J390" s="233">
        <f>tblTEC_TDB_Data[[#This Row],[H_Saisies]]-tblTEC_TDB_Data[[#This Row],[H_Détruites]]</f>
        <v>0.4</v>
      </c>
      <c r="K390" s="233">
        <f>IF(tblTEC_TDB_Data[[#This Row],[EstFacturable]]="VRAI",(E390-I390),0)</f>
        <v>0.4</v>
      </c>
      <c r="L390" s="232">
        <f t="shared" si="20"/>
        <v>0</v>
      </c>
      <c r="M390" s="232">
        <f t="shared" si="21"/>
        <v>0</v>
      </c>
      <c r="N390" s="234">
        <f>MAX(tblTEC_TDB_Data[[#This Row],[H_Facturables]]-tblTEC_TDB_Data[[#This Row],[H_Facturées]],0)</f>
        <v>0.4</v>
      </c>
      <c r="O390" s="227">
        <f ca="1">ROUND(INT(NOW()-tblTEC_TDB_Data[[#This Row],[Date]]),0)</f>
        <v>8</v>
      </c>
      <c r="P390" s="235">
        <f ca="1">IF(tblTEC_TDB_Data[[#This Row],[Âge]]&lt;=30,N390,0)</f>
        <v>0.4</v>
      </c>
      <c r="Q390" s="235">
        <f ca="1">IF(AND(tblTEC_TDB_Data[[#This Row],[Âge]]&gt;30,tblTEC_TDB_Data[[#This Row],[Âge]]&lt;=60),N390,0)</f>
        <v>0</v>
      </c>
      <c r="R390" s="235">
        <f ca="1">IF(AND(tblTEC_TDB_Data[[#This Row],[Âge]]&gt;60,tblTEC_TDB_Data[[#This Row],[Âge]]&lt;=90),N390,0)</f>
        <v>0</v>
      </c>
      <c r="S390" s="235">
        <f ca="1">IF(tblTEC_TDB_Data[[#This Row],[Âge]]&gt;90,N390,0)</f>
        <v>0</v>
      </c>
    </row>
    <row r="391" spans="1:19" x14ac:dyDescent="0.25">
      <c r="A391" s="231">
        <v>391</v>
      </c>
      <c r="B391" s="231" t="s">
        <v>5</v>
      </c>
      <c r="C391" s="1143">
        <v>45510</v>
      </c>
      <c r="D391" s="236" t="s">
        <v>14950</v>
      </c>
      <c r="E391" s="977">
        <v>0.4</v>
      </c>
      <c r="F391" s="228" t="s">
        <v>172</v>
      </c>
      <c r="G391" s="228" t="s">
        <v>9339</v>
      </c>
      <c r="H391" s="228" t="s">
        <v>9339</v>
      </c>
      <c r="I391" s="232">
        <f>IF(tblTEC_TDB_Data[[#This Row],[EstDetruite]],E391,0)</f>
        <v>0</v>
      </c>
      <c r="J391" s="233">
        <f>tblTEC_TDB_Data[[#This Row],[H_Saisies]]-tblTEC_TDB_Data[[#This Row],[H_Détruites]]</f>
        <v>0.4</v>
      </c>
      <c r="K391" s="233">
        <f>IF(tblTEC_TDB_Data[[#This Row],[EstFacturable]]="VRAI",(E391-I391),0)</f>
        <v>0.4</v>
      </c>
      <c r="L391" s="232">
        <f t="shared" si="20"/>
        <v>0</v>
      </c>
      <c r="M391" s="232">
        <f t="shared" si="21"/>
        <v>0</v>
      </c>
      <c r="N391" s="234">
        <f>MAX(tblTEC_TDB_Data[[#This Row],[H_Facturables]]-tblTEC_TDB_Data[[#This Row],[H_Facturées]],0)</f>
        <v>0.4</v>
      </c>
      <c r="O391" s="227">
        <f ca="1">ROUND(INT(NOW()-tblTEC_TDB_Data[[#This Row],[Date]]),0)</f>
        <v>8</v>
      </c>
      <c r="P391" s="235">
        <f ca="1">IF(tblTEC_TDB_Data[[#This Row],[Âge]]&lt;=30,N391,0)</f>
        <v>0.4</v>
      </c>
      <c r="Q391" s="235">
        <f ca="1">IF(AND(tblTEC_TDB_Data[[#This Row],[Âge]]&gt;30,tblTEC_TDB_Data[[#This Row],[Âge]]&lt;=60),N391,0)</f>
        <v>0</v>
      </c>
      <c r="R391" s="235">
        <f ca="1">IF(AND(tblTEC_TDB_Data[[#This Row],[Âge]]&gt;60,tblTEC_TDB_Data[[#This Row],[Âge]]&lt;=90),N391,0)</f>
        <v>0</v>
      </c>
      <c r="S391" s="235">
        <f ca="1">IF(tblTEC_TDB_Data[[#This Row],[Âge]]&gt;90,N391,0)</f>
        <v>0</v>
      </c>
    </row>
    <row r="392" spans="1:19" x14ac:dyDescent="0.25">
      <c r="A392" s="231">
        <v>392</v>
      </c>
      <c r="B392" s="231" t="s">
        <v>5</v>
      </c>
      <c r="C392" s="1143">
        <v>45510</v>
      </c>
      <c r="D392" s="236" t="s">
        <v>17753</v>
      </c>
      <c r="E392" s="977">
        <v>0.4</v>
      </c>
      <c r="F392" s="228" t="s">
        <v>172</v>
      </c>
      <c r="G392" s="228" t="s">
        <v>9339</v>
      </c>
      <c r="H392" s="228" t="s">
        <v>9339</v>
      </c>
      <c r="I392" s="232">
        <f>IF(tblTEC_TDB_Data[[#This Row],[EstDetruite]],E392,0)</f>
        <v>0</v>
      </c>
      <c r="J392" s="233">
        <f>tblTEC_TDB_Data[[#This Row],[H_Saisies]]-tblTEC_TDB_Data[[#This Row],[H_Détruites]]</f>
        <v>0.4</v>
      </c>
      <c r="K392" s="233">
        <f>IF(tblTEC_TDB_Data[[#This Row],[EstFacturable]]="VRAI",(E392-I392),0)</f>
        <v>0.4</v>
      </c>
      <c r="L392" s="232">
        <f t="shared" si="20"/>
        <v>0</v>
      </c>
      <c r="M392" s="232">
        <f t="shared" si="21"/>
        <v>0</v>
      </c>
      <c r="N392" s="234">
        <f>MAX(tblTEC_TDB_Data[[#This Row],[H_Facturables]]-tblTEC_TDB_Data[[#This Row],[H_Facturées]],0)</f>
        <v>0.4</v>
      </c>
      <c r="O392" s="227">
        <f ca="1">ROUND(INT(NOW()-tblTEC_TDB_Data[[#This Row],[Date]]),0)</f>
        <v>8</v>
      </c>
      <c r="P392" s="235">
        <f ca="1">IF(tblTEC_TDB_Data[[#This Row],[Âge]]&lt;=30,N392,0)</f>
        <v>0.4</v>
      </c>
      <c r="Q392" s="235">
        <f ca="1">IF(AND(tblTEC_TDB_Data[[#This Row],[Âge]]&gt;30,tblTEC_TDB_Data[[#This Row],[Âge]]&lt;=60),N392,0)</f>
        <v>0</v>
      </c>
      <c r="R392" s="235">
        <f ca="1">IF(AND(tblTEC_TDB_Data[[#This Row],[Âge]]&gt;60,tblTEC_TDB_Data[[#This Row],[Âge]]&lt;=90),N392,0)</f>
        <v>0</v>
      </c>
      <c r="S392" s="235">
        <f ca="1">IF(tblTEC_TDB_Data[[#This Row],[Âge]]&gt;90,N392,0)</f>
        <v>0</v>
      </c>
    </row>
    <row r="393" spans="1:19" x14ac:dyDescent="0.25">
      <c r="A393" s="231">
        <v>393</v>
      </c>
      <c r="B393" s="231" t="s">
        <v>5</v>
      </c>
      <c r="C393" s="1143">
        <v>45510</v>
      </c>
      <c r="D393" s="236" t="s">
        <v>15220</v>
      </c>
      <c r="E393" s="977">
        <v>0.25</v>
      </c>
      <c r="F393" s="228" t="s">
        <v>172</v>
      </c>
      <c r="G393" s="228" t="s">
        <v>9339</v>
      </c>
      <c r="H393" s="228" t="s">
        <v>9339</v>
      </c>
      <c r="I393" s="232">
        <f>IF(tblTEC_TDB_Data[[#This Row],[EstDetruite]],E393,0)</f>
        <v>0</v>
      </c>
      <c r="J393" s="233">
        <f>tblTEC_TDB_Data[[#This Row],[H_Saisies]]-tblTEC_TDB_Data[[#This Row],[H_Détruites]]</f>
        <v>0.25</v>
      </c>
      <c r="K393" s="233">
        <f>IF(tblTEC_TDB_Data[[#This Row],[EstFacturable]]="VRAI",(E393-I393),0)</f>
        <v>0.25</v>
      </c>
      <c r="L393" s="232">
        <f t="shared" si="20"/>
        <v>0</v>
      </c>
      <c r="M393" s="232">
        <f t="shared" si="21"/>
        <v>0</v>
      </c>
      <c r="N393" s="234">
        <f>MAX(tblTEC_TDB_Data[[#This Row],[H_Facturables]]-tblTEC_TDB_Data[[#This Row],[H_Facturées]],0)</f>
        <v>0.25</v>
      </c>
      <c r="O393" s="227">
        <f ca="1">ROUND(INT(NOW()-tblTEC_TDB_Data[[#This Row],[Date]]),0)</f>
        <v>8</v>
      </c>
      <c r="P393" s="235">
        <f ca="1">IF(tblTEC_TDB_Data[[#This Row],[Âge]]&lt;=30,N393,0)</f>
        <v>0.25</v>
      </c>
      <c r="Q393" s="235">
        <f ca="1">IF(AND(tblTEC_TDB_Data[[#This Row],[Âge]]&gt;30,tblTEC_TDB_Data[[#This Row],[Âge]]&lt;=60),N393,0)</f>
        <v>0</v>
      </c>
      <c r="R393" s="235">
        <f ca="1">IF(AND(tblTEC_TDB_Data[[#This Row],[Âge]]&gt;60,tblTEC_TDB_Data[[#This Row],[Âge]]&lt;=90),N393,0)</f>
        <v>0</v>
      </c>
      <c r="S393" s="235">
        <f ca="1">IF(tblTEC_TDB_Data[[#This Row],[Âge]]&gt;90,N393,0)</f>
        <v>0</v>
      </c>
    </row>
    <row r="394" spans="1:19" x14ac:dyDescent="0.25">
      <c r="A394" s="231">
        <v>394</v>
      </c>
      <c r="B394" s="231" t="s">
        <v>5</v>
      </c>
      <c r="C394" s="1143">
        <v>45511</v>
      </c>
      <c r="D394" s="236" t="s">
        <v>11652</v>
      </c>
      <c r="E394" s="977">
        <v>1.25</v>
      </c>
      <c r="F394" s="228" t="s">
        <v>172</v>
      </c>
      <c r="G394" s="228" t="s">
        <v>9339</v>
      </c>
      <c r="H394" s="228" t="s">
        <v>9339</v>
      </c>
      <c r="I394" s="232">
        <f>IF(tblTEC_TDB_Data[[#This Row],[EstDetruite]],E394,0)</f>
        <v>0</v>
      </c>
      <c r="J394" s="233">
        <f>tblTEC_TDB_Data[[#This Row],[H_Saisies]]-tblTEC_TDB_Data[[#This Row],[H_Détruites]]</f>
        <v>1.25</v>
      </c>
      <c r="K394" s="233">
        <f>IF(tblTEC_TDB_Data[[#This Row],[EstFacturable]]="VRAI",(E394-I394),0)</f>
        <v>1.25</v>
      </c>
      <c r="L394" s="232">
        <f t="shared" si="20"/>
        <v>0</v>
      </c>
      <c r="M394" s="232">
        <f t="shared" si="21"/>
        <v>0</v>
      </c>
      <c r="N394" s="234">
        <f>MAX(tblTEC_TDB_Data[[#This Row],[H_Facturables]]-tblTEC_TDB_Data[[#This Row],[H_Facturées]],0)</f>
        <v>1.25</v>
      </c>
      <c r="O394" s="227">
        <f ca="1">ROUND(INT(NOW()-tblTEC_TDB_Data[[#This Row],[Date]]),0)</f>
        <v>7</v>
      </c>
      <c r="P394" s="235">
        <f ca="1">IF(tblTEC_TDB_Data[[#This Row],[Âge]]&lt;=30,N394,0)</f>
        <v>1.25</v>
      </c>
      <c r="Q394" s="235">
        <f ca="1">IF(AND(tblTEC_TDB_Data[[#This Row],[Âge]]&gt;30,tblTEC_TDB_Data[[#This Row],[Âge]]&lt;=60),N394,0)</f>
        <v>0</v>
      </c>
      <c r="R394" s="235">
        <f ca="1">IF(AND(tblTEC_TDB_Data[[#This Row],[Âge]]&gt;60,tblTEC_TDB_Data[[#This Row],[Âge]]&lt;=90),N394,0)</f>
        <v>0</v>
      </c>
      <c r="S394" s="235">
        <f ca="1">IF(tblTEC_TDB_Data[[#This Row],[Âge]]&gt;90,N394,0)</f>
        <v>0</v>
      </c>
    </row>
    <row r="395" spans="1:19" x14ac:dyDescent="0.25">
      <c r="A395" s="231">
        <v>395</v>
      </c>
      <c r="B395" s="231" t="s">
        <v>5</v>
      </c>
      <c r="C395" s="1143">
        <v>45511</v>
      </c>
      <c r="D395" s="236" t="s">
        <v>13426</v>
      </c>
      <c r="E395" s="977">
        <v>0.5</v>
      </c>
      <c r="F395" s="228" t="s">
        <v>172</v>
      </c>
      <c r="G395" s="228" t="s">
        <v>9339</v>
      </c>
      <c r="H395" s="228" t="s">
        <v>9339</v>
      </c>
      <c r="I395" s="232">
        <f>IF(tblTEC_TDB_Data[[#This Row],[EstDetruite]],E395,0)</f>
        <v>0</v>
      </c>
      <c r="J395" s="233">
        <f>tblTEC_TDB_Data[[#This Row],[H_Saisies]]-tblTEC_TDB_Data[[#This Row],[H_Détruites]]</f>
        <v>0.5</v>
      </c>
      <c r="K395" s="233">
        <f>IF(tblTEC_TDB_Data[[#This Row],[EstFacturable]]="VRAI",(E395-I395),0)</f>
        <v>0.5</v>
      </c>
      <c r="L395" s="232">
        <f t="shared" si="20"/>
        <v>0</v>
      </c>
      <c r="M395" s="232">
        <f t="shared" si="21"/>
        <v>0</v>
      </c>
      <c r="N395" s="234">
        <f>MAX(tblTEC_TDB_Data[[#This Row],[H_Facturables]]-tblTEC_TDB_Data[[#This Row],[H_Facturées]],0)</f>
        <v>0.5</v>
      </c>
      <c r="O395" s="227">
        <f ca="1">ROUND(INT(NOW()-tblTEC_TDB_Data[[#This Row],[Date]]),0)</f>
        <v>7</v>
      </c>
      <c r="P395" s="235">
        <f ca="1">IF(tblTEC_TDB_Data[[#This Row],[Âge]]&lt;=30,N395,0)</f>
        <v>0.5</v>
      </c>
      <c r="Q395" s="235">
        <f ca="1">IF(AND(tblTEC_TDB_Data[[#This Row],[Âge]]&gt;30,tblTEC_TDB_Data[[#This Row],[Âge]]&lt;=60),N395,0)</f>
        <v>0</v>
      </c>
      <c r="R395" s="235">
        <f ca="1">IF(AND(tblTEC_TDB_Data[[#This Row],[Âge]]&gt;60,tblTEC_TDB_Data[[#This Row],[Âge]]&lt;=90),N395,0)</f>
        <v>0</v>
      </c>
      <c r="S395" s="235">
        <f ca="1">IF(tblTEC_TDB_Data[[#This Row],[Âge]]&gt;90,N395,0)</f>
        <v>0</v>
      </c>
    </row>
    <row r="396" spans="1:19" x14ac:dyDescent="0.25">
      <c r="A396" s="231">
        <v>396</v>
      </c>
      <c r="B396" s="231" t="s">
        <v>5</v>
      </c>
      <c r="C396" s="1143">
        <v>45511</v>
      </c>
      <c r="D396" s="236" t="s">
        <v>11645</v>
      </c>
      <c r="E396" s="977">
        <v>2</v>
      </c>
      <c r="F396" s="228" t="s">
        <v>172</v>
      </c>
      <c r="G396" s="228" t="s">
        <v>9339</v>
      </c>
      <c r="H396" s="228" t="s">
        <v>9339</v>
      </c>
      <c r="I396" s="232">
        <f>IF(tblTEC_TDB_Data[[#This Row],[EstDetruite]],E396,0)</f>
        <v>0</v>
      </c>
      <c r="J396" s="233">
        <f>tblTEC_TDB_Data[[#This Row],[H_Saisies]]-tblTEC_TDB_Data[[#This Row],[H_Détruites]]</f>
        <v>2</v>
      </c>
      <c r="K396" s="233">
        <f>IF(tblTEC_TDB_Data[[#This Row],[EstFacturable]]="VRAI",(E396-I396),0)</f>
        <v>2</v>
      </c>
      <c r="L396" s="232">
        <f t="shared" si="20"/>
        <v>0</v>
      </c>
      <c r="M396" s="232">
        <f t="shared" si="21"/>
        <v>0</v>
      </c>
      <c r="N396" s="234">
        <f>MAX(tblTEC_TDB_Data[[#This Row],[H_Facturables]]-tblTEC_TDB_Data[[#This Row],[H_Facturées]],0)</f>
        <v>2</v>
      </c>
      <c r="O396" s="227">
        <f ca="1">ROUND(INT(NOW()-tblTEC_TDB_Data[[#This Row],[Date]]),0)</f>
        <v>7</v>
      </c>
      <c r="P396" s="235">
        <f ca="1">IF(tblTEC_TDB_Data[[#This Row],[Âge]]&lt;=30,N396,0)</f>
        <v>2</v>
      </c>
      <c r="Q396" s="235">
        <f ca="1">IF(AND(tblTEC_TDB_Data[[#This Row],[Âge]]&gt;30,tblTEC_TDB_Data[[#This Row],[Âge]]&lt;=60),N396,0)</f>
        <v>0</v>
      </c>
      <c r="R396" s="235">
        <f ca="1">IF(AND(tblTEC_TDB_Data[[#This Row],[Âge]]&gt;60,tblTEC_TDB_Data[[#This Row],[Âge]]&lt;=90),N396,0)</f>
        <v>0</v>
      </c>
      <c r="S396" s="235">
        <f ca="1">IF(tblTEC_TDB_Data[[#This Row],[Âge]]&gt;90,N396,0)</f>
        <v>0</v>
      </c>
    </row>
    <row r="397" spans="1:19" x14ac:dyDescent="0.25">
      <c r="A397" s="231">
        <v>397</v>
      </c>
      <c r="B397" s="231" t="s">
        <v>5</v>
      </c>
      <c r="C397" s="1143">
        <v>45511</v>
      </c>
      <c r="D397" s="236" t="s">
        <v>14950</v>
      </c>
      <c r="E397" s="977">
        <v>0.5</v>
      </c>
      <c r="F397" s="228" t="s">
        <v>172</v>
      </c>
      <c r="G397" s="228" t="s">
        <v>9339</v>
      </c>
      <c r="H397" s="228" t="s">
        <v>9339</v>
      </c>
      <c r="I397" s="232">
        <f>IF(tblTEC_TDB_Data[[#This Row],[EstDetruite]],E397,0)</f>
        <v>0</v>
      </c>
      <c r="J397" s="233">
        <f>tblTEC_TDB_Data[[#This Row],[H_Saisies]]-tblTEC_TDB_Data[[#This Row],[H_Détruites]]</f>
        <v>0.5</v>
      </c>
      <c r="K397" s="233">
        <f>IF(tblTEC_TDB_Data[[#This Row],[EstFacturable]]="VRAI",(E397-I397),0)</f>
        <v>0.5</v>
      </c>
      <c r="L397" s="232">
        <f t="shared" si="20"/>
        <v>0</v>
      </c>
      <c r="M397" s="232">
        <f t="shared" si="21"/>
        <v>0</v>
      </c>
      <c r="N397" s="234">
        <f>MAX(tblTEC_TDB_Data[[#This Row],[H_Facturables]]-tblTEC_TDB_Data[[#This Row],[H_Facturées]],0)</f>
        <v>0.5</v>
      </c>
      <c r="O397" s="227">
        <f ca="1">ROUND(INT(NOW()-tblTEC_TDB_Data[[#This Row],[Date]]),0)</f>
        <v>7</v>
      </c>
      <c r="P397" s="235">
        <f ca="1">IF(tblTEC_TDB_Data[[#This Row],[Âge]]&lt;=30,N397,0)</f>
        <v>0.5</v>
      </c>
      <c r="Q397" s="235">
        <f ca="1">IF(AND(tblTEC_TDB_Data[[#This Row],[Âge]]&gt;30,tblTEC_TDB_Data[[#This Row],[Âge]]&lt;=60),N397,0)</f>
        <v>0</v>
      </c>
      <c r="R397" s="235">
        <f ca="1">IF(AND(tblTEC_TDB_Data[[#This Row],[Âge]]&gt;60,tblTEC_TDB_Data[[#This Row],[Âge]]&lt;=90),N397,0)</f>
        <v>0</v>
      </c>
      <c r="S397" s="235">
        <f ca="1">IF(tblTEC_TDB_Data[[#This Row],[Âge]]&gt;90,N397,0)</f>
        <v>0</v>
      </c>
    </row>
    <row r="398" spans="1:19" x14ac:dyDescent="0.25">
      <c r="A398" s="231">
        <v>398</v>
      </c>
      <c r="B398" s="231" t="s">
        <v>5</v>
      </c>
      <c r="C398" s="1143">
        <v>45511</v>
      </c>
      <c r="D398" s="236" t="s">
        <v>11648</v>
      </c>
      <c r="E398" s="977">
        <v>0.4</v>
      </c>
      <c r="F398" s="228" t="s">
        <v>172</v>
      </c>
      <c r="G398" s="228" t="s">
        <v>9339</v>
      </c>
      <c r="H398" s="228" t="s">
        <v>9339</v>
      </c>
      <c r="I398" s="232">
        <f>IF(tblTEC_TDB_Data[[#This Row],[EstDetruite]],E398,0)</f>
        <v>0</v>
      </c>
      <c r="J398" s="233">
        <f>tblTEC_TDB_Data[[#This Row],[H_Saisies]]-tblTEC_TDB_Data[[#This Row],[H_Détruites]]</f>
        <v>0.4</v>
      </c>
      <c r="K398" s="233">
        <f>IF(tblTEC_TDB_Data[[#This Row],[EstFacturable]]="VRAI",(E398-I398),0)</f>
        <v>0.4</v>
      </c>
      <c r="L398" s="232">
        <f t="shared" si="20"/>
        <v>0</v>
      </c>
      <c r="M398" s="232">
        <f t="shared" si="21"/>
        <v>0</v>
      </c>
      <c r="N398" s="234">
        <f>MAX(tblTEC_TDB_Data[[#This Row],[H_Facturables]]-tblTEC_TDB_Data[[#This Row],[H_Facturées]],0)</f>
        <v>0.4</v>
      </c>
      <c r="O398" s="227">
        <f ca="1">ROUND(INT(NOW()-tblTEC_TDB_Data[[#This Row],[Date]]),0)</f>
        <v>7</v>
      </c>
      <c r="P398" s="235">
        <f ca="1">IF(tblTEC_TDB_Data[[#This Row],[Âge]]&lt;=30,N398,0)</f>
        <v>0.4</v>
      </c>
      <c r="Q398" s="235">
        <f ca="1">IF(AND(tblTEC_TDB_Data[[#This Row],[Âge]]&gt;30,tblTEC_TDB_Data[[#This Row],[Âge]]&lt;=60),N398,0)</f>
        <v>0</v>
      </c>
      <c r="R398" s="235">
        <f ca="1">IF(AND(tblTEC_TDB_Data[[#This Row],[Âge]]&gt;60,tblTEC_TDB_Data[[#This Row],[Âge]]&lt;=90),N398,0)</f>
        <v>0</v>
      </c>
      <c r="S398" s="235">
        <f ca="1">IF(tblTEC_TDB_Data[[#This Row],[Âge]]&gt;90,N398,0)</f>
        <v>0</v>
      </c>
    </row>
    <row r="399" spans="1:19" x14ac:dyDescent="0.25">
      <c r="A399" s="231">
        <v>399</v>
      </c>
      <c r="B399" s="231" t="s">
        <v>5</v>
      </c>
      <c r="C399" s="1143">
        <v>45511</v>
      </c>
      <c r="D399" s="236" t="s">
        <v>17570</v>
      </c>
      <c r="E399" s="977">
        <v>2.25</v>
      </c>
      <c r="F399" s="228" t="s">
        <v>172</v>
      </c>
      <c r="G399" s="228" t="s">
        <v>9339</v>
      </c>
      <c r="H399" s="228" t="s">
        <v>9339</v>
      </c>
      <c r="I399" s="232">
        <f>IF(tblTEC_TDB_Data[[#This Row],[EstDetruite]],E399,0)</f>
        <v>0</v>
      </c>
      <c r="J399" s="233">
        <f>tblTEC_TDB_Data[[#This Row],[H_Saisies]]-tblTEC_TDB_Data[[#This Row],[H_Détruites]]</f>
        <v>2.25</v>
      </c>
      <c r="K399" s="233">
        <f>IF(tblTEC_TDB_Data[[#This Row],[EstFacturable]]="VRAI",(E399-I399),0)</f>
        <v>2.25</v>
      </c>
      <c r="L399" s="232">
        <f t="shared" si="20"/>
        <v>0</v>
      </c>
      <c r="M399" s="232">
        <f t="shared" si="21"/>
        <v>0</v>
      </c>
      <c r="N399" s="234">
        <f>MAX(tblTEC_TDB_Data[[#This Row],[H_Facturables]]-tblTEC_TDB_Data[[#This Row],[H_Facturées]],0)</f>
        <v>2.25</v>
      </c>
      <c r="O399" s="227">
        <f ca="1">ROUND(INT(NOW()-tblTEC_TDB_Data[[#This Row],[Date]]),0)</f>
        <v>7</v>
      </c>
      <c r="P399" s="235">
        <f ca="1">IF(tblTEC_TDB_Data[[#This Row],[Âge]]&lt;=30,N399,0)</f>
        <v>2.25</v>
      </c>
      <c r="Q399" s="235">
        <f ca="1">IF(AND(tblTEC_TDB_Data[[#This Row],[Âge]]&gt;30,tblTEC_TDB_Data[[#This Row],[Âge]]&lt;=60),N399,0)</f>
        <v>0</v>
      </c>
      <c r="R399" s="235">
        <f ca="1">IF(AND(tblTEC_TDB_Data[[#This Row],[Âge]]&gt;60,tblTEC_TDB_Data[[#This Row],[Âge]]&lt;=90),N399,0)</f>
        <v>0</v>
      </c>
      <c r="S399" s="235">
        <f ca="1">IF(tblTEC_TDB_Data[[#This Row],[Âge]]&gt;90,N399,0)</f>
        <v>0</v>
      </c>
    </row>
    <row r="400" spans="1:19" x14ac:dyDescent="0.25">
      <c r="A400" s="231">
        <v>400</v>
      </c>
      <c r="B400" s="231" t="s">
        <v>5</v>
      </c>
      <c r="C400" s="1143">
        <v>45511</v>
      </c>
      <c r="D400" s="236" t="s">
        <v>11621</v>
      </c>
      <c r="E400" s="977">
        <v>1.75</v>
      </c>
      <c r="F400" s="228" t="s">
        <v>172</v>
      </c>
      <c r="G400" s="228" t="s">
        <v>9339</v>
      </c>
      <c r="H400" s="228" t="s">
        <v>9339</v>
      </c>
      <c r="I400" s="232">
        <f>IF(tblTEC_TDB_Data[[#This Row],[EstDetruite]],E400,0)</f>
        <v>0</v>
      </c>
      <c r="J400" s="233">
        <f>tblTEC_TDB_Data[[#This Row],[H_Saisies]]-tblTEC_TDB_Data[[#This Row],[H_Détruites]]</f>
        <v>1.75</v>
      </c>
      <c r="K400" s="233">
        <f>IF(tblTEC_TDB_Data[[#This Row],[EstFacturable]]="VRAI",(E400-I400),0)</f>
        <v>1.75</v>
      </c>
      <c r="L400" s="232">
        <f t="shared" si="20"/>
        <v>0</v>
      </c>
      <c r="M400" s="232">
        <f t="shared" si="21"/>
        <v>0</v>
      </c>
      <c r="N400" s="234">
        <f>MAX(tblTEC_TDB_Data[[#This Row],[H_Facturables]]-tblTEC_TDB_Data[[#This Row],[H_Facturées]],0)</f>
        <v>1.75</v>
      </c>
      <c r="O400" s="227">
        <f ca="1">ROUND(INT(NOW()-tblTEC_TDB_Data[[#This Row],[Date]]),0)</f>
        <v>7</v>
      </c>
      <c r="P400" s="235">
        <f ca="1">IF(tblTEC_TDB_Data[[#This Row],[Âge]]&lt;=30,N400,0)</f>
        <v>1.75</v>
      </c>
      <c r="Q400" s="235">
        <f ca="1">IF(AND(tblTEC_TDB_Data[[#This Row],[Âge]]&gt;30,tblTEC_TDB_Data[[#This Row],[Âge]]&lt;=60),N400,0)</f>
        <v>0</v>
      </c>
      <c r="R400" s="235">
        <f ca="1">IF(AND(tblTEC_TDB_Data[[#This Row],[Âge]]&gt;60,tblTEC_TDB_Data[[#This Row],[Âge]]&lt;=90),N400,0)</f>
        <v>0</v>
      </c>
      <c r="S400" s="235">
        <f ca="1">IF(tblTEC_TDB_Data[[#This Row],[Âge]]&gt;90,N400,0)</f>
        <v>0</v>
      </c>
    </row>
    <row r="401" spans="1:19" x14ac:dyDescent="0.25">
      <c r="A401" s="231">
        <v>401</v>
      </c>
      <c r="B401" s="231" t="s">
        <v>5</v>
      </c>
      <c r="C401" s="1143">
        <v>45511</v>
      </c>
      <c r="D401" s="236" t="s">
        <v>15201</v>
      </c>
      <c r="E401" s="977">
        <v>1.25</v>
      </c>
      <c r="F401" s="228" t="s">
        <v>172</v>
      </c>
      <c r="G401" s="228" t="s">
        <v>9339</v>
      </c>
      <c r="H401" s="228" t="s">
        <v>9339</v>
      </c>
      <c r="I401" s="232">
        <f>IF(tblTEC_TDB_Data[[#This Row],[EstDetruite]],E401,0)</f>
        <v>0</v>
      </c>
      <c r="J401" s="233">
        <f>tblTEC_TDB_Data[[#This Row],[H_Saisies]]-tblTEC_TDB_Data[[#This Row],[H_Détruites]]</f>
        <v>1.25</v>
      </c>
      <c r="K401" s="233">
        <f>IF(tblTEC_TDB_Data[[#This Row],[EstFacturable]]="VRAI",(E401-I401),0)</f>
        <v>1.25</v>
      </c>
      <c r="L401" s="232">
        <f t="shared" si="20"/>
        <v>0</v>
      </c>
      <c r="M401" s="232">
        <f t="shared" si="21"/>
        <v>0</v>
      </c>
      <c r="N401" s="234">
        <f>MAX(tblTEC_TDB_Data[[#This Row],[H_Facturables]]-tblTEC_TDB_Data[[#This Row],[H_Facturées]],0)</f>
        <v>1.25</v>
      </c>
      <c r="O401" s="227">
        <f ca="1">ROUND(INT(NOW()-tblTEC_TDB_Data[[#This Row],[Date]]),0)</f>
        <v>7</v>
      </c>
      <c r="P401" s="235">
        <f ca="1">IF(tblTEC_TDB_Data[[#This Row],[Âge]]&lt;=30,N401,0)</f>
        <v>1.25</v>
      </c>
      <c r="Q401" s="235">
        <f ca="1">IF(AND(tblTEC_TDB_Data[[#This Row],[Âge]]&gt;30,tblTEC_TDB_Data[[#This Row],[Âge]]&lt;=60),N401,0)</f>
        <v>0</v>
      </c>
      <c r="R401" s="235">
        <f ca="1">IF(AND(tblTEC_TDB_Data[[#This Row],[Âge]]&gt;60,tblTEC_TDB_Data[[#This Row],[Âge]]&lt;=90),N401,0)</f>
        <v>0</v>
      </c>
      <c r="S401" s="235">
        <f ca="1">IF(tblTEC_TDB_Data[[#This Row],[Âge]]&gt;90,N401,0)</f>
        <v>0</v>
      </c>
    </row>
    <row r="402" spans="1:19" x14ac:dyDescent="0.25">
      <c r="A402" s="231">
        <v>402</v>
      </c>
      <c r="B402" s="231" t="s">
        <v>5</v>
      </c>
      <c r="C402" s="1143">
        <v>45511</v>
      </c>
      <c r="D402" s="236" t="s">
        <v>15220</v>
      </c>
      <c r="E402" s="977">
        <v>1</v>
      </c>
      <c r="F402" s="228" t="s">
        <v>172</v>
      </c>
      <c r="G402" s="228" t="s">
        <v>9339</v>
      </c>
      <c r="H402" s="228" t="s">
        <v>9339</v>
      </c>
      <c r="I402" s="232">
        <f>IF(tblTEC_TDB_Data[[#This Row],[EstDetruite]],E402,0)</f>
        <v>0</v>
      </c>
      <c r="J402" s="233">
        <f>tblTEC_TDB_Data[[#This Row],[H_Saisies]]-tblTEC_TDB_Data[[#This Row],[H_Détruites]]</f>
        <v>1</v>
      </c>
      <c r="K402" s="233">
        <f>IF(tblTEC_TDB_Data[[#This Row],[EstFacturable]]="VRAI",(E402-I402),0)</f>
        <v>1</v>
      </c>
      <c r="L402" s="232">
        <f t="shared" si="20"/>
        <v>0</v>
      </c>
      <c r="M402" s="232">
        <f t="shared" si="21"/>
        <v>0</v>
      </c>
      <c r="N402" s="234">
        <f>MAX(tblTEC_TDB_Data[[#This Row],[H_Facturables]]-tblTEC_TDB_Data[[#This Row],[H_Facturées]],0)</f>
        <v>1</v>
      </c>
      <c r="O402" s="227">
        <f ca="1">ROUND(INT(NOW()-tblTEC_TDB_Data[[#This Row],[Date]]),0)</f>
        <v>7</v>
      </c>
      <c r="P402" s="235">
        <f ca="1">IF(tblTEC_TDB_Data[[#This Row],[Âge]]&lt;=30,N402,0)</f>
        <v>1</v>
      </c>
      <c r="Q402" s="235">
        <f ca="1">IF(AND(tblTEC_TDB_Data[[#This Row],[Âge]]&gt;30,tblTEC_TDB_Data[[#This Row],[Âge]]&lt;=60),N402,0)</f>
        <v>0</v>
      </c>
      <c r="R402" s="235">
        <f ca="1">IF(AND(tblTEC_TDB_Data[[#This Row],[Âge]]&gt;60,tblTEC_TDB_Data[[#This Row],[Âge]]&lt;=90),N402,0)</f>
        <v>0</v>
      </c>
      <c r="S402" s="235">
        <f ca="1">IF(tblTEC_TDB_Data[[#This Row],[Âge]]&gt;90,N402,0)</f>
        <v>0</v>
      </c>
    </row>
    <row r="403" spans="1:19" x14ac:dyDescent="0.25">
      <c r="A403" s="231">
        <v>403</v>
      </c>
      <c r="B403" s="231" t="s">
        <v>5</v>
      </c>
      <c r="C403" s="1143">
        <v>45511</v>
      </c>
      <c r="D403" s="236" t="s">
        <v>11615</v>
      </c>
      <c r="E403" s="977">
        <v>0.4</v>
      </c>
      <c r="F403" s="228" t="s">
        <v>172</v>
      </c>
      <c r="G403" s="228" t="s">
        <v>9339</v>
      </c>
      <c r="H403" s="228" t="s">
        <v>9339</v>
      </c>
      <c r="I403" s="232">
        <f>IF(tblTEC_TDB_Data[[#This Row],[EstDetruite]],E403,0)</f>
        <v>0</v>
      </c>
      <c r="J403" s="233">
        <f>tblTEC_TDB_Data[[#This Row],[H_Saisies]]-tblTEC_TDB_Data[[#This Row],[H_Détruites]]</f>
        <v>0.4</v>
      </c>
      <c r="K403" s="233">
        <f>IF(tblTEC_TDB_Data[[#This Row],[EstFacturable]]="VRAI",(E403-I403),0)</f>
        <v>0.4</v>
      </c>
      <c r="L403" s="232">
        <f t="shared" si="20"/>
        <v>0</v>
      </c>
      <c r="M403" s="232">
        <f t="shared" si="21"/>
        <v>0</v>
      </c>
      <c r="N403" s="234">
        <f>MAX(tblTEC_TDB_Data[[#This Row],[H_Facturables]]-tblTEC_TDB_Data[[#This Row],[H_Facturées]],0)</f>
        <v>0.4</v>
      </c>
      <c r="O403" s="227">
        <f ca="1">ROUND(INT(NOW()-tblTEC_TDB_Data[[#This Row],[Date]]),0)</f>
        <v>7</v>
      </c>
      <c r="P403" s="235">
        <f ca="1">IF(tblTEC_TDB_Data[[#This Row],[Âge]]&lt;=30,N403,0)</f>
        <v>0.4</v>
      </c>
      <c r="Q403" s="235">
        <f ca="1">IF(AND(tblTEC_TDB_Data[[#This Row],[Âge]]&gt;30,tblTEC_TDB_Data[[#This Row],[Âge]]&lt;=60),N403,0)</f>
        <v>0</v>
      </c>
      <c r="R403" s="235">
        <f ca="1">IF(AND(tblTEC_TDB_Data[[#This Row],[Âge]]&gt;60,tblTEC_TDB_Data[[#This Row],[Âge]]&lt;=90),N403,0)</f>
        <v>0</v>
      </c>
      <c r="S403" s="235">
        <f ca="1">IF(tblTEC_TDB_Data[[#This Row],[Âge]]&gt;90,N403,0)</f>
        <v>0</v>
      </c>
    </row>
    <row r="404" spans="1:19" x14ac:dyDescent="0.25">
      <c r="A404" s="231">
        <v>404</v>
      </c>
      <c r="B404" s="231" t="s">
        <v>5</v>
      </c>
      <c r="C404" s="1143">
        <v>45511</v>
      </c>
      <c r="D404" s="236" t="s">
        <v>15177</v>
      </c>
      <c r="E404" s="977">
        <v>0.75</v>
      </c>
      <c r="F404" s="228" t="s">
        <v>172</v>
      </c>
      <c r="G404" s="228" t="s">
        <v>9339</v>
      </c>
      <c r="H404" s="228" t="s">
        <v>9339</v>
      </c>
      <c r="I404" s="232">
        <f>IF(tblTEC_TDB_Data[[#This Row],[EstDetruite]],E404,0)</f>
        <v>0</v>
      </c>
      <c r="J404" s="233">
        <f>tblTEC_TDB_Data[[#This Row],[H_Saisies]]-tblTEC_TDB_Data[[#This Row],[H_Détruites]]</f>
        <v>0.75</v>
      </c>
      <c r="K404" s="233">
        <f>IF(tblTEC_TDB_Data[[#This Row],[EstFacturable]]="VRAI",(E404-I404),0)</f>
        <v>0.75</v>
      </c>
      <c r="L404" s="232">
        <f t="shared" si="20"/>
        <v>0</v>
      </c>
      <c r="M404" s="232">
        <f t="shared" si="21"/>
        <v>0</v>
      </c>
      <c r="N404" s="234">
        <f>MAX(tblTEC_TDB_Data[[#This Row],[H_Facturables]]-tblTEC_TDB_Data[[#This Row],[H_Facturées]],0)</f>
        <v>0.75</v>
      </c>
      <c r="O404" s="227">
        <f ca="1">ROUND(INT(NOW()-tblTEC_TDB_Data[[#This Row],[Date]]),0)</f>
        <v>7</v>
      </c>
      <c r="P404" s="235">
        <f ca="1">IF(tblTEC_TDB_Data[[#This Row],[Âge]]&lt;=30,N404,0)</f>
        <v>0.75</v>
      </c>
      <c r="Q404" s="235">
        <f ca="1">IF(AND(tblTEC_TDB_Data[[#This Row],[Âge]]&gt;30,tblTEC_TDB_Data[[#This Row],[Âge]]&lt;=60),N404,0)</f>
        <v>0</v>
      </c>
      <c r="R404" s="235">
        <f ca="1">IF(AND(tblTEC_TDB_Data[[#This Row],[Âge]]&gt;60,tblTEC_TDB_Data[[#This Row],[Âge]]&lt;=90),N404,0)</f>
        <v>0</v>
      </c>
      <c r="S404" s="235">
        <f ca="1">IF(tblTEC_TDB_Data[[#This Row],[Âge]]&gt;90,N404,0)</f>
        <v>0</v>
      </c>
    </row>
    <row r="405" spans="1:19" x14ac:dyDescent="0.25">
      <c r="A405" s="231">
        <v>405</v>
      </c>
      <c r="B405" s="231" t="s">
        <v>5</v>
      </c>
      <c r="C405" s="1143">
        <v>45511</v>
      </c>
      <c r="D405" s="236" t="s">
        <v>17570</v>
      </c>
      <c r="E405" s="977">
        <v>0.4</v>
      </c>
      <c r="F405" s="228" t="s">
        <v>172</v>
      </c>
      <c r="G405" s="228" t="s">
        <v>9339</v>
      </c>
      <c r="H405" s="228" t="s">
        <v>9339</v>
      </c>
      <c r="I405" s="232">
        <f>IF(tblTEC_TDB_Data[[#This Row],[EstDetruite]],E405,0)</f>
        <v>0</v>
      </c>
      <c r="J405" s="233">
        <f>tblTEC_TDB_Data[[#This Row],[H_Saisies]]-tblTEC_TDB_Data[[#This Row],[H_Détruites]]</f>
        <v>0.4</v>
      </c>
      <c r="K405" s="233">
        <f>IF(tblTEC_TDB_Data[[#This Row],[EstFacturable]]="VRAI",(E405-I405),0)</f>
        <v>0.4</v>
      </c>
      <c r="L405" s="232">
        <f t="shared" si="20"/>
        <v>0</v>
      </c>
      <c r="M405" s="232">
        <f t="shared" si="21"/>
        <v>0</v>
      </c>
      <c r="N405" s="234">
        <f>MAX(tblTEC_TDB_Data[[#This Row],[H_Facturables]]-tblTEC_TDB_Data[[#This Row],[H_Facturées]],0)</f>
        <v>0.4</v>
      </c>
      <c r="O405" s="227">
        <f ca="1">ROUND(INT(NOW()-tblTEC_TDB_Data[[#This Row],[Date]]),0)</f>
        <v>7</v>
      </c>
      <c r="P405" s="235">
        <f ca="1">IF(tblTEC_TDB_Data[[#This Row],[Âge]]&lt;=30,N405,0)</f>
        <v>0.4</v>
      </c>
      <c r="Q405" s="235">
        <f ca="1">IF(AND(tblTEC_TDB_Data[[#This Row],[Âge]]&gt;30,tblTEC_TDB_Data[[#This Row],[Âge]]&lt;=60),N405,0)</f>
        <v>0</v>
      </c>
      <c r="R405" s="235">
        <f ca="1">IF(AND(tblTEC_TDB_Data[[#This Row],[Âge]]&gt;60,tblTEC_TDB_Data[[#This Row],[Âge]]&lt;=90),N405,0)</f>
        <v>0</v>
      </c>
      <c r="S405" s="235">
        <f ca="1">IF(tblTEC_TDB_Data[[#This Row],[Âge]]&gt;90,N405,0)</f>
        <v>0</v>
      </c>
    </row>
    <row r="406" spans="1:19" x14ac:dyDescent="0.25">
      <c r="A406" s="231">
        <v>406</v>
      </c>
      <c r="B406" s="231" t="s">
        <v>5</v>
      </c>
      <c r="C406" s="1143">
        <v>45511</v>
      </c>
      <c r="D406" s="236" t="s">
        <v>13426</v>
      </c>
      <c r="E406" s="977">
        <v>1.5</v>
      </c>
      <c r="F406" s="228" t="s">
        <v>172</v>
      </c>
      <c r="G406" s="228" t="s">
        <v>9339</v>
      </c>
      <c r="H406" s="228" t="s">
        <v>9339</v>
      </c>
      <c r="I406" s="232">
        <f>IF(tblTEC_TDB_Data[[#This Row],[EstDetruite]],E406,0)</f>
        <v>0</v>
      </c>
      <c r="J406" s="233">
        <f>tblTEC_TDB_Data[[#This Row],[H_Saisies]]-tblTEC_TDB_Data[[#This Row],[H_Détruites]]</f>
        <v>1.5</v>
      </c>
      <c r="K406" s="233">
        <f>IF(tblTEC_TDB_Data[[#This Row],[EstFacturable]]="VRAI",(E406-I406),0)</f>
        <v>1.5</v>
      </c>
      <c r="L406" s="232">
        <f t="shared" si="20"/>
        <v>0</v>
      </c>
      <c r="M406" s="232">
        <f t="shared" si="21"/>
        <v>0</v>
      </c>
      <c r="N406" s="234">
        <f>MAX(tblTEC_TDB_Data[[#This Row],[H_Facturables]]-tblTEC_TDB_Data[[#This Row],[H_Facturées]],0)</f>
        <v>1.5</v>
      </c>
      <c r="O406" s="227">
        <f ca="1">ROUND(INT(NOW()-tblTEC_TDB_Data[[#This Row],[Date]]),0)</f>
        <v>7</v>
      </c>
      <c r="P406" s="235">
        <f ca="1">IF(tblTEC_TDB_Data[[#This Row],[Âge]]&lt;=30,N406,0)</f>
        <v>1.5</v>
      </c>
      <c r="Q406" s="235">
        <f ca="1">IF(AND(tblTEC_TDB_Data[[#This Row],[Âge]]&gt;30,tblTEC_TDB_Data[[#This Row],[Âge]]&lt;=60),N406,0)</f>
        <v>0</v>
      </c>
      <c r="R406" s="235">
        <f ca="1">IF(AND(tblTEC_TDB_Data[[#This Row],[Âge]]&gt;60,tblTEC_TDB_Data[[#This Row],[Âge]]&lt;=90),N406,0)</f>
        <v>0</v>
      </c>
      <c r="S406" s="235">
        <f ca="1">IF(tblTEC_TDB_Data[[#This Row],[Âge]]&gt;90,N406,0)</f>
        <v>0</v>
      </c>
    </row>
    <row r="407" spans="1:19" x14ac:dyDescent="0.25">
      <c r="A407" s="231">
        <v>407</v>
      </c>
      <c r="B407" s="231" t="s">
        <v>5</v>
      </c>
      <c r="C407" s="1143">
        <v>45511</v>
      </c>
      <c r="D407" s="236" t="s">
        <v>15196</v>
      </c>
      <c r="E407" s="977">
        <v>0.4</v>
      </c>
      <c r="F407" s="228" t="s">
        <v>172</v>
      </c>
      <c r="G407" s="228" t="s">
        <v>9339</v>
      </c>
      <c r="H407" s="228" t="s">
        <v>9339</v>
      </c>
      <c r="I407" s="232">
        <f>IF(tblTEC_TDB_Data[[#This Row],[EstDetruite]],E407,0)</f>
        <v>0</v>
      </c>
      <c r="J407" s="233">
        <f>tblTEC_TDB_Data[[#This Row],[H_Saisies]]-tblTEC_TDB_Data[[#This Row],[H_Détruites]]</f>
        <v>0.4</v>
      </c>
      <c r="K407" s="233">
        <f>IF(tblTEC_TDB_Data[[#This Row],[EstFacturable]]="VRAI",(E407-I407),0)</f>
        <v>0.4</v>
      </c>
      <c r="L407" s="232">
        <f t="shared" si="20"/>
        <v>0</v>
      </c>
      <c r="M407" s="232">
        <f t="shared" si="21"/>
        <v>0</v>
      </c>
      <c r="N407" s="234">
        <f>MAX(tblTEC_TDB_Data[[#This Row],[H_Facturables]]-tblTEC_TDB_Data[[#This Row],[H_Facturées]],0)</f>
        <v>0.4</v>
      </c>
      <c r="O407" s="227">
        <f ca="1">ROUND(INT(NOW()-tblTEC_TDB_Data[[#This Row],[Date]]),0)</f>
        <v>7</v>
      </c>
      <c r="P407" s="235">
        <f ca="1">IF(tblTEC_TDB_Data[[#This Row],[Âge]]&lt;=30,N407,0)</f>
        <v>0.4</v>
      </c>
      <c r="Q407" s="235">
        <f ca="1">IF(AND(tblTEC_TDB_Data[[#This Row],[Âge]]&gt;30,tblTEC_TDB_Data[[#This Row],[Âge]]&lt;=60),N407,0)</f>
        <v>0</v>
      </c>
      <c r="R407" s="235">
        <f ca="1">IF(AND(tblTEC_TDB_Data[[#This Row],[Âge]]&gt;60,tblTEC_TDB_Data[[#This Row],[Âge]]&lt;=90),N407,0)</f>
        <v>0</v>
      </c>
      <c r="S407" s="235">
        <f ca="1">IF(tblTEC_TDB_Data[[#This Row],[Âge]]&gt;90,N407,0)</f>
        <v>0</v>
      </c>
    </row>
    <row r="408" spans="1:19" x14ac:dyDescent="0.25">
      <c r="A408" s="231">
        <v>408</v>
      </c>
      <c r="B408" s="231" t="s">
        <v>5</v>
      </c>
      <c r="C408" s="1143">
        <v>45511</v>
      </c>
      <c r="D408" s="236" t="s">
        <v>15242</v>
      </c>
      <c r="E408" s="977">
        <v>0.75</v>
      </c>
      <c r="F408" s="228" t="s">
        <v>172</v>
      </c>
      <c r="G408" s="228" t="s">
        <v>9339</v>
      </c>
      <c r="H408" s="228" t="s">
        <v>9339</v>
      </c>
      <c r="I408" s="232">
        <f>IF(tblTEC_TDB_Data[[#This Row],[EstDetruite]],E408,0)</f>
        <v>0</v>
      </c>
      <c r="J408" s="233">
        <f>tblTEC_TDB_Data[[#This Row],[H_Saisies]]-tblTEC_TDB_Data[[#This Row],[H_Détruites]]</f>
        <v>0.75</v>
      </c>
      <c r="K408" s="233">
        <f>IF(tblTEC_TDB_Data[[#This Row],[EstFacturable]]="VRAI",(E408-I408),0)</f>
        <v>0.75</v>
      </c>
      <c r="L408" s="232">
        <f t="shared" si="20"/>
        <v>0</v>
      </c>
      <c r="M408" s="232">
        <f t="shared" si="21"/>
        <v>0</v>
      </c>
      <c r="N408" s="234">
        <f>MAX(tblTEC_TDB_Data[[#This Row],[H_Facturables]]-tblTEC_TDB_Data[[#This Row],[H_Facturées]],0)</f>
        <v>0.75</v>
      </c>
      <c r="O408" s="227">
        <f ca="1">ROUND(INT(NOW()-tblTEC_TDB_Data[[#This Row],[Date]]),0)</f>
        <v>7</v>
      </c>
      <c r="P408" s="235">
        <f ca="1">IF(tblTEC_TDB_Data[[#This Row],[Âge]]&lt;=30,N408,0)</f>
        <v>0.75</v>
      </c>
      <c r="Q408" s="235">
        <f ca="1">IF(AND(tblTEC_TDB_Data[[#This Row],[Âge]]&gt;30,tblTEC_TDB_Data[[#This Row],[Âge]]&lt;=60),N408,0)</f>
        <v>0</v>
      </c>
      <c r="R408" s="235">
        <f ca="1">IF(AND(tblTEC_TDB_Data[[#This Row],[Âge]]&gt;60,tblTEC_TDB_Data[[#This Row],[Âge]]&lt;=90),N408,0)</f>
        <v>0</v>
      </c>
      <c r="S408" s="235">
        <f ca="1">IF(tblTEC_TDB_Data[[#This Row],[Âge]]&gt;90,N408,0)</f>
        <v>0</v>
      </c>
    </row>
    <row r="409" spans="1:19" x14ac:dyDescent="0.25">
      <c r="A409" s="231">
        <v>409</v>
      </c>
      <c r="B409" s="231" t="s">
        <v>5</v>
      </c>
      <c r="C409" s="1143">
        <v>45511</v>
      </c>
      <c r="D409" s="236" t="s">
        <v>11616</v>
      </c>
      <c r="E409" s="977">
        <v>1.25</v>
      </c>
      <c r="F409" s="228" t="s">
        <v>172</v>
      </c>
      <c r="G409" s="228" t="s">
        <v>9339</v>
      </c>
      <c r="H409" s="228" t="s">
        <v>9339</v>
      </c>
      <c r="I409" s="232">
        <f>IF(tblTEC_TDB_Data[[#This Row],[EstDetruite]],E409,0)</f>
        <v>0</v>
      </c>
      <c r="J409" s="233">
        <f>tblTEC_TDB_Data[[#This Row],[H_Saisies]]-tblTEC_TDB_Data[[#This Row],[H_Détruites]]</f>
        <v>1.25</v>
      </c>
      <c r="K409" s="233">
        <f>IF(tblTEC_TDB_Data[[#This Row],[EstFacturable]]="VRAI",(E409-I409),0)</f>
        <v>1.25</v>
      </c>
      <c r="L409" s="232">
        <f t="shared" si="20"/>
        <v>0</v>
      </c>
      <c r="M409" s="232">
        <f t="shared" si="21"/>
        <v>0</v>
      </c>
      <c r="N409" s="234">
        <f>MAX(tblTEC_TDB_Data[[#This Row],[H_Facturables]]-tblTEC_TDB_Data[[#This Row],[H_Facturées]],0)</f>
        <v>1.25</v>
      </c>
      <c r="O409" s="227">
        <f ca="1">ROUND(INT(NOW()-tblTEC_TDB_Data[[#This Row],[Date]]),0)</f>
        <v>7</v>
      </c>
      <c r="P409" s="235">
        <f ca="1">IF(tblTEC_TDB_Data[[#This Row],[Âge]]&lt;=30,N409,0)</f>
        <v>1.25</v>
      </c>
      <c r="Q409" s="235">
        <f ca="1">IF(AND(tblTEC_TDB_Data[[#This Row],[Âge]]&gt;30,tblTEC_TDB_Data[[#This Row],[Âge]]&lt;=60),N409,0)</f>
        <v>0</v>
      </c>
      <c r="R409" s="235">
        <f ca="1">IF(AND(tblTEC_TDB_Data[[#This Row],[Âge]]&gt;60,tblTEC_TDB_Data[[#This Row],[Âge]]&lt;=90),N409,0)</f>
        <v>0</v>
      </c>
      <c r="S409" s="235">
        <f ca="1">IF(tblTEC_TDB_Data[[#This Row],[Âge]]&gt;90,N409,0)</f>
        <v>0</v>
      </c>
    </row>
    <row r="410" spans="1:19" x14ac:dyDescent="0.25">
      <c r="A410" s="231">
        <v>410</v>
      </c>
      <c r="B410" s="231" t="s">
        <v>5</v>
      </c>
      <c r="C410" s="1143">
        <v>45511</v>
      </c>
      <c r="D410" s="236" t="s">
        <v>17422</v>
      </c>
      <c r="E410" s="977">
        <v>6</v>
      </c>
      <c r="F410" s="228" t="s">
        <v>172</v>
      </c>
      <c r="G410" s="228" t="s">
        <v>9339</v>
      </c>
      <c r="H410" s="228" t="s">
        <v>9339</v>
      </c>
      <c r="I410" s="232">
        <f>IF(tblTEC_TDB_Data[[#This Row],[EstDetruite]],E410,0)</f>
        <v>0</v>
      </c>
      <c r="J410" s="233">
        <f>tblTEC_TDB_Data[[#This Row],[H_Saisies]]-tblTEC_TDB_Data[[#This Row],[H_Détruites]]</f>
        <v>6</v>
      </c>
      <c r="K410" s="233">
        <f>IF(tblTEC_TDB_Data[[#This Row],[EstFacturable]]="VRAI",(E410-I410),0)</f>
        <v>6</v>
      </c>
      <c r="L410" s="232">
        <f t="shared" si="20"/>
        <v>0</v>
      </c>
      <c r="M410" s="232">
        <f t="shared" si="21"/>
        <v>0</v>
      </c>
      <c r="N410" s="234">
        <f>MAX(tblTEC_TDB_Data[[#This Row],[H_Facturables]]-tblTEC_TDB_Data[[#This Row],[H_Facturées]],0)</f>
        <v>6</v>
      </c>
      <c r="O410" s="227">
        <f ca="1">ROUND(INT(NOW()-tblTEC_TDB_Data[[#This Row],[Date]]),0)</f>
        <v>7</v>
      </c>
      <c r="P410" s="235">
        <f ca="1">IF(tblTEC_TDB_Data[[#This Row],[Âge]]&lt;=30,N410,0)</f>
        <v>6</v>
      </c>
      <c r="Q410" s="235">
        <f ca="1">IF(AND(tblTEC_TDB_Data[[#This Row],[Âge]]&gt;30,tblTEC_TDB_Data[[#This Row],[Âge]]&lt;=60),N410,0)</f>
        <v>0</v>
      </c>
      <c r="R410" s="235">
        <f ca="1">IF(AND(tblTEC_TDB_Data[[#This Row],[Âge]]&gt;60,tblTEC_TDB_Data[[#This Row],[Âge]]&lt;=90),N410,0)</f>
        <v>0</v>
      </c>
      <c r="S410" s="235">
        <f ca="1">IF(tblTEC_TDB_Data[[#This Row],[Âge]]&gt;90,N410,0)</f>
        <v>0</v>
      </c>
    </row>
    <row r="411" spans="1:19" x14ac:dyDescent="0.25">
      <c r="A411" s="231">
        <v>411</v>
      </c>
      <c r="B411" s="231" t="s">
        <v>5</v>
      </c>
      <c r="C411" s="1143">
        <v>45512</v>
      </c>
      <c r="D411" s="236" t="s">
        <v>14397</v>
      </c>
      <c r="E411" s="977">
        <v>0.4</v>
      </c>
      <c r="F411" s="228" t="s">
        <v>172</v>
      </c>
      <c r="G411" s="228" t="s">
        <v>9339</v>
      </c>
      <c r="H411" s="228" t="s">
        <v>9339</v>
      </c>
      <c r="I411" s="232">
        <f>IF(tblTEC_TDB_Data[[#This Row],[EstDetruite]],E411,0)</f>
        <v>0</v>
      </c>
      <c r="J411" s="233">
        <f>tblTEC_TDB_Data[[#This Row],[H_Saisies]]-tblTEC_TDB_Data[[#This Row],[H_Détruites]]</f>
        <v>0.4</v>
      </c>
      <c r="K411" s="233">
        <f>IF(tblTEC_TDB_Data[[#This Row],[EstFacturable]]="VRAI",(E411-I411),0)</f>
        <v>0.4</v>
      </c>
      <c r="L411" s="232">
        <f t="shared" si="20"/>
        <v>0</v>
      </c>
      <c r="M411" s="232">
        <f t="shared" si="21"/>
        <v>0</v>
      </c>
      <c r="N411" s="234">
        <f>MAX(tblTEC_TDB_Data[[#This Row],[H_Facturables]]-tblTEC_TDB_Data[[#This Row],[H_Facturées]],0)</f>
        <v>0.4</v>
      </c>
      <c r="O411" s="227">
        <f ca="1">ROUND(INT(NOW()-tblTEC_TDB_Data[[#This Row],[Date]]),0)</f>
        <v>6</v>
      </c>
      <c r="P411" s="235">
        <f ca="1">IF(tblTEC_TDB_Data[[#This Row],[Âge]]&lt;=30,N411,0)</f>
        <v>0.4</v>
      </c>
      <c r="Q411" s="235">
        <f ca="1">IF(AND(tblTEC_TDB_Data[[#This Row],[Âge]]&gt;30,tblTEC_TDB_Data[[#This Row],[Âge]]&lt;=60),N411,0)</f>
        <v>0</v>
      </c>
      <c r="R411" s="235">
        <f ca="1">IF(AND(tblTEC_TDB_Data[[#This Row],[Âge]]&gt;60,tblTEC_TDB_Data[[#This Row],[Âge]]&lt;=90),N411,0)</f>
        <v>0</v>
      </c>
      <c r="S411" s="235">
        <f ca="1">IF(tblTEC_TDB_Data[[#This Row],[Âge]]&gt;90,N411,0)</f>
        <v>0</v>
      </c>
    </row>
    <row r="412" spans="1:19" x14ac:dyDescent="0.25">
      <c r="A412" s="231">
        <v>412</v>
      </c>
      <c r="B412" s="231" t="s">
        <v>5</v>
      </c>
      <c r="C412" s="1143">
        <v>45512</v>
      </c>
      <c r="D412" s="236" t="s">
        <v>17570</v>
      </c>
      <c r="E412" s="977">
        <v>0.4</v>
      </c>
      <c r="F412" s="228" t="s">
        <v>172</v>
      </c>
      <c r="G412" s="228" t="s">
        <v>9339</v>
      </c>
      <c r="H412" s="228" t="s">
        <v>9339</v>
      </c>
      <c r="I412" s="232">
        <f>IF(tblTEC_TDB_Data[[#This Row],[EstDetruite]],E412,0)</f>
        <v>0</v>
      </c>
      <c r="J412" s="233">
        <f>tblTEC_TDB_Data[[#This Row],[H_Saisies]]-tblTEC_TDB_Data[[#This Row],[H_Détruites]]</f>
        <v>0.4</v>
      </c>
      <c r="K412" s="233">
        <f>IF(tblTEC_TDB_Data[[#This Row],[EstFacturable]]="VRAI",(E412-I412),0)</f>
        <v>0.4</v>
      </c>
      <c r="L412" s="232">
        <f t="shared" si="20"/>
        <v>0</v>
      </c>
      <c r="M412" s="232">
        <f t="shared" si="21"/>
        <v>0</v>
      </c>
      <c r="N412" s="234">
        <f>MAX(tblTEC_TDB_Data[[#This Row],[H_Facturables]]-tblTEC_TDB_Data[[#This Row],[H_Facturées]],0)</f>
        <v>0.4</v>
      </c>
      <c r="O412" s="227">
        <f ca="1">ROUND(INT(NOW()-tblTEC_TDB_Data[[#This Row],[Date]]),0)</f>
        <v>6</v>
      </c>
      <c r="P412" s="235">
        <f ca="1">IF(tblTEC_TDB_Data[[#This Row],[Âge]]&lt;=30,N412,0)</f>
        <v>0.4</v>
      </c>
      <c r="Q412" s="235">
        <f ca="1">IF(AND(tblTEC_TDB_Data[[#This Row],[Âge]]&gt;30,tblTEC_TDB_Data[[#This Row],[Âge]]&lt;=60),N412,0)</f>
        <v>0</v>
      </c>
      <c r="R412" s="235">
        <f ca="1">IF(AND(tblTEC_TDB_Data[[#This Row],[Âge]]&gt;60,tblTEC_TDB_Data[[#This Row],[Âge]]&lt;=90),N412,0)</f>
        <v>0</v>
      </c>
      <c r="S412" s="235">
        <f ca="1">IF(tblTEC_TDB_Data[[#This Row],[Âge]]&gt;90,N412,0)</f>
        <v>0</v>
      </c>
    </row>
    <row r="413" spans="1:19" x14ac:dyDescent="0.25">
      <c r="A413" s="231">
        <v>413</v>
      </c>
      <c r="B413" s="231" t="s">
        <v>5</v>
      </c>
      <c r="C413" s="1143">
        <v>45512</v>
      </c>
      <c r="D413" s="236" t="s">
        <v>13426</v>
      </c>
      <c r="E413" s="977">
        <v>1.25</v>
      </c>
      <c r="F413" s="228" t="s">
        <v>172</v>
      </c>
      <c r="G413" s="228" t="s">
        <v>9339</v>
      </c>
      <c r="H413" s="228" t="s">
        <v>9339</v>
      </c>
      <c r="I413" s="232">
        <f>IF(tblTEC_TDB_Data[[#This Row],[EstDetruite]],E413,0)</f>
        <v>0</v>
      </c>
      <c r="J413" s="233">
        <f>tblTEC_TDB_Data[[#This Row],[H_Saisies]]-tblTEC_TDB_Data[[#This Row],[H_Détruites]]</f>
        <v>1.25</v>
      </c>
      <c r="K413" s="233">
        <f>IF(tblTEC_TDB_Data[[#This Row],[EstFacturable]]="VRAI",(E413-I413),0)</f>
        <v>1.25</v>
      </c>
      <c r="L413" s="232">
        <f t="shared" si="20"/>
        <v>0</v>
      </c>
      <c r="M413" s="232">
        <f t="shared" si="21"/>
        <v>0</v>
      </c>
      <c r="N413" s="234">
        <f>MAX(tblTEC_TDB_Data[[#This Row],[H_Facturables]]-tblTEC_TDB_Data[[#This Row],[H_Facturées]],0)</f>
        <v>1.25</v>
      </c>
      <c r="O413" s="227">
        <f ca="1">ROUND(INT(NOW()-tblTEC_TDB_Data[[#This Row],[Date]]),0)</f>
        <v>6</v>
      </c>
      <c r="P413" s="235">
        <f ca="1">IF(tblTEC_TDB_Data[[#This Row],[Âge]]&lt;=30,N413,0)</f>
        <v>1.25</v>
      </c>
      <c r="Q413" s="235">
        <f ca="1">IF(AND(tblTEC_TDB_Data[[#This Row],[Âge]]&gt;30,tblTEC_TDB_Data[[#This Row],[Âge]]&lt;=60),N413,0)</f>
        <v>0</v>
      </c>
      <c r="R413" s="235">
        <f ca="1">IF(AND(tblTEC_TDB_Data[[#This Row],[Âge]]&gt;60,tblTEC_TDB_Data[[#This Row],[Âge]]&lt;=90),N413,0)</f>
        <v>0</v>
      </c>
      <c r="S413" s="235">
        <f ca="1">IF(tblTEC_TDB_Data[[#This Row],[Âge]]&gt;90,N413,0)</f>
        <v>0</v>
      </c>
    </row>
    <row r="414" spans="1:19" x14ac:dyDescent="0.25">
      <c r="A414" s="231">
        <v>414</v>
      </c>
      <c r="B414" s="231" t="s">
        <v>5</v>
      </c>
      <c r="C414" s="1143">
        <v>45512</v>
      </c>
      <c r="D414" s="236" t="s">
        <v>11615</v>
      </c>
      <c r="E414" s="977">
        <v>2.25</v>
      </c>
      <c r="F414" s="228" t="s">
        <v>172</v>
      </c>
      <c r="G414" s="228" t="s">
        <v>9339</v>
      </c>
      <c r="H414" s="228" t="s">
        <v>9339</v>
      </c>
      <c r="I414" s="232">
        <f>IF(tblTEC_TDB_Data[[#This Row],[EstDetruite]],E414,0)</f>
        <v>0</v>
      </c>
      <c r="J414" s="233">
        <f>tblTEC_TDB_Data[[#This Row],[H_Saisies]]-tblTEC_TDB_Data[[#This Row],[H_Détruites]]</f>
        <v>2.25</v>
      </c>
      <c r="K414" s="233">
        <f>IF(tblTEC_TDB_Data[[#This Row],[EstFacturable]]="VRAI",(E414-I414),0)</f>
        <v>2.25</v>
      </c>
      <c r="L414" s="232">
        <f t="shared" si="20"/>
        <v>0</v>
      </c>
      <c r="M414" s="232">
        <f t="shared" si="21"/>
        <v>0</v>
      </c>
      <c r="N414" s="234">
        <f>MAX(tblTEC_TDB_Data[[#This Row],[H_Facturables]]-tblTEC_TDB_Data[[#This Row],[H_Facturées]],0)</f>
        <v>2.25</v>
      </c>
      <c r="O414" s="227">
        <f ca="1">ROUND(INT(NOW()-tblTEC_TDB_Data[[#This Row],[Date]]),0)</f>
        <v>6</v>
      </c>
      <c r="P414" s="235">
        <f ca="1">IF(tblTEC_TDB_Data[[#This Row],[Âge]]&lt;=30,N414,0)</f>
        <v>2.25</v>
      </c>
      <c r="Q414" s="235">
        <f ca="1">IF(AND(tblTEC_TDB_Data[[#This Row],[Âge]]&gt;30,tblTEC_TDB_Data[[#This Row],[Âge]]&lt;=60),N414,0)</f>
        <v>0</v>
      </c>
      <c r="R414" s="235">
        <f ca="1">IF(AND(tblTEC_TDB_Data[[#This Row],[Âge]]&gt;60,tblTEC_TDB_Data[[#This Row],[Âge]]&lt;=90),N414,0)</f>
        <v>0</v>
      </c>
      <c r="S414" s="235">
        <f ca="1">IF(tblTEC_TDB_Data[[#This Row],[Âge]]&gt;90,N414,0)</f>
        <v>0</v>
      </c>
    </row>
    <row r="415" spans="1:19" x14ac:dyDescent="0.25">
      <c r="A415" s="231">
        <v>415</v>
      </c>
      <c r="B415" s="231" t="s">
        <v>5</v>
      </c>
      <c r="C415" s="1143">
        <v>45512</v>
      </c>
      <c r="D415" s="236" t="s">
        <v>11628</v>
      </c>
      <c r="E415" s="977">
        <v>8.5</v>
      </c>
      <c r="F415" s="228" t="s">
        <v>172</v>
      </c>
      <c r="G415" s="228" t="s">
        <v>9339</v>
      </c>
      <c r="H415" s="228" t="s">
        <v>9339</v>
      </c>
      <c r="I415" s="232">
        <f>IF(tblTEC_TDB_Data[[#This Row],[EstDetruite]],E415,0)</f>
        <v>0</v>
      </c>
      <c r="J415" s="233">
        <f>tblTEC_TDB_Data[[#This Row],[H_Saisies]]-tblTEC_TDB_Data[[#This Row],[H_Détruites]]</f>
        <v>8.5</v>
      </c>
      <c r="K415" s="233">
        <f>IF(tblTEC_TDB_Data[[#This Row],[EstFacturable]]="VRAI",(E415-I415),0)</f>
        <v>8.5</v>
      </c>
      <c r="L415" s="232">
        <f t="shared" si="20"/>
        <v>0</v>
      </c>
      <c r="M415" s="232">
        <f t="shared" si="21"/>
        <v>0</v>
      </c>
      <c r="N415" s="234">
        <f>MAX(tblTEC_TDB_Data[[#This Row],[H_Facturables]]-tblTEC_TDB_Data[[#This Row],[H_Facturées]],0)</f>
        <v>8.5</v>
      </c>
      <c r="O415" s="227">
        <f ca="1">ROUND(INT(NOW()-tblTEC_TDB_Data[[#This Row],[Date]]),0)</f>
        <v>6</v>
      </c>
      <c r="P415" s="235">
        <f ca="1">IF(tblTEC_TDB_Data[[#This Row],[Âge]]&lt;=30,N415,0)</f>
        <v>8.5</v>
      </c>
      <c r="Q415" s="235">
        <f ca="1">IF(AND(tblTEC_TDB_Data[[#This Row],[Âge]]&gt;30,tblTEC_TDB_Data[[#This Row],[Âge]]&lt;=60),N415,0)</f>
        <v>0</v>
      </c>
      <c r="R415" s="235">
        <f ca="1">IF(AND(tblTEC_TDB_Data[[#This Row],[Âge]]&gt;60,tblTEC_TDB_Data[[#This Row],[Âge]]&lt;=90),N415,0)</f>
        <v>0</v>
      </c>
      <c r="S415" s="235">
        <f ca="1">IF(tblTEC_TDB_Data[[#This Row],[Âge]]&gt;90,N415,0)</f>
        <v>0</v>
      </c>
    </row>
    <row r="416" spans="1:19" x14ac:dyDescent="0.25">
      <c r="A416" s="231">
        <v>416</v>
      </c>
      <c r="B416" s="231" t="s">
        <v>5</v>
      </c>
      <c r="C416" s="1143">
        <v>45512</v>
      </c>
      <c r="D416" s="236" t="s">
        <v>17422</v>
      </c>
      <c r="E416" s="977">
        <v>2</v>
      </c>
      <c r="F416" s="228" t="s">
        <v>172</v>
      </c>
      <c r="G416" s="228" t="s">
        <v>9339</v>
      </c>
      <c r="H416" s="228" t="s">
        <v>9339</v>
      </c>
      <c r="I416" s="232">
        <f>IF(tblTEC_TDB_Data[[#This Row],[EstDetruite]],E416,0)</f>
        <v>0</v>
      </c>
      <c r="J416" s="233">
        <f>tblTEC_TDB_Data[[#This Row],[H_Saisies]]-tblTEC_TDB_Data[[#This Row],[H_Détruites]]</f>
        <v>2</v>
      </c>
      <c r="K416" s="233">
        <f>IF(tblTEC_TDB_Data[[#This Row],[EstFacturable]]="VRAI",(E416-I416),0)</f>
        <v>2</v>
      </c>
      <c r="L416" s="232">
        <f t="shared" si="20"/>
        <v>0</v>
      </c>
      <c r="M416" s="232">
        <f t="shared" si="21"/>
        <v>0</v>
      </c>
      <c r="N416" s="234">
        <f>MAX(tblTEC_TDB_Data[[#This Row],[H_Facturables]]-tblTEC_TDB_Data[[#This Row],[H_Facturées]],0)</f>
        <v>2</v>
      </c>
      <c r="O416" s="227">
        <f ca="1">ROUND(INT(NOW()-tblTEC_TDB_Data[[#This Row],[Date]]),0)</f>
        <v>6</v>
      </c>
      <c r="P416" s="235">
        <f ca="1">IF(tblTEC_TDB_Data[[#This Row],[Âge]]&lt;=30,N416,0)</f>
        <v>2</v>
      </c>
      <c r="Q416" s="235">
        <f ca="1">IF(AND(tblTEC_TDB_Data[[#This Row],[Âge]]&gt;30,tblTEC_TDB_Data[[#This Row],[Âge]]&lt;=60),N416,0)</f>
        <v>0</v>
      </c>
      <c r="R416" s="235">
        <f ca="1">IF(AND(tblTEC_TDB_Data[[#This Row],[Âge]]&gt;60,tblTEC_TDB_Data[[#This Row],[Âge]]&lt;=90),N416,0)</f>
        <v>0</v>
      </c>
      <c r="S416" s="235">
        <f ca="1">IF(tblTEC_TDB_Data[[#This Row],[Âge]]&gt;90,N416,0)</f>
        <v>0</v>
      </c>
    </row>
    <row r="417" spans="1:19" x14ac:dyDescent="0.25">
      <c r="A417" s="231">
        <v>417</v>
      </c>
      <c r="B417" s="231" t="s">
        <v>5</v>
      </c>
      <c r="C417" s="1143">
        <v>45512</v>
      </c>
      <c r="D417" s="236" t="s">
        <v>11626</v>
      </c>
      <c r="E417" s="977">
        <v>1.25</v>
      </c>
      <c r="F417" s="228" t="s">
        <v>172</v>
      </c>
      <c r="G417" s="228" t="s">
        <v>9339</v>
      </c>
      <c r="H417" s="228" t="s">
        <v>9339</v>
      </c>
      <c r="I417" s="232">
        <f>IF(tblTEC_TDB_Data[[#This Row],[EstDetruite]],E417,0)</f>
        <v>0</v>
      </c>
      <c r="J417" s="233">
        <f>tblTEC_TDB_Data[[#This Row],[H_Saisies]]-tblTEC_TDB_Data[[#This Row],[H_Détruites]]</f>
        <v>1.25</v>
      </c>
      <c r="K417" s="233">
        <f>IF(tblTEC_TDB_Data[[#This Row],[EstFacturable]]="VRAI",(E417-I417),0)</f>
        <v>1.25</v>
      </c>
      <c r="L417" s="232">
        <f t="shared" si="20"/>
        <v>0</v>
      </c>
      <c r="M417" s="232">
        <f t="shared" si="21"/>
        <v>0</v>
      </c>
      <c r="N417" s="234">
        <f>MAX(tblTEC_TDB_Data[[#This Row],[H_Facturables]]-tblTEC_TDB_Data[[#This Row],[H_Facturées]],0)</f>
        <v>1.25</v>
      </c>
      <c r="O417" s="227">
        <f ca="1">ROUND(INT(NOW()-tblTEC_TDB_Data[[#This Row],[Date]]),0)</f>
        <v>6</v>
      </c>
      <c r="P417" s="235">
        <f ca="1">IF(tblTEC_TDB_Data[[#This Row],[Âge]]&lt;=30,N417,0)</f>
        <v>1.25</v>
      </c>
      <c r="Q417" s="235">
        <f ca="1">IF(AND(tblTEC_TDB_Data[[#This Row],[Âge]]&gt;30,tblTEC_TDB_Data[[#This Row],[Âge]]&lt;=60),N417,0)</f>
        <v>0</v>
      </c>
      <c r="R417" s="235">
        <f ca="1">IF(AND(tblTEC_TDB_Data[[#This Row],[Âge]]&gt;60,tblTEC_TDB_Data[[#This Row],[Âge]]&lt;=90),N417,0)</f>
        <v>0</v>
      </c>
      <c r="S417" s="235">
        <f ca="1">IF(tblTEC_TDB_Data[[#This Row],[Âge]]&gt;90,N417,0)</f>
        <v>0</v>
      </c>
    </row>
    <row r="418" spans="1:19" x14ac:dyDescent="0.25">
      <c r="A418" s="231">
        <v>418</v>
      </c>
      <c r="B418" s="231" t="s">
        <v>5</v>
      </c>
      <c r="C418" s="1143">
        <v>45512</v>
      </c>
      <c r="D418" s="236" t="s">
        <v>11652</v>
      </c>
      <c r="E418" s="977">
        <v>0.75</v>
      </c>
      <c r="F418" s="228" t="s">
        <v>172</v>
      </c>
      <c r="G418" s="228" t="s">
        <v>9339</v>
      </c>
      <c r="H418" s="228" t="s">
        <v>9339</v>
      </c>
      <c r="I418" s="232">
        <f>IF(tblTEC_TDB_Data[[#This Row],[EstDetruite]],E418,0)</f>
        <v>0</v>
      </c>
      <c r="J418" s="233">
        <f>tblTEC_TDB_Data[[#This Row],[H_Saisies]]-tblTEC_TDB_Data[[#This Row],[H_Détruites]]</f>
        <v>0.75</v>
      </c>
      <c r="K418" s="233">
        <f>IF(tblTEC_TDB_Data[[#This Row],[EstFacturable]]="VRAI",(E418-I418),0)</f>
        <v>0.75</v>
      </c>
      <c r="L418" s="232">
        <f t="shared" si="20"/>
        <v>0</v>
      </c>
      <c r="M418" s="232">
        <f t="shared" si="21"/>
        <v>0</v>
      </c>
      <c r="N418" s="234">
        <f>MAX(tblTEC_TDB_Data[[#This Row],[H_Facturables]]-tblTEC_TDB_Data[[#This Row],[H_Facturées]],0)</f>
        <v>0.75</v>
      </c>
      <c r="O418" s="227">
        <f ca="1">ROUND(INT(NOW()-tblTEC_TDB_Data[[#This Row],[Date]]),0)</f>
        <v>6</v>
      </c>
      <c r="P418" s="235">
        <f ca="1">IF(tblTEC_TDB_Data[[#This Row],[Âge]]&lt;=30,N418,0)</f>
        <v>0.75</v>
      </c>
      <c r="Q418" s="235">
        <f ca="1">IF(AND(tblTEC_TDB_Data[[#This Row],[Âge]]&gt;30,tblTEC_TDB_Data[[#This Row],[Âge]]&lt;=60),N418,0)</f>
        <v>0</v>
      </c>
      <c r="R418" s="235">
        <f ca="1">IF(AND(tblTEC_TDB_Data[[#This Row],[Âge]]&gt;60,tblTEC_TDB_Data[[#This Row],[Âge]]&lt;=90),N418,0)</f>
        <v>0</v>
      </c>
      <c r="S418" s="235">
        <f ca="1">IF(tblTEC_TDB_Data[[#This Row],[Âge]]&gt;90,N418,0)</f>
        <v>0</v>
      </c>
    </row>
    <row r="419" spans="1:19" x14ac:dyDescent="0.25">
      <c r="A419" s="231">
        <v>419</v>
      </c>
      <c r="B419" s="231" t="s">
        <v>5</v>
      </c>
      <c r="C419" s="1143">
        <v>45512</v>
      </c>
      <c r="D419" s="236" t="s">
        <v>14910</v>
      </c>
      <c r="E419" s="977">
        <v>0.4</v>
      </c>
      <c r="F419" s="228" t="s">
        <v>172</v>
      </c>
      <c r="G419" s="228" t="s">
        <v>9339</v>
      </c>
      <c r="H419" s="228" t="s">
        <v>9339</v>
      </c>
      <c r="I419" s="232">
        <f>IF(tblTEC_TDB_Data[[#This Row],[EstDetruite]],E419,0)</f>
        <v>0</v>
      </c>
      <c r="J419" s="233">
        <f>tblTEC_TDB_Data[[#This Row],[H_Saisies]]-tblTEC_TDB_Data[[#This Row],[H_Détruites]]</f>
        <v>0.4</v>
      </c>
      <c r="K419" s="233">
        <f>IF(tblTEC_TDB_Data[[#This Row],[EstFacturable]]="VRAI",(E419-I419),0)</f>
        <v>0.4</v>
      </c>
      <c r="L419" s="232">
        <f t="shared" si="20"/>
        <v>0</v>
      </c>
      <c r="M419" s="232">
        <f t="shared" si="21"/>
        <v>0</v>
      </c>
      <c r="N419" s="234">
        <f>MAX(tblTEC_TDB_Data[[#This Row],[H_Facturables]]-tblTEC_TDB_Data[[#This Row],[H_Facturées]],0)</f>
        <v>0.4</v>
      </c>
      <c r="O419" s="227">
        <f ca="1">ROUND(INT(NOW()-tblTEC_TDB_Data[[#This Row],[Date]]),0)</f>
        <v>6</v>
      </c>
      <c r="P419" s="235">
        <f ca="1">IF(tblTEC_TDB_Data[[#This Row],[Âge]]&lt;=30,N419,0)</f>
        <v>0.4</v>
      </c>
      <c r="Q419" s="235">
        <f ca="1">IF(AND(tblTEC_TDB_Data[[#This Row],[Âge]]&gt;30,tblTEC_TDB_Data[[#This Row],[Âge]]&lt;=60),N419,0)</f>
        <v>0</v>
      </c>
      <c r="R419" s="235">
        <f ca="1">IF(AND(tblTEC_TDB_Data[[#This Row],[Âge]]&gt;60,tblTEC_TDB_Data[[#This Row],[Âge]]&lt;=90),N419,0)</f>
        <v>0</v>
      </c>
      <c r="S419" s="235">
        <f ca="1">IF(tblTEC_TDB_Data[[#This Row],[Âge]]&gt;90,N419,0)</f>
        <v>0</v>
      </c>
    </row>
    <row r="420" spans="1:19" x14ac:dyDescent="0.25">
      <c r="A420" s="231">
        <v>420</v>
      </c>
      <c r="B420" s="231" t="s">
        <v>5</v>
      </c>
      <c r="C420" s="1143">
        <v>45512</v>
      </c>
      <c r="D420" s="236" t="s">
        <v>15196</v>
      </c>
      <c r="E420" s="977">
        <v>1.25</v>
      </c>
      <c r="F420" s="228" t="s">
        <v>172</v>
      </c>
      <c r="G420" s="228" t="s">
        <v>9339</v>
      </c>
      <c r="H420" s="228" t="s">
        <v>9339</v>
      </c>
      <c r="I420" s="232">
        <f>IF(tblTEC_TDB_Data[[#This Row],[EstDetruite]],E420,0)</f>
        <v>0</v>
      </c>
      <c r="J420" s="233">
        <f>tblTEC_TDB_Data[[#This Row],[H_Saisies]]-tblTEC_TDB_Data[[#This Row],[H_Détruites]]</f>
        <v>1.25</v>
      </c>
      <c r="K420" s="233">
        <f>IF(tblTEC_TDB_Data[[#This Row],[EstFacturable]]="VRAI",(E420-I420),0)</f>
        <v>1.25</v>
      </c>
      <c r="L420" s="232">
        <f t="shared" ref="L420:L451" si="22">(E420-I420)-K420</f>
        <v>0</v>
      </c>
      <c r="M420" s="232">
        <f t="shared" ref="M420:M451" si="23">IF(G420="VRAI",J420,0)</f>
        <v>0</v>
      </c>
      <c r="N420" s="234">
        <f>MAX(tblTEC_TDB_Data[[#This Row],[H_Facturables]]-tblTEC_TDB_Data[[#This Row],[H_Facturées]],0)</f>
        <v>1.25</v>
      </c>
      <c r="O420" s="227">
        <f ca="1">ROUND(INT(NOW()-tblTEC_TDB_Data[[#This Row],[Date]]),0)</f>
        <v>6</v>
      </c>
      <c r="P420" s="235">
        <f ca="1">IF(tblTEC_TDB_Data[[#This Row],[Âge]]&lt;=30,N420,0)</f>
        <v>1.25</v>
      </c>
      <c r="Q420" s="235">
        <f ca="1">IF(AND(tblTEC_TDB_Data[[#This Row],[Âge]]&gt;30,tblTEC_TDB_Data[[#This Row],[Âge]]&lt;=60),N420,0)</f>
        <v>0</v>
      </c>
      <c r="R420" s="235">
        <f ca="1">IF(AND(tblTEC_TDB_Data[[#This Row],[Âge]]&gt;60,tblTEC_TDB_Data[[#This Row],[Âge]]&lt;=90),N420,0)</f>
        <v>0</v>
      </c>
      <c r="S420" s="235">
        <f ca="1">IF(tblTEC_TDB_Data[[#This Row],[Âge]]&gt;90,N420,0)</f>
        <v>0</v>
      </c>
    </row>
    <row r="421" spans="1:19" x14ac:dyDescent="0.25">
      <c r="A421" s="231">
        <v>421</v>
      </c>
      <c r="B421" s="231" t="s">
        <v>5</v>
      </c>
      <c r="C421" s="1143">
        <v>45512</v>
      </c>
      <c r="D421" s="236" t="s">
        <v>17570</v>
      </c>
      <c r="E421" s="977">
        <v>0.5</v>
      </c>
      <c r="F421" s="228" t="s">
        <v>172</v>
      </c>
      <c r="G421" s="228" t="s">
        <v>9339</v>
      </c>
      <c r="H421" s="228" t="s">
        <v>9339</v>
      </c>
      <c r="I421" s="232">
        <f>IF(tblTEC_TDB_Data[[#This Row],[EstDetruite]],E421,0)</f>
        <v>0</v>
      </c>
      <c r="J421" s="233">
        <f>tblTEC_TDB_Data[[#This Row],[H_Saisies]]-tblTEC_TDB_Data[[#This Row],[H_Détruites]]</f>
        <v>0.5</v>
      </c>
      <c r="K421" s="233">
        <f>IF(tblTEC_TDB_Data[[#This Row],[EstFacturable]]="VRAI",(E421-I421),0)</f>
        <v>0.5</v>
      </c>
      <c r="L421" s="232">
        <f t="shared" si="22"/>
        <v>0</v>
      </c>
      <c r="M421" s="232">
        <f t="shared" si="23"/>
        <v>0</v>
      </c>
      <c r="N421" s="234">
        <f>MAX(tblTEC_TDB_Data[[#This Row],[H_Facturables]]-tblTEC_TDB_Data[[#This Row],[H_Facturées]],0)</f>
        <v>0.5</v>
      </c>
      <c r="O421" s="227">
        <f ca="1">ROUND(INT(NOW()-tblTEC_TDB_Data[[#This Row],[Date]]),0)</f>
        <v>6</v>
      </c>
      <c r="P421" s="235">
        <f ca="1">IF(tblTEC_TDB_Data[[#This Row],[Âge]]&lt;=30,N421,0)</f>
        <v>0.5</v>
      </c>
      <c r="Q421" s="235">
        <f ca="1">IF(AND(tblTEC_TDB_Data[[#This Row],[Âge]]&gt;30,tblTEC_TDB_Data[[#This Row],[Âge]]&lt;=60),N421,0)</f>
        <v>0</v>
      </c>
      <c r="R421" s="235">
        <f ca="1">IF(AND(tblTEC_TDB_Data[[#This Row],[Âge]]&gt;60,tblTEC_TDB_Data[[#This Row],[Âge]]&lt;=90),N421,0)</f>
        <v>0</v>
      </c>
      <c r="S421" s="235">
        <f ca="1">IF(tblTEC_TDB_Data[[#This Row],[Âge]]&gt;90,N421,0)</f>
        <v>0</v>
      </c>
    </row>
    <row r="422" spans="1:19" x14ac:dyDescent="0.25">
      <c r="A422" s="231">
        <v>422</v>
      </c>
      <c r="B422" s="231" t="s">
        <v>5</v>
      </c>
      <c r="C422" s="1143">
        <v>45513</v>
      </c>
      <c r="D422" s="236" t="s">
        <v>14910</v>
      </c>
      <c r="E422" s="977">
        <v>2</v>
      </c>
      <c r="F422" s="228" t="s">
        <v>172</v>
      </c>
      <c r="G422" s="228" t="s">
        <v>9339</v>
      </c>
      <c r="H422" s="228" t="s">
        <v>9339</v>
      </c>
      <c r="I422" s="232">
        <f>IF(tblTEC_TDB_Data[[#This Row],[EstDetruite]],E422,0)</f>
        <v>0</v>
      </c>
      <c r="J422" s="233">
        <f>tblTEC_TDB_Data[[#This Row],[H_Saisies]]-tblTEC_TDB_Data[[#This Row],[H_Détruites]]</f>
        <v>2</v>
      </c>
      <c r="K422" s="233">
        <f>IF(tblTEC_TDB_Data[[#This Row],[EstFacturable]]="VRAI",(E422-I422),0)</f>
        <v>2</v>
      </c>
      <c r="L422" s="232">
        <f t="shared" si="22"/>
        <v>0</v>
      </c>
      <c r="M422" s="232">
        <f t="shared" si="23"/>
        <v>0</v>
      </c>
      <c r="N422" s="234">
        <f>MAX(tblTEC_TDB_Data[[#This Row],[H_Facturables]]-tblTEC_TDB_Data[[#This Row],[H_Facturées]],0)</f>
        <v>2</v>
      </c>
      <c r="O422" s="227">
        <f ca="1">ROUND(INT(NOW()-tblTEC_TDB_Data[[#This Row],[Date]]),0)</f>
        <v>5</v>
      </c>
      <c r="P422" s="235">
        <f ca="1">IF(tblTEC_TDB_Data[[#This Row],[Âge]]&lt;=30,N422,0)</f>
        <v>2</v>
      </c>
      <c r="Q422" s="235">
        <f ca="1">IF(AND(tblTEC_TDB_Data[[#This Row],[Âge]]&gt;30,tblTEC_TDB_Data[[#This Row],[Âge]]&lt;=60),N422,0)</f>
        <v>0</v>
      </c>
      <c r="R422" s="235">
        <f ca="1">IF(AND(tblTEC_TDB_Data[[#This Row],[Âge]]&gt;60,tblTEC_TDB_Data[[#This Row],[Âge]]&lt;=90),N422,0)</f>
        <v>0</v>
      </c>
      <c r="S422" s="235">
        <f ca="1">IF(tblTEC_TDB_Data[[#This Row],[Âge]]&gt;90,N422,0)</f>
        <v>0</v>
      </c>
    </row>
    <row r="423" spans="1:19" x14ac:dyDescent="0.25">
      <c r="A423" s="231">
        <v>423</v>
      </c>
      <c r="B423" s="231" t="s">
        <v>5</v>
      </c>
      <c r="C423" s="1143">
        <v>45513</v>
      </c>
      <c r="D423" s="236" t="s">
        <v>11611</v>
      </c>
      <c r="E423" s="977">
        <v>0.5</v>
      </c>
      <c r="F423" s="228" t="s">
        <v>172</v>
      </c>
      <c r="G423" s="228" t="s">
        <v>9339</v>
      </c>
      <c r="H423" s="228" t="s">
        <v>9339</v>
      </c>
      <c r="I423" s="232">
        <f>IF(tblTEC_TDB_Data[[#This Row],[EstDetruite]],E423,0)</f>
        <v>0</v>
      </c>
      <c r="J423" s="233">
        <f>tblTEC_TDB_Data[[#This Row],[H_Saisies]]-tblTEC_TDB_Data[[#This Row],[H_Détruites]]</f>
        <v>0.5</v>
      </c>
      <c r="K423" s="233">
        <f>IF(tblTEC_TDB_Data[[#This Row],[EstFacturable]]="VRAI",(E423-I423),0)</f>
        <v>0.5</v>
      </c>
      <c r="L423" s="232">
        <f t="shared" si="22"/>
        <v>0</v>
      </c>
      <c r="M423" s="232">
        <f t="shared" si="23"/>
        <v>0</v>
      </c>
      <c r="N423" s="234">
        <f>MAX(tblTEC_TDB_Data[[#This Row],[H_Facturables]]-tblTEC_TDB_Data[[#This Row],[H_Facturées]],0)</f>
        <v>0.5</v>
      </c>
      <c r="O423" s="227">
        <f ca="1">ROUND(INT(NOW()-tblTEC_TDB_Data[[#This Row],[Date]]),0)</f>
        <v>5</v>
      </c>
      <c r="P423" s="235">
        <f ca="1">IF(tblTEC_TDB_Data[[#This Row],[Âge]]&lt;=30,N423,0)</f>
        <v>0.5</v>
      </c>
      <c r="Q423" s="235">
        <f ca="1">IF(AND(tblTEC_TDB_Data[[#This Row],[Âge]]&gt;30,tblTEC_TDB_Data[[#This Row],[Âge]]&lt;=60),N423,0)</f>
        <v>0</v>
      </c>
      <c r="R423" s="235">
        <f ca="1">IF(AND(tblTEC_TDB_Data[[#This Row],[Âge]]&gt;60,tblTEC_TDB_Data[[#This Row],[Âge]]&lt;=90),N423,0)</f>
        <v>0</v>
      </c>
      <c r="S423" s="235">
        <f ca="1">IF(tblTEC_TDB_Data[[#This Row],[Âge]]&gt;90,N423,0)</f>
        <v>0</v>
      </c>
    </row>
    <row r="424" spans="1:19" x14ac:dyDescent="0.25">
      <c r="A424" s="231">
        <v>424</v>
      </c>
      <c r="B424" s="231" t="s">
        <v>5</v>
      </c>
      <c r="C424" s="1143">
        <v>45513</v>
      </c>
      <c r="D424" s="236" t="s">
        <v>11616</v>
      </c>
      <c r="E424" s="977">
        <v>2.25</v>
      </c>
      <c r="F424" s="228" t="s">
        <v>172</v>
      </c>
      <c r="G424" s="228" t="s">
        <v>9339</v>
      </c>
      <c r="H424" s="228" t="s">
        <v>9339</v>
      </c>
      <c r="I424" s="232">
        <f>IF(tblTEC_TDB_Data[[#This Row],[EstDetruite]],E424,0)</f>
        <v>0</v>
      </c>
      <c r="J424" s="233">
        <f>tblTEC_TDB_Data[[#This Row],[H_Saisies]]-tblTEC_TDB_Data[[#This Row],[H_Détruites]]</f>
        <v>2.25</v>
      </c>
      <c r="K424" s="233">
        <f>IF(tblTEC_TDB_Data[[#This Row],[EstFacturable]]="VRAI",(E424-I424),0)</f>
        <v>2.25</v>
      </c>
      <c r="L424" s="232">
        <f t="shared" si="22"/>
        <v>0</v>
      </c>
      <c r="M424" s="232">
        <f t="shared" si="23"/>
        <v>0</v>
      </c>
      <c r="N424" s="234">
        <f>MAX(tblTEC_TDB_Data[[#This Row],[H_Facturables]]-tblTEC_TDB_Data[[#This Row],[H_Facturées]],0)</f>
        <v>2.25</v>
      </c>
      <c r="O424" s="227">
        <f ca="1">ROUND(INT(NOW()-tblTEC_TDB_Data[[#This Row],[Date]]),0)</f>
        <v>5</v>
      </c>
      <c r="P424" s="235">
        <f ca="1">IF(tblTEC_TDB_Data[[#This Row],[Âge]]&lt;=30,N424,0)</f>
        <v>2.25</v>
      </c>
      <c r="Q424" s="235">
        <f ca="1">IF(AND(tblTEC_TDB_Data[[#This Row],[Âge]]&gt;30,tblTEC_TDB_Data[[#This Row],[Âge]]&lt;=60),N424,0)</f>
        <v>0</v>
      </c>
      <c r="R424" s="235">
        <f ca="1">IF(AND(tblTEC_TDB_Data[[#This Row],[Âge]]&gt;60,tblTEC_TDB_Data[[#This Row],[Âge]]&lt;=90),N424,0)</f>
        <v>0</v>
      </c>
      <c r="S424" s="235">
        <f ca="1">IF(tblTEC_TDB_Data[[#This Row],[Âge]]&gt;90,N424,0)</f>
        <v>0</v>
      </c>
    </row>
    <row r="425" spans="1:19" x14ac:dyDescent="0.25">
      <c r="A425" s="231">
        <v>425</v>
      </c>
      <c r="B425" s="231" t="s">
        <v>5</v>
      </c>
      <c r="C425" s="1143">
        <v>45513</v>
      </c>
      <c r="D425" s="236" t="s">
        <v>11645</v>
      </c>
      <c r="E425" s="977">
        <v>0.5</v>
      </c>
      <c r="F425" s="228" t="s">
        <v>172</v>
      </c>
      <c r="G425" s="228" t="s">
        <v>9339</v>
      </c>
      <c r="H425" s="228" t="s">
        <v>9339</v>
      </c>
      <c r="I425" s="232">
        <f>IF(tblTEC_TDB_Data[[#This Row],[EstDetruite]],E425,0)</f>
        <v>0</v>
      </c>
      <c r="J425" s="233">
        <f>tblTEC_TDB_Data[[#This Row],[H_Saisies]]-tblTEC_TDB_Data[[#This Row],[H_Détruites]]</f>
        <v>0.5</v>
      </c>
      <c r="K425" s="233">
        <f>IF(tblTEC_TDB_Data[[#This Row],[EstFacturable]]="VRAI",(E425-I425),0)</f>
        <v>0.5</v>
      </c>
      <c r="L425" s="232">
        <f t="shared" si="22"/>
        <v>0</v>
      </c>
      <c r="M425" s="232">
        <f t="shared" si="23"/>
        <v>0</v>
      </c>
      <c r="N425" s="234">
        <f>MAX(tblTEC_TDB_Data[[#This Row],[H_Facturables]]-tblTEC_TDB_Data[[#This Row],[H_Facturées]],0)</f>
        <v>0.5</v>
      </c>
      <c r="O425" s="227">
        <f ca="1">ROUND(INT(NOW()-tblTEC_TDB_Data[[#This Row],[Date]]),0)</f>
        <v>5</v>
      </c>
      <c r="P425" s="235">
        <f ca="1">IF(tblTEC_TDB_Data[[#This Row],[Âge]]&lt;=30,N425,0)</f>
        <v>0.5</v>
      </c>
      <c r="Q425" s="235">
        <f ca="1">IF(AND(tblTEC_TDB_Data[[#This Row],[Âge]]&gt;30,tblTEC_TDB_Data[[#This Row],[Âge]]&lt;=60),N425,0)</f>
        <v>0</v>
      </c>
      <c r="R425" s="235">
        <f ca="1">IF(AND(tblTEC_TDB_Data[[#This Row],[Âge]]&gt;60,tblTEC_TDB_Data[[#This Row],[Âge]]&lt;=90),N425,0)</f>
        <v>0</v>
      </c>
      <c r="S425" s="235">
        <f ca="1">IF(tblTEC_TDB_Data[[#This Row],[Âge]]&gt;90,N425,0)</f>
        <v>0</v>
      </c>
    </row>
    <row r="426" spans="1:19" x14ac:dyDescent="0.25">
      <c r="A426" s="231">
        <v>426</v>
      </c>
      <c r="B426" s="231" t="s">
        <v>5</v>
      </c>
      <c r="C426" s="1143">
        <v>45513</v>
      </c>
      <c r="D426" s="236" t="s">
        <v>11622</v>
      </c>
      <c r="E426" s="977">
        <v>0.75</v>
      </c>
      <c r="F426" s="228" t="s">
        <v>172</v>
      </c>
      <c r="G426" s="228" t="s">
        <v>9339</v>
      </c>
      <c r="H426" s="228" t="s">
        <v>9339</v>
      </c>
      <c r="I426" s="232">
        <f>IF(tblTEC_TDB_Data[[#This Row],[EstDetruite]],E426,0)</f>
        <v>0</v>
      </c>
      <c r="J426" s="233">
        <f>tblTEC_TDB_Data[[#This Row],[H_Saisies]]-tblTEC_TDB_Data[[#This Row],[H_Détruites]]</f>
        <v>0.75</v>
      </c>
      <c r="K426" s="233">
        <f>IF(tblTEC_TDB_Data[[#This Row],[EstFacturable]]="VRAI",(E426-I426),0)</f>
        <v>0.75</v>
      </c>
      <c r="L426" s="232">
        <f t="shared" si="22"/>
        <v>0</v>
      </c>
      <c r="M426" s="232">
        <f t="shared" si="23"/>
        <v>0</v>
      </c>
      <c r="N426" s="234">
        <f>MAX(tblTEC_TDB_Data[[#This Row],[H_Facturables]]-tblTEC_TDB_Data[[#This Row],[H_Facturées]],0)</f>
        <v>0.75</v>
      </c>
      <c r="O426" s="227">
        <f ca="1">ROUND(INT(NOW()-tblTEC_TDB_Data[[#This Row],[Date]]),0)</f>
        <v>5</v>
      </c>
      <c r="P426" s="235">
        <f ca="1">IF(tblTEC_TDB_Data[[#This Row],[Âge]]&lt;=30,N426,0)</f>
        <v>0.75</v>
      </c>
      <c r="Q426" s="235">
        <f ca="1">IF(AND(tblTEC_TDB_Data[[#This Row],[Âge]]&gt;30,tblTEC_TDB_Data[[#This Row],[Âge]]&lt;=60),N426,0)</f>
        <v>0</v>
      </c>
      <c r="R426" s="235">
        <f ca="1">IF(AND(tblTEC_TDB_Data[[#This Row],[Âge]]&gt;60,tblTEC_TDB_Data[[#This Row],[Âge]]&lt;=90),N426,0)</f>
        <v>0</v>
      </c>
      <c r="S426" s="235">
        <f ca="1">IF(tblTEC_TDB_Data[[#This Row],[Âge]]&gt;90,N426,0)</f>
        <v>0</v>
      </c>
    </row>
    <row r="427" spans="1:19" x14ac:dyDescent="0.25">
      <c r="A427" s="231">
        <v>427</v>
      </c>
      <c r="B427" s="231" t="s">
        <v>5</v>
      </c>
      <c r="C427" s="1143">
        <v>45513</v>
      </c>
      <c r="D427" s="236" t="s">
        <v>18064</v>
      </c>
      <c r="E427" s="977">
        <v>0.75</v>
      </c>
      <c r="F427" s="228" t="s">
        <v>172</v>
      </c>
      <c r="G427" s="228" t="s">
        <v>9339</v>
      </c>
      <c r="H427" s="228" t="s">
        <v>9339</v>
      </c>
      <c r="I427" s="232">
        <f>IF(tblTEC_TDB_Data[[#This Row],[EstDetruite]],E427,0)</f>
        <v>0</v>
      </c>
      <c r="J427" s="233">
        <f>tblTEC_TDB_Data[[#This Row],[H_Saisies]]-tblTEC_TDB_Data[[#This Row],[H_Détruites]]</f>
        <v>0.75</v>
      </c>
      <c r="K427" s="233">
        <f>IF(tblTEC_TDB_Data[[#This Row],[EstFacturable]]="VRAI",(E427-I427),0)</f>
        <v>0.75</v>
      </c>
      <c r="L427" s="232">
        <f t="shared" si="22"/>
        <v>0</v>
      </c>
      <c r="M427" s="232">
        <f t="shared" si="23"/>
        <v>0</v>
      </c>
      <c r="N427" s="234">
        <f>MAX(tblTEC_TDB_Data[[#This Row],[H_Facturables]]-tblTEC_TDB_Data[[#This Row],[H_Facturées]],0)</f>
        <v>0.75</v>
      </c>
      <c r="O427" s="227">
        <f ca="1">ROUND(INT(NOW()-tblTEC_TDB_Data[[#This Row],[Date]]),0)</f>
        <v>5</v>
      </c>
      <c r="P427" s="235">
        <f ca="1">IF(tblTEC_TDB_Data[[#This Row],[Âge]]&lt;=30,N427,0)</f>
        <v>0.75</v>
      </c>
      <c r="Q427" s="235">
        <f ca="1">IF(AND(tblTEC_TDB_Data[[#This Row],[Âge]]&gt;30,tblTEC_TDB_Data[[#This Row],[Âge]]&lt;=60),N427,0)</f>
        <v>0</v>
      </c>
      <c r="R427" s="235">
        <f ca="1">IF(AND(tblTEC_TDB_Data[[#This Row],[Âge]]&gt;60,tblTEC_TDB_Data[[#This Row],[Âge]]&lt;=90),N427,0)</f>
        <v>0</v>
      </c>
      <c r="S427" s="235">
        <f ca="1">IF(tblTEC_TDB_Data[[#This Row],[Âge]]&gt;90,N427,0)</f>
        <v>0</v>
      </c>
    </row>
    <row r="428" spans="1:19" x14ac:dyDescent="0.25">
      <c r="A428" s="231">
        <v>428</v>
      </c>
      <c r="B428" s="231" t="s">
        <v>5</v>
      </c>
      <c r="C428" s="1143">
        <v>45513</v>
      </c>
      <c r="D428" s="236" t="s">
        <v>11609</v>
      </c>
      <c r="E428" s="977">
        <v>1.5</v>
      </c>
      <c r="F428" s="228" t="s">
        <v>172</v>
      </c>
      <c r="G428" s="228" t="s">
        <v>9339</v>
      </c>
      <c r="H428" s="228" t="s">
        <v>9339</v>
      </c>
      <c r="I428" s="232">
        <f>IF(tblTEC_TDB_Data[[#This Row],[EstDetruite]],E428,0)</f>
        <v>0</v>
      </c>
      <c r="J428" s="233">
        <f>tblTEC_TDB_Data[[#This Row],[H_Saisies]]-tblTEC_TDB_Data[[#This Row],[H_Détruites]]</f>
        <v>1.5</v>
      </c>
      <c r="K428" s="233">
        <f>IF(tblTEC_TDB_Data[[#This Row],[EstFacturable]]="VRAI",(E428-I428),0)</f>
        <v>1.5</v>
      </c>
      <c r="L428" s="232">
        <f t="shared" si="22"/>
        <v>0</v>
      </c>
      <c r="M428" s="232">
        <f t="shared" si="23"/>
        <v>0</v>
      </c>
      <c r="N428" s="234">
        <f>MAX(tblTEC_TDB_Data[[#This Row],[H_Facturables]]-tblTEC_TDB_Data[[#This Row],[H_Facturées]],0)</f>
        <v>1.5</v>
      </c>
      <c r="O428" s="227">
        <f ca="1">ROUND(INT(NOW()-tblTEC_TDB_Data[[#This Row],[Date]]),0)</f>
        <v>5</v>
      </c>
      <c r="P428" s="235">
        <f ca="1">IF(tblTEC_TDB_Data[[#This Row],[Âge]]&lt;=30,N428,0)</f>
        <v>1.5</v>
      </c>
      <c r="Q428" s="235">
        <f ca="1">IF(AND(tblTEC_TDB_Data[[#This Row],[Âge]]&gt;30,tblTEC_TDB_Data[[#This Row],[Âge]]&lt;=60),N428,0)</f>
        <v>0</v>
      </c>
      <c r="R428" s="235">
        <f ca="1">IF(AND(tblTEC_TDB_Data[[#This Row],[Âge]]&gt;60,tblTEC_TDB_Data[[#This Row],[Âge]]&lt;=90),N428,0)</f>
        <v>0</v>
      </c>
      <c r="S428" s="235">
        <f ca="1">IF(tblTEC_TDB_Data[[#This Row],[Âge]]&gt;90,N428,0)</f>
        <v>0</v>
      </c>
    </row>
    <row r="429" spans="1:19" x14ac:dyDescent="0.25">
      <c r="A429" s="231">
        <v>429</v>
      </c>
      <c r="B429" s="231" t="s">
        <v>5</v>
      </c>
      <c r="C429" s="1143">
        <v>45513</v>
      </c>
      <c r="D429" s="236" t="s">
        <v>15201</v>
      </c>
      <c r="E429" s="977">
        <v>0.75</v>
      </c>
      <c r="F429" s="228" t="s">
        <v>172</v>
      </c>
      <c r="G429" s="228" t="s">
        <v>9339</v>
      </c>
      <c r="H429" s="228" t="s">
        <v>9339</v>
      </c>
      <c r="I429" s="232">
        <f>IF(tblTEC_TDB_Data[[#This Row],[EstDetruite]],E429,0)</f>
        <v>0</v>
      </c>
      <c r="J429" s="233">
        <f>tblTEC_TDB_Data[[#This Row],[H_Saisies]]-tblTEC_TDB_Data[[#This Row],[H_Détruites]]</f>
        <v>0.75</v>
      </c>
      <c r="K429" s="233">
        <f>IF(tblTEC_TDB_Data[[#This Row],[EstFacturable]]="VRAI",(E429-I429),0)</f>
        <v>0.75</v>
      </c>
      <c r="L429" s="232">
        <f t="shared" si="22"/>
        <v>0</v>
      </c>
      <c r="M429" s="232">
        <f t="shared" si="23"/>
        <v>0</v>
      </c>
      <c r="N429" s="234">
        <f>MAX(tblTEC_TDB_Data[[#This Row],[H_Facturables]]-tblTEC_TDB_Data[[#This Row],[H_Facturées]],0)</f>
        <v>0.75</v>
      </c>
      <c r="O429" s="227">
        <f ca="1">ROUND(INT(NOW()-tblTEC_TDB_Data[[#This Row],[Date]]),0)</f>
        <v>5</v>
      </c>
      <c r="P429" s="235">
        <f ca="1">IF(tblTEC_TDB_Data[[#This Row],[Âge]]&lt;=30,N429,0)</f>
        <v>0.75</v>
      </c>
      <c r="Q429" s="235">
        <f ca="1">IF(AND(tblTEC_TDB_Data[[#This Row],[Âge]]&gt;30,tblTEC_TDB_Data[[#This Row],[Âge]]&lt;=60),N429,0)</f>
        <v>0</v>
      </c>
      <c r="R429" s="235">
        <f ca="1">IF(AND(tblTEC_TDB_Data[[#This Row],[Âge]]&gt;60,tblTEC_TDB_Data[[#This Row],[Âge]]&lt;=90),N429,0)</f>
        <v>0</v>
      </c>
      <c r="S429" s="235">
        <f ca="1">IF(tblTEC_TDB_Data[[#This Row],[Âge]]&gt;90,N429,0)</f>
        <v>0</v>
      </c>
    </row>
    <row r="430" spans="1:19" x14ac:dyDescent="0.25">
      <c r="A430" s="231">
        <v>430</v>
      </c>
      <c r="B430" s="231" t="s">
        <v>5</v>
      </c>
      <c r="C430" s="1143">
        <v>45513</v>
      </c>
      <c r="D430" s="236" t="s">
        <v>11612</v>
      </c>
      <c r="E430" s="977">
        <v>0.75</v>
      </c>
      <c r="F430" s="228" t="s">
        <v>172</v>
      </c>
      <c r="G430" s="228" t="s">
        <v>9339</v>
      </c>
      <c r="H430" s="228" t="s">
        <v>9339</v>
      </c>
      <c r="I430" s="232">
        <f>IF(tblTEC_TDB_Data[[#This Row],[EstDetruite]],E430,0)</f>
        <v>0</v>
      </c>
      <c r="J430" s="233">
        <f>tblTEC_TDB_Data[[#This Row],[H_Saisies]]-tblTEC_TDB_Data[[#This Row],[H_Détruites]]</f>
        <v>0.75</v>
      </c>
      <c r="K430" s="233">
        <f>IF(tblTEC_TDB_Data[[#This Row],[EstFacturable]]="VRAI",(E430-I430),0)</f>
        <v>0.75</v>
      </c>
      <c r="L430" s="232">
        <f t="shared" si="22"/>
        <v>0</v>
      </c>
      <c r="M430" s="232">
        <f t="shared" si="23"/>
        <v>0</v>
      </c>
      <c r="N430" s="234">
        <f>MAX(tblTEC_TDB_Data[[#This Row],[H_Facturables]]-tblTEC_TDB_Data[[#This Row],[H_Facturées]],0)</f>
        <v>0.75</v>
      </c>
      <c r="O430" s="227">
        <f ca="1">ROUND(INT(NOW()-tblTEC_TDB_Data[[#This Row],[Date]]),0)</f>
        <v>5</v>
      </c>
      <c r="P430" s="235">
        <f ca="1">IF(tblTEC_TDB_Data[[#This Row],[Âge]]&lt;=30,N430,0)</f>
        <v>0.75</v>
      </c>
      <c r="Q430" s="235">
        <f ca="1">IF(AND(tblTEC_TDB_Data[[#This Row],[Âge]]&gt;30,tblTEC_TDB_Data[[#This Row],[Âge]]&lt;=60),N430,0)</f>
        <v>0</v>
      </c>
      <c r="R430" s="235">
        <f ca="1">IF(AND(tblTEC_TDB_Data[[#This Row],[Âge]]&gt;60,tblTEC_TDB_Data[[#This Row],[Âge]]&lt;=90),N430,0)</f>
        <v>0</v>
      </c>
      <c r="S430" s="235">
        <f ca="1">IF(tblTEC_TDB_Data[[#This Row],[Âge]]&gt;90,N430,0)</f>
        <v>0</v>
      </c>
    </row>
    <row r="431" spans="1:19" x14ac:dyDescent="0.25">
      <c r="A431" s="231">
        <v>431</v>
      </c>
      <c r="B431" s="231" t="s">
        <v>5</v>
      </c>
      <c r="C431" s="1143">
        <v>45513</v>
      </c>
      <c r="D431" s="236" t="s">
        <v>13426</v>
      </c>
      <c r="E431" s="977">
        <v>3</v>
      </c>
      <c r="F431" s="228" t="s">
        <v>172</v>
      </c>
      <c r="G431" s="228" t="s">
        <v>9339</v>
      </c>
      <c r="H431" s="228" t="s">
        <v>9339</v>
      </c>
      <c r="I431" s="232">
        <f>IF(tblTEC_TDB_Data[[#This Row],[EstDetruite]],E431,0)</f>
        <v>0</v>
      </c>
      <c r="J431" s="233">
        <f>tblTEC_TDB_Data[[#This Row],[H_Saisies]]-tblTEC_TDB_Data[[#This Row],[H_Détruites]]</f>
        <v>3</v>
      </c>
      <c r="K431" s="233">
        <f>IF(tblTEC_TDB_Data[[#This Row],[EstFacturable]]="VRAI",(E431-I431),0)</f>
        <v>3</v>
      </c>
      <c r="L431" s="232">
        <f t="shared" si="22"/>
        <v>0</v>
      </c>
      <c r="M431" s="232">
        <f t="shared" si="23"/>
        <v>0</v>
      </c>
      <c r="N431" s="234">
        <f>MAX(tblTEC_TDB_Data[[#This Row],[H_Facturables]]-tblTEC_TDB_Data[[#This Row],[H_Facturées]],0)</f>
        <v>3</v>
      </c>
      <c r="O431" s="227">
        <f ca="1">ROUND(INT(NOW()-tblTEC_TDB_Data[[#This Row],[Date]]),0)</f>
        <v>5</v>
      </c>
      <c r="P431" s="235">
        <f ca="1">IF(tblTEC_TDB_Data[[#This Row],[Âge]]&lt;=30,N431,0)</f>
        <v>3</v>
      </c>
      <c r="Q431" s="235">
        <f ca="1">IF(AND(tblTEC_TDB_Data[[#This Row],[Âge]]&gt;30,tblTEC_TDB_Data[[#This Row],[Âge]]&lt;=60),N431,0)</f>
        <v>0</v>
      </c>
      <c r="R431" s="235">
        <f ca="1">IF(AND(tblTEC_TDB_Data[[#This Row],[Âge]]&gt;60,tblTEC_TDB_Data[[#This Row],[Âge]]&lt;=90),N431,0)</f>
        <v>0</v>
      </c>
      <c r="S431" s="235">
        <f ca="1">IF(tblTEC_TDB_Data[[#This Row],[Âge]]&gt;90,N431,0)</f>
        <v>0</v>
      </c>
    </row>
    <row r="432" spans="1:19" x14ac:dyDescent="0.25">
      <c r="A432" s="231">
        <v>432</v>
      </c>
      <c r="B432" s="231" t="s">
        <v>5</v>
      </c>
      <c r="C432" s="1143">
        <v>45513</v>
      </c>
      <c r="D432" s="236" t="s">
        <v>13169</v>
      </c>
      <c r="E432" s="977">
        <v>1.25</v>
      </c>
      <c r="F432" s="228" t="s">
        <v>172</v>
      </c>
      <c r="G432" s="228" t="s">
        <v>9339</v>
      </c>
      <c r="H432" s="228" t="s">
        <v>9339</v>
      </c>
      <c r="I432" s="232">
        <f>IF(tblTEC_TDB_Data[[#This Row],[EstDetruite]],E432,0)</f>
        <v>0</v>
      </c>
      <c r="J432" s="233">
        <f>tblTEC_TDB_Data[[#This Row],[H_Saisies]]-tblTEC_TDB_Data[[#This Row],[H_Détruites]]</f>
        <v>1.25</v>
      </c>
      <c r="K432" s="233">
        <f>IF(tblTEC_TDB_Data[[#This Row],[EstFacturable]]="VRAI",(E432-I432),0)</f>
        <v>1.25</v>
      </c>
      <c r="L432" s="232">
        <f t="shared" si="22"/>
        <v>0</v>
      </c>
      <c r="M432" s="232">
        <f t="shared" si="23"/>
        <v>0</v>
      </c>
      <c r="N432" s="234">
        <f>MAX(tblTEC_TDB_Data[[#This Row],[H_Facturables]]-tblTEC_TDB_Data[[#This Row],[H_Facturées]],0)</f>
        <v>1.25</v>
      </c>
      <c r="O432" s="227">
        <f ca="1">ROUND(INT(NOW()-tblTEC_TDB_Data[[#This Row],[Date]]),0)</f>
        <v>5</v>
      </c>
      <c r="P432" s="235">
        <f ca="1">IF(tblTEC_TDB_Data[[#This Row],[Âge]]&lt;=30,N432,0)</f>
        <v>1.25</v>
      </c>
      <c r="Q432" s="235">
        <f ca="1">IF(AND(tblTEC_TDB_Data[[#This Row],[Âge]]&gt;30,tblTEC_TDB_Data[[#This Row],[Âge]]&lt;=60),N432,0)</f>
        <v>0</v>
      </c>
      <c r="R432" s="235">
        <f ca="1">IF(AND(tblTEC_TDB_Data[[#This Row],[Âge]]&gt;60,tblTEC_TDB_Data[[#This Row],[Âge]]&lt;=90),N432,0)</f>
        <v>0</v>
      </c>
      <c r="S432" s="235">
        <f ca="1">IF(tblTEC_TDB_Data[[#This Row],[Âge]]&gt;90,N432,0)</f>
        <v>0</v>
      </c>
    </row>
    <row r="433" spans="1:19" x14ac:dyDescent="0.25">
      <c r="A433" s="231">
        <v>433</v>
      </c>
      <c r="B433" s="231" t="s">
        <v>150</v>
      </c>
      <c r="C433" s="1143">
        <v>45509</v>
      </c>
      <c r="D433" s="236" t="s">
        <v>11615</v>
      </c>
      <c r="E433" s="977">
        <v>1.7</v>
      </c>
      <c r="F433" s="228" t="s">
        <v>172</v>
      </c>
      <c r="G433" s="228" t="s">
        <v>9339</v>
      </c>
      <c r="H433" s="228" t="s">
        <v>9339</v>
      </c>
      <c r="I433" s="232">
        <f>IF(tblTEC_TDB_Data[[#This Row],[EstDetruite]],E433,0)</f>
        <v>0</v>
      </c>
      <c r="J433" s="233">
        <f>tblTEC_TDB_Data[[#This Row],[H_Saisies]]-tblTEC_TDB_Data[[#This Row],[H_Détruites]]</f>
        <v>1.7</v>
      </c>
      <c r="K433" s="233">
        <f>IF(tblTEC_TDB_Data[[#This Row],[EstFacturable]]="VRAI",(E433-I433),0)</f>
        <v>1.7</v>
      </c>
      <c r="L433" s="232">
        <f t="shared" si="22"/>
        <v>0</v>
      </c>
      <c r="M433" s="232">
        <f t="shared" si="23"/>
        <v>0</v>
      </c>
      <c r="N433" s="234">
        <f>MAX(tblTEC_TDB_Data[[#This Row],[H_Facturables]]-tblTEC_TDB_Data[[#This Row],[H_Facturées]],0)</f>
        <v>1.7</v>
      </c>
      <c r="O433" s="227">
        <f ca="1">ROUND(INT(NOW()-tblTEC_TDB_Data[[#This Row],[Date]]),0)</f>
        <v>9</v>
      </c>
      <c r="P433" s="235">
        <f ca="1">IF(tblTEC_TDB_Data[[#This Row],[Âge]]&lt;=30,N433,0)</f>
        <v>1.7</v>
      </c>
      <c r="Q433" s="235">
        <f ca="1">IF(AND(tblTEC_TDB_Data[[#This Row],[Âge]]&gt;30,tblTEC_TDB_Data[[#This Row],[Âge]]&lt;=60),N433,0)</f>
        <v>0</v>
      </c>
      <c r="R433" s="235">
        <f ca="1">IF(AND(tblTEC_TDB_Data[[#This Row],[Âge]]&gt;60,tblTEC_TDB_Data[[#This Row],[Âge]]&lt;=90),N433,0)</f>
        <v>0</v>
      </c>
      <c r="S433" s="235">
        <f ca="1">IF(tblTEC_TDB_Data[[#This Row],[Âge]]&gt;90,N433,0)</f>
        <v>0</v>
      </c>
    </row>
    <row r="434" spans="1:19" x14ac:dyDescent="0.25">
      <c r="A434" s="231">
        <v>434</v>
      </c>
      <c r="B434" s="231" t="s">
        <v>150</v>
      </c>
      <c r="C434" s="1143">
        <v>45509</v>
      </c>
      <c r="D434" s="236" t="s">
        <v>13433</v>
      </c>
      <c r="E434" s="977">
        <v>0.3</v>
      </c>
      <c r="F434" s="228" t="s">
        <v>172</v>
      </c>
      <c r="G434" s="228" t="s">
        <v>9339</v>
      </c>
      <c r="H434" s="228" t="s">
        <v>9339</v>
      </c>
      <c r="I434" s="232">
        <f>IF(tblTEC_TDB_Data[[#This Row],[EstDetruite]],E434,0)</f>
        <v>0</v>
      </c>
      <c r="J434" s="233">
        <f>tblTEC_TDB_Data[[#This Row],[H_Saisies]]-tblTEC_TDB_Data[[#This Row],[H_Détruites]]</f>
        <v>0.3</v>
      </c>
      <c r="K434" s="233">
        <f>IF(tblTEC_TDB_Data[[#This Row],[EstFacturable]]="VRAI",(E434-I434),0)</f>
        <v>0.3</v>
      </c>
      <c r="L434" s="232">
        <f t="shared" si="22"/>
        <v>0</v>
      </c>
      <c r="M434" s="232">
        <f t="shared" si="23"/>
        <v>0</v>
      </c>
      <c r="N434" s="234">
        <f>MAX(tblTEC_TDB_Data[[#This Row],[H_Facturables]]-tblTEC_TDB_Data[[#This Row],[H_Facturées]],0)</f>
        <v>0.3</v>
      </c>
      <c r="O434" s="227">
        <f ca="1">ROUND(INT(NOW()-tblTEC_TDB_Data[[#This Row],[Date]]),0)</f>
        <v>9</v>
      </c>
      <c r="P434" s="235">
        <f ca="1">IF(tblTEC_TDB_Data[[#This Row],[Âge]]&lt;=30,N434,0)</f>
        <v>0.3</v>
      </c>
      <c r="Q434" s="235">
        <f ca="1">IF(AND(tblTEC_TDB_Data[[#This Row],[Âge]]&gt;30,tblTEC_TDB_Data[[#This Row],[Âge]]&lt;=60),N434,0)</f>
        <v>0</v>
      </c>
      <c r="R434" s="235">
        <f ca="1">IF(AND(tblTEC_TDB_Data[[#This Row],[Âge]]&gt;60,tblTEC_TDB_Data[[#This Row],[Âge]]&lt;=90),N434,0)</f>
        <v>0</v>
      </c>
      <c r="S434" s="235">
        <f ca="1">IF(tblTEC_TDB_Data[[#This Row],[Âge]]&gt;90,N434,0)</f>
        <v>0</v>
      </c>
    </row>
    <row r="435" spans="1:19" x14ac:dyDescent="0.25">
      <c r="A435" s="231">
        <v>435</v>
      </c>
      <c r="B435" s="231" t="s">
        <v>150</v>
      </c>
      <c r="C435" s="1143">
        <v>45509</v>
      </c>
      <c r="D435" s="236" t="s">
        <v>18073</v>
      </c>
      <c r="E435" s="977">
        <v>1.3</v>
      </c>
      <c r="F435" s="228" t="s">
        <v>172</v>
      </c>
      <c r="G435" s="228" t="s">
        <v>9339</v>
      </c>
      <c r="H435" s="228" t="s">
        <v>9339</v>
      </c>
      <c r="I435" s="232">
        <f>IF(tblTEC_TDB_Data[[#This Row],[EstDetruite]],E435,0)</f>
        <v>0</v>
      </c>
      <c r="J435" s="233">
        <f>tblTEC_TDB_Data[[#This Row],[H_Saisies]]-tblTEC_TDB_Data[[#This Row],[H_Détruites]]</f>
        <v>1.3</v>
      </c>
      <c r="K435" s="233">
        <f>IF(tblTEC_TDB_Data[[#This Row],[EstFacturable]]="VRAI",(E435-I435),0)</f>
        <v>1.3</v>
      </c>
      <c r="L435" s="232">
        <f t="shared" si="22"/>
        <v>0</v>
      </c>
      <c r="M435" s="232">
        <f t="shared" si="23"/>
        <v>0</v>
      </c>
      <c r="N435" s="234">
        <f>MAX(tblTEC_TDB_Data[[#This Row],[H_Facturables]]-tblTEC_TDB_Data[[#This Row],[H_Facturées]],0)</f>
        <v>1.3</v>
      </c>
      <c r="O435" s="227">
        <f ca="1">ROUND(INT(NOW()-tblTEC_TDB_Data[[#This Row],[Date]]),0)</f>
        <v>9</v>
      </c>
      <c r="P435" s="235">
        <f ca="1">IF(tblTEC_TDB_Data[[#This Row],[Âge]]&lt;=30,N435,0)</f>
        <v>1.3</v>
      </c>
      <c r="Q435" s="235">
        <f ca="1">IF(AND(tblTEC_TDB_Data[[#This Row],[Âge]]&gt;30,tblTEC_TDB_Data[[#This Row],[Âge]]&lt;=60),N435,0)</f>
        <v>0</v>
      </c>
      <c r="R435" s="235">
        <f ca="1">IF(AND(tblTEC_TDB_Data[[#This Row],[Âge]]&gt;60,tblTEC_TDB_Data[[#This Row],[Âge]]&lt;=90),N435,0)</f>
        <v>0</v>
      </c>
      <c r="S435" s="235">
        <f ca="1">IF(tblTEC_TDB_Data[[#This Row],[Âge]]&gt;90,N435,0)</f>
        <v>0</v>
      </c>
    </row>
    <row r="436" spans="1:19" x14ac:dyDescent="0.25">
      <c r="A436" s="231">
        <v>436</v>
      </c>
      <c r="B436" s="231" t="s">
        <v>150</v>
      </c>
      <c r="C436" s="1143">
        <v>45509</v>
      </c>
      <c r="D436" s="236" t="s">
        <v>11829</v>
      </c>
      <c r="E436" s="977">
        <v>1.4</v>
      </c>
      <c r="F436" s="228" t="s">
        <v>172</v>
      </c>
      <c r="G436" s="228" t="s">
        <v>9339</v>
      </c>
      <c r="H436" s="228" t="s">
        <v>9339</v>
      </c>
      <c r="I436" s="232">
        <f>IF(tblTEC_TDB_Data[[#This Row],[EstDetruite]],E436,0)</f>
        <v>0</v>
      </c>
      <c r="J436" s="233">
        <f>tblTEC_TDB_Data[[#This Row],[H_Saisies]]-tblTEC_TDB_Data[[#This Row],[H_Détruites]]</f>
        <v>1.4</v>
      </c>
      <c r="K436" s="233">
        <f>IF(tblTEC_TDB_Data[[#This Row],[EstFacturable]]="VRAI",(E436-I436),0)</f>
        <v>1.4</v>
      </c>
      <c r="L436" s="232">
        <f t="shared" si="22"/>
        <v>0</v>
      </c>
      <c r="M436" s="232">
        <f t="shared" si="23"/>
        <v>0</v>
      </c>
      <c r="N436" s="234">
        <f>MAX(tblTEC_TDB_Data[[#This Row],[H_Facturables]]-tblTEC_TDB_Data[[#This Row],[H_Facturées]],0)</f>
        <v>1.4</v>
      </c>
      <c r="O436" s="227">
        <f ca="1">ROUND(INT(NOW()-tblTEC_TDB_Data[[#This Row],[Date]]),0)</f>
        <v>9</v>
      </c>
      <c r="P436" s="235">
        <f ca="1">IF(tblTEC_TDB_Data[[#This Row],[Âge]]&lt;=30,N436,0)</f>
        <v>1.4</v>
      </c>
      <c r="Q436" s="235">
        <f ca="1">IF(AND(tblTEC_TDB_Data[[#This Row],[Âge]]&gt;30,tblTEC_TDB_Data[[#This Row],[Âge]]&lt;=60),N436,0)</f>
        <v>0</v>
      </c>
      <c r="R436" s="235">
        <f ca="1">IF(AND(tblTEC_TDB_Data[[#This Row],[Âge]]&gt;60,tblTEC_TDB_Data[[#This Row],[Âge]]&lt;=90),N436,0)</f>
        <v>0</v>
      </c>
      <c r="S436" s="235">
        <f ca="1">IF(tblTEC_TDB_Data[[#This Row],[Âge]]&gt;90,N436,0)</f>
        <v>0</v>
      </c>
    </row>
    <row r="437" spans="1:19" x14ac:dyDescent="0.25">
      <c r="A437" s="231">
        <v>437</v>
      </c>
      <c r="B437" s="231" t="s">
        <v>150</v>
      </c>
      <c r="C437" s="1143">
        <v>45509</v>
      </c>
      <c r="D437" s="236" t="s">
        <v>14441</v>
      </c>
      <c r="E437" s="977">
        <v>0.5</v>
      </c>
      <c r="F437" s="228" t="s">
        <v>172</v>
      </c>
      <c r="G437" s="228" t="s">
        <v>9339</v>
      </c>
      <c r="H437" s="228" t="s">
        <v>9339</v>
      </c>
      <c r="I437" s="232">
        <f>IF(tblTEC_TDB_Data[[#This Row],[EstDetruite]],E437,0)</f>
        <v>0</v>
      </c>
      <c r="J437" s="233">
        <f>tblTEC_TDB_Data[[#This Row],[H_Saisies]]-tblTEC_TDB_Data[[#This Row],[H_Détruites]]</f>
        <v>0.5</v>
      </c>
      <c r="K437" s="233">
        <f>IF(tblTEC_TDB_Data[[#This Row],[EstFacturable]]="VRAI",(E437-I437),0)</f>
        <v>0.5</v>
      </c>
      <c r="L437" s="232">
        <f t="shared" si="22"/>
        <v>0</v>
      </c>
      <c r="M437" s="232">
        <f t="shared" si="23"/>
        <v>0</v>
      </c>
      <c r="N437" s="234">
        <f>MAX(tblTEC_TDB_Data[[#This Row],[H_Facturables]]-tblTEC_TDB_Data[[#This Row],[H_Facturées]],0)</f>
        <v>0.5</v>
      </c>
      <c r="O437" s="227">
        <f ca="1">ROUND(INT(NOW()-tblTEC_TDB_Data[[#This Row],[Date]]),0)</f>
        <v>9</v>
      </c>
      <c r="P437" s="235">
        <f ca="1">IF(tblTEC_TDB_Data[[#This Row],[Âge]]&lt;=30,N437,0)</f>
        <v>0.5</v>
      </c>
      <c r="Q437" s="235">
        <f ca="1">IF(AND(tblTEC_TDB_Data[[#This Row],[Âge]]&gt;30,tblTEC_TDB_Data[[#This Row],[Âge]]&lt;=60),N437,0)</f>
        <v>0</v>
      </c>
      <c r="R437" s="235">
        <f ca="1">IF(AND(tblTEC_TDB_Data[[#This Row],[Âge]]&gt;60,tblTEC_TDB_Data[[#This Row],[Âge]]&lt;=90),N437,0)</f>
        <v>0</v>
      </c>
      <c r="S437" s="235">
        <f ca="1">IF(tblTEC_TDB_Data[[#This Row],[Âge]]&gt;90,N437,0)</f>
        <v>0</v>
      </c>
    </row>
    <row r="438" spans="1:19" x14ac:dyDescent="0.25">
      <c r="A438" s="231">
        <v>438</v>
      </c>
      <c r="B438" s="231" t="s">
        <v>150</v>
      </c>
      <c r="C438" s="1143">
        <v>45509</v>
      </c>
      <c r="D438" s="236" t="s">
        <v>11648</v>
      </c>
      <c r="E438" s="977">
        <v>6.2</v>
      </c>
      <c r="F438" s="228" t="s">
        <v>172</v>
      </c>
      <c r="G438" s="228" t="s">
        <v>9339</v>
      </c>
      <c r="H438" s="228" t="s">
        <v>9339</v>
      </c>
      <c r="I438" s="232">
        <f>IF(tblTEC_TDB_Data[[#This Row],[EstDetruite]],E438,0)</f>
        <v>0</v>
      </c>
      <c r="J438" s="233">
        <f>tblTEC_TDB_Data[[#This Row],[H_Saisies]]-tblTEC_TDB_Data[[#This Row],[H_Détruites]]</f>
        <v>6.2</v>
      </c>
      <c r="K438" s="233">
        <f>IF(tblTEC_TDB_Data[[#This Row],[EstFacturable]]="VRAI",(E438-I438),0)</f>
        <v>6.2</v>
      </c>
      <c r="L438" s="232">
        <f t="shared" si="22"/>
        <v>0</v>
      </c>
      <c r="M438" s="232">
        <f t="shared" si="23"/>
        <v>0</v>
      </c>
      <c r="N438" s="234">
        <f>MAX(tblTEC_TDB_Data[[#This Row],[H_Facturables]]-tblTEC_TDB_Data[[#This Row],[H_Facturées]],0)</f>
        <v>6.2</v>
      </c>
      <c r="O438" s="227">
        <f ca="1">ROUND(INT(NOW()-tblTEC_TDB_Data[[#This Row],[Date]]),0)</f>
        <v>9</v>
      </c>
      <c r="P438" s="235">
        <f ca="1">IF(tblTEC_TDB_Data[[#This Row],[Âge]]&lt;=30,N438,0)</f>
        <v>6.2</v>
      </c>
      <c r="Q438" s="235">
        <f ca="1">IF(AND(tblTEC_TDB_Data[[#This Row],[Âge]]&gt;30,tblTEC_TDB_Data[[#This Row],[Âge]]&lt;=60),N438,0)</f>
        <v>0</v>
      </c>
      <c r="R438" s="235">
        <f ca="1">IF(AND(tblTEC_TDB_Data[[#This Row],[Âge]]&gt;60,tblTEC_TDB_Data[[#This Row],[Âge]]&lt;=90),N438,0)</f>
        <v>0</v>
      </c>
      <c r="S438" s="235">
        <f ca="1">IF(tblTEC_TDB_Data[[#This Row],[Âge]]&gt;90,N438,0)</f>
        <v>0</v>
      </c>
    </row>
    <row r="439" spans="1:19" x14ac:dyDescent="0.25">
      <c r="A439" s="231">
        <v>439</v>
      </c>
      <c r="B439" s="231" t="s">
        <v>150</v>
      </c>
      <c r="C439" s="1143">
        <v>45510</v>
      </c>
      <c r="D439" s="236" t="s">
        <v>11829</v>
      </c>
      <c r="E439" s="977">
        <v>1.3</v>
      </c>
      <c r="F439" s="228" t="s">
        <v>172</v>
      </c>
      <c r="G439" s="228" t="s">
        <v>9339</v>
      </c>
      <c r="H439" s="228" t="s">
        <v>9339</v>
      </c>
      <c r="I439" s="232">
        <f>IF(tblTEC_TDB_Data[[#This Row],[EstDetruite]],E439,0)</f>
        <v>0</v>
      </c>
      <c r="J439" s="233">
        <f>tblTEC_TDB_Data[[#This Row],[H_Saisies]]-tblTEC_TDB_Data[[#This Row],[H_Détruites]]</f>
        <v>1.3</v>
      </c>
      <c r="K439" s="233">
        <f>IF(tblTEC_TDB_Data[[#This Row],[EstFacturable]]="VRAI",(E439-I439),0)</f>
        <v>1.3</v>
      </c>
      <c r="L439" s="232">
        <f t="shared" si="22"/>
        <v>0</v>
      </c>
      <c r="M439" s="232">
        <f t="shared" si="23"/>
        <v>0</v>
      </c>
      <c r="N439" s="234">
        <f>MAX(tblTEC_TDB_Data[[#This Row],[H_Facturables]]-tblTEC_TDB_Data[[#This Row],[H_Facturées]],0)</f>
        <v>1.3</v>
      </c>
      <c r="O439" s="227">
        <f ca="1">ROUND(INT(NOW()-tblTEC_TDB_Data[[#This Row],[Date]]),0)</f>
        <v>8</v>
      </c>
      <c r="P439" s="235">
        <f ca="1">IF(tblTEC_TDB_Data[[#This Row],[Âge]]&lt;=30,N439,0)</f>
        <v>1.3</v>
      </c>
      <c r="Q439" s="235">
        <f ca="1">IF(AND(tblTEC_TDB_Data[[#This Row],[Âge]]&gt;30,tblTEC_TDB_Data[[#This Row],[Âge]]&lt;=60),N439,0)</f>
        <v>0</v>
      </c>
      <c r="R439" s="235">
        <f ca="1">IF(AND(tblTEC_TDB_Data[[#This Row],[Âge]]&gt;60,tblTEC_TDB_Data[[#This Row],[Âge]]&lt;=90),N439,0)</f>
        <v>0</v>
      </c>
      <c r="S439" s="235">
        <f ca="1">IF(tblTEC_TDB_Data[[#This Row],[Âge]]&gt;90,N439,0)</f>
        <v>0</v>
      </c>
    </row>
    <row r="440" spans="1:19" x14ac:dyDescent="0.25">
      <c r="A440" s="231">
        <v>440</v>
      </c>
      <c r="B440" s="231" t="s">
        <v>150</v>
      </c>
      <c r="C440" s="1143">
        <v>45510</v>
      </c>
      <c r="D440" s="236" t="s">
        <v>14165</v>
      </c>
      <c r="E440" s="977">
        <v>0.6</v>
      </c>
      <c r="F440" s="228" t="s">
        <v>172</v>
      </c>
      <c r="G440" s="228" t="s">
        <v>9339</v>
      </c>
      <c r="H440" s="228" t="s">
        <v>9339</v>
      </c>
      <c r="I440" s="232">
        <f>IF(tblTEC_TDB_Data[[#This Row],[EstDetruite]],E440,0)</f>
        <v>0</v>
      </c>
      <c r="J440" s="233">
        <f>tblTEC_TDB_Data[[#This Row],[H_Saisies]]-tblTEC_TDB_Data[[#This Row],[H_Détruites]]</f>
        <v>0.6</v>
      </c>
      <c r="K440" s="233">
        <f>IF(tblTEC_TDB_Data[[#This Row],[EstFacturable]]="VRAI",(E440-I440),0)</f>
        <v>0.6</v>
      </c>
      <c r="L440" s="232">
        <f t="shared" si="22"/>
        <v>0</v>
      </c>
      <c r="M440" s="232">
        <f t="shared" si="23"/>
        <v>0</v>
      </c>
      <c r="N440" s="234">
        <f>MAX(tblTEC_TDB_Data[[#This Row],[H_Facturables]]-tblTEC_TDB_Data[[#This Row],[H_Facturées]],0)</f>
        <v>0.6</v>
      </c>
      <c r="O440" s="227">
        <f ca="1">ROUND(INT(NOW()-tblTEC_TDB_Data[[#This Row],[Date]]),0)</f>
        <v>8</v>
      </c>
      <c r="P440" s="235">
        <f ca="1">IF(tblTEC_TDB_Data[[#This Row],[Âge]]&lt;=30,N440,0)</f>
        <v>0.6</v>
      </c>
      <c r="Q440" s="235">
        <f ca="1">IF(AND(tblTEC_TDB_Data[[#This Row],[Âge]]&gt;30,tblTEC_TDB_Data[[#This Row],[Âge]]&lt;=60),N440,0)</f>
        <v>0</v>
      </c>
      <c r="R440" s="235">
        <f ca="1">IF(AND(tblTEC_TDB_Data[[#This Row],[Âge]]&gt;60,tblTEC_TDB_Data[[#This Row],[Âge]]&lt;=90),N440,0)</f>
        <v>0</v>
      </c>
      <c r="S440" s="235">
        <f ca="1">IF(tblTEC_TDB_Data[[#This Row],[Âge]]&gt;90,N440,0)</f>
        <v>0</v>
      </c>
    </row>
    <row r="441" spans="1:19" x14ac:dyDescent="0.25">
      <c r="A441" s="231">
        <v>441</v>
      </c>
      <c r="B441" s="231" t="s">
        <v>150</v>
      </c>
      <c r="C441" s="1143">
        <v>45510</v>
      </c>
      <c r="D441" s="236" t="s">
        <v>17424</v>
      </c>
      <c r="E441" s="977">
        <v>0.8</v>
      </c>
      <c r="F441" s="228" t="s">
        <v>172</v>
      </c>
      <c r="G441" s="228" t="s">
        <v>9339</v>
      </c>
      <c r="H441" s="228" t="s">
        <v>9339</v>
      </c>
      <c r="I441" s="232">
        <f>IF(tblTEC_TDB_Data[[#This Row],[EstDetruite]],E441,0)</f>
        <v>0</v>
      </c>
      <c r="J441" s="233">
        <f>tblTEC_TDB_Data[[#This Row],[H_Saisies]]-tblTEC_TDB_Data[[#This Row],[H_Détruites]]</f>
        <v>0.8</v>
      </c>
      <c r="K441" s="233">
        <f>IF(tblTEC_TDB_Data[[#This Row],[EstFacturable]]="VRAI",(E441-I441),0)</f>
        <v>0.8</v>
      </c>
      <c r="L441" s="232">
        <f t="shared" si="22"/>
        <v>0</v>
      </c>
      <c r="M441" s="232">
        <f t="shared" si="23"/>
        <v>0</v>
      </c>
      <c r="N441" s="234">
        <f>MAX(tblTEC_TDB_Data[[#This Row],[H_Facturables]]-tblTEC_TDB_Data[[#This Row],[H_Facturées]],0)</f>
        <v>0.8</v>
      </c>
      <c r="O441" s="227">
        <f ca="1">ROUND(INT(NOW()-tblTEC_TDB_Data[[#This Row],[Date]]),0)</f>
        <v>8</v>
      </c>
      <c r="P441" s="235">
        <f ca="1">IF(tblTEC_TDB_Data[[#This Row],[Âge]]&lt;=30,N441,0)</f>
        <v>0.8</v>
      </c>
      <c r="Q441" s="235">
        <f ca="1">IF(AND(tblTEC_TDB_Data[[#This Row],[Âge]]&gt;30,tblTEC_TDB_Data[[#This Row],[Âge]]&lt;=60),N441,0)</f>
        <v>0</v>
      </c>
      <c r="R441" s="235">
        <f ca="1">IF(AND(tblTEC_TDB_Data[[#This Row],[Âge]]&gt;60,tblTEC_TDB_Data[[#This Row],[Âge]]&lt;=90),N441,0)</f>
        <v>0</v>
      </c>
      <c r="S441" s="235">
        <f ca="1">IF(tblTEC_TDB_Data[[#This Row],[Âge]]&gt;90,N441,0)</f>
        <v>0</v>
      </c>
    </row>
    <row r="442" spans="1:19" x14ac:dyDescent="0.25">
      <c r="A442" s="231">
        <v>442</v>
      </c>
      <c r="B442" s="231" t="s">
        <v>150</v>
      </c>
      <c r="C442" s="1143">
        <v>45510</v>
      </c>
      <c r="D442" s="236" t="s">
        <v>11648</v>
      </c>
      <c r="E442" s="977">
        <v>2.4</v>
      </c>
      <c r="F442" s="228" t="s">
        <v>172</v>
      </c>
      <c r="G442" s="228" t="s">
        <v>9339</v>
      </c>
      <c r="H442" s="228" t="s">
        <v>9339</v>
      </c>
      <c r="I442" s="232">
        <f>IF(tblTEC_TDB_Data[[#This Row],[EstDetruite]],E442,0)</f>
        <v>0</v>
      </c>
      <c r="J442" s="233">
        <f>tblTEC_TDB_Data[[#This Row],[H_Saisies]]-tblTEC_TDB_Data[[#This Row],[H_Détruites]]</f>
        <v>2.4</v>
      </c>
      <c r="K442" s="233">
        <f>IF(tblTEC_TDB_Data[[#This Row],[EstFacturable]]="VRAI",(E442-I442),0)</f>
        <v>2.4</v>
      </c>
      <c r="L442" s="232">
        <f t="shared" si="22"/>
        <v>0</v>
      </c>
      <c r="M442" s="232">
        <f t="shared" si="23"/>
        <v>0</v>
      </c>
      <c r="N442" s="234">
        <f>MAX(tblTEC_TDB_Data[[#This Row],[H_Facturables]]-tblTEC_TDB_Data[[#This Row],[H_Facturées]],0)</f>
        <v>2.4</v>
      </c>
      <c r="O442" s="227">
        <f ca="1">ROUND(INT(NOW()-tblTEC_TDB_Data[[#This Row],[Date]]),0)</f>
        <v>8</v>
      </c>
      <c r="P442" s="235">
        <f ca="1">IF(tblTEC_TDB_Data[[#This Row],[Âge]]&lt;=30,N442,0)</f>
        <v>2.4</v>
      </c>
      <c r="Q442" s="235">
        <f ca="1">IF(AND(tblTEC_TDB_Data[[#This Row],[Âge]]&gt;30,tblTEC_TDB_Data[[#This Row],[Âge]]&lt;=60),N442,0)</f>
        <v>0</v>
      </c>
      <c r="R442" s="235">
        <f ca="1">IF(AND(tblTEC_TDB_Data[[#This Row],[Âge]]&gt;60,tblTEC_TDB_Data[[#This Row],[Âge]]&lt;=90),N442,0)</f>
        <v>0</v>
      </c>
      <c r="S442" s="235">
        <f ca="1">IF(tblTEC_TDB_Data[[#This Row],[Âge]]&gt;90,N442,0)</f>
        <v>0</v>
      </c>
    </row>
    <row r="443" spans="1:19" x14ac:dyDescent="0.25">
      <c r="A443" s="231">
        <v>443</v>
      </c>
      <c r="B443" s="231" t="s">
        <v>150</v>
      </c>
      <c r="C443" s="1143">
        <v>45510</v>
      </c>
      <c r="D443" s="236" t="s">
        <v>13748</v>
      </c>
      <c r="E443" s="977">
        <v>2.1</v>
      </c>
      <c r="F443" s="228" t="s">
        <v>172</v>
      </c>
      <c r="G443" s="228" t="s">
        <v>9339</v>
      </c>
      <c r="H443" s="228" t="s">
        <v>9339</v>
      </c>
      <c r="I443" s="232">
        <f>IF(tblTEC_TDB_Data[[#This Row],[EstDetruite]],E443,0)</f>
        <v>0</v>
      </c>
      <c r="J443" s="233">
        <f>tblTEC_TDB_Data[[#This Row],[H_Saisies]]-tblTEC_TDB_Data[[#This Row],[H_Détruites]]</f>
        <v>2.1</v>
      </c>
      <c r="K443" s="233">
        <f>IF(tblTEC_TDB_Data[[#This Row],[EstFacturable]]="VRAI",(E443-I443),0)</f>
        <v>2.1</v>
      </c>
      <c r="L443" s="232">
        <f t="shared" si="22"/>
        <v>0</v>
      </c>
      <c r="M443" s="232">
        <f t="shared" si="23"/>
        <v>0</v>
      </c>
      <c r="N443" s="234">
        <f>MAX(tblTEC_TDB_Data[[#This Row],[H_Facturables]]-tblTEC_TDB_Data[[#This Row],[H_Facturées]],0)</f>
        <v>2.1</v>
      </c>
      <c r="O443" s="227">
        <f ca="1">ROUND(INT(NOW()-tblTEC_TDB_Data[[#This Row],[Date]]),0)</f>
        <v>8</v>
      </c>
      <c r="P443" s="235">
        <f ca="1">IF(tblTEC_TDB_Data[[#This Row],[Âge]]&lt;=30,N443,0)</f>
        <v>2.1</v>
      </c>
      <c r="Q443" s="235">
        <f ca="1">IF(AND(tblTEC_TDB_Data[[#This Row],[Âge]]&gt;30,tblTEC_TDB_Data[[#This Row],[Âge]]&lt;=60),N443,0)</f>
        <v>0</v>
      </c>
      <c r="R443" s="235">
        <f ca="1">IF(AND(tblTEC_TDB_Data[[#This Row],[Âge]]&gt;60,tblTEC_TDB_Data[[#This Row],[Âge]]&lt;=90),N443,0)</f>
        <v>0</v>
      </c>
      <c r="S443" s="235">
        <f ca="1">IF(tblTEC_TDB_Data[[#This Row],[Âge]]&gt;90,N443,0)</f>
        <v>0</v>
      </c>
    </row>
    <row r="444" spans="1:19" x14ac:dyDescent="0.25">
      <c r="A444" s="231">
        <v>444</v>
      </c>
      <c r="B444" s="231" t="s">
        <v>150</v>
      </c>
      <c r="C444" s="1143">
        <v>45510</v>
      </c>
      <c r="D444" s="236" t="s">
        <v>11636</v>
      </c>
      <c r="E444" s="977">
        <v>1</v>
      </c>
      <c r="F444" s="228" t="s">
        <v>172</v>
      </c>
      <c r="G444" s="228" t="s">
        <v>9339</v>
      </c>
      <c r="H444" s="228" t="s">
        <v>9339</v>
      </c>
      <c r="I444" s="232">
        <f>IF(tblTEC_TDB_Data[[#This Row],[EstDetruite]],E444,0)</f>
        <v>0</v>
      </c>
      <c r="J444" s="233">
        <f>tblTEC_TDB_Data[[#This Row],[H_Saisies]]-tblTEC_TDB_Data[[#This Row],[H_Détruites]]</f>
        <v>1</v>
      </c>
      <c r="K444" s="233">
        <f>IF(tblTEC_TDB_Data[[#This Row],[EstFacturable]]="VRAI",(E444-I444),0)</f>
        <v>1</v>
      </c>
      <c r="L444" s="232">
        <f t="shared" si="22"/>
        <v>0</v>
      </c>
      <c r="M444" s="232">
        <f t="shared" si="23"/>
        <v>0</v>
      </c>
      <c r="N444" s="234">
        <f>MAX(tblTEC_TDB_Data[[#This Row],[H_Facturables]]-tblTEC_TDB_Data[[#This Row],[H_Facturées]],0)</f>
        <v>1</v>
      </c>
      <c r="O444" s="227">
        <f ca="1">ROUND(INT(NOW()-tblTEC_TDB_Data[[#This Row],[Date]]),0)</f>
        <v>8</v>
      </c>
      <c r="P444" s="235">
        <f ca="1">IF(tblTEC_TDB_Data[[#This Row],[Âge]]&lt;=30,N444,0)</f>
        <v>1</v>
      </c>
      <c r="Q444" s="235">
        <f ca="1">IF(AND(tblTEC_TDB_Data[[#This Row],[Âge]]&gt;30,tblTEC_TDB_Data[[#This Row],[Âge]]&lt;=60),N444,0)</f>
        <v>0</v>
      </c>
      <c r="R444" s="235">
        <f ca="1">IF(AND(tblTEC_TDB_Data[[#This Row],[Âge]]&gt;60,tblTEC_TDB_Data[[#This Row],[Âge]]&lt;=90),N444,0)</f>
        <v>0</v>
      </c>
      <c r="S444" s="235">
        <f ca="1">IF(tblTEC_TDB_Data[[#This Row],[Âge]]&gt;90,N444,0)</f>
        <v>0</v>
      </c>
    </row>
    <row r="445" spans="1:19" x14ac:dyDescent="0.25">
      <c r="A445" s="231">
        <v>445</v>
      </c>
      <c r="B445" s="231" t="s">
        <v>150</v>
      </c>
      <c r="C445" s="1143">
        <v>45510</v>
      </c>
      <c r="D445" s="236" t="s">
        <v>11616</v>
      </c>
      <c r="E445" s="977">
        <v>1.3</v>
      </c>
      <c r="F445" s="228" t="s">
        <v>172</v>
      </c>
      <c r="G445" s="228" t="s">
        <v>9339</v>
      </c>
      <c r="H445" s="228" t="s">
        <v>9339</v>
      </c>
      <c r="I445" s="232">
        <f>IF(tblTEC_TDB_Data[[#This Row],[EstDetruite]],E445,0)</f>
        <v>0</v>
      </c>
      <c r="J445" s="233">
        <f>tblTEC_TDB_Data[[#This Row],[H_Saisies]]-tblTEC_TDB_Data[[#This Row],[H_Détruites]]</f>
        <v>1.3</v>
      </c>
      <c r="K445" s="233">
        <f>IF(tblTEC_TDB_Data[[#This Row],[EstFacturable]]="VRAI",(E445-I445),0)</f>
        <v>1.3</v>
      </c>
      <c r="L445" s="232">
        <f t="shared" si="22"/>
        <v>0</v>
      </c>
      <c r="M445" s="232">
        <f t="shared" si="23"/>
        <v>0</v>
      </c>
      <c r="N445" s="234">
        <f>MAX(tblTEC_TDB_Data[[#This Row],[H_Facturables]]-tblTEC_TDB_Data[[#This Row],[H_Facturées]],0)</f>
        <v>1.3</v>
      </c>
      <c r="O445" s="227">
        <f ca="1">ROUND(INT(NOW()-tblTEC_TDB_Data[[#This Row],[Date]]),0)</f>
        <v>8</v>
      </c>
      <c r="P445" s="235">
        <f ca="1">IF(tblTEC_TDB_Data[[#This Row],[Âge]]&lt;=30,N445,0)</f>
        <v>1.3</v>
      </c>
      <c r="Q445" s="235">
        <f ca="1">IF(AND(tblTEC_TDB_Data[[#This Row],[Âge]]&gt;30,tblTEC_TDB_Data[[#This Row],[Âge]]&lt;=60),N445,0)</f>
        <v>0</v>
      </c>
      <c r="R445" s="235">
        <f ca="1">IF(AND(tblTEC_TDB_Data[[#This Row],[Âge]]&gt;60,tblTEC_TDB_Data[[#This Row],[Âge]]&lt;=90),N445,0)</f>
        <v>0</v>
      </c>
      <c r="S445" s="235">
        <f ca="1">IF(tblTEC_TDB_Data[[#This Row],[Âge]]&gt;90,N445,0)</f>
        <v>0</v>
      </c>
    </row>
    <row r="446" spans="1:19" x14ac:dyDescent="0.25">
      <c r="A446" s="231">
        <v>446</v>
      </c>
      <c r="B446" s="231" t="s">
        <v>150</v>
      </c>
      <c r="C446" s="1143">
        <v>45511</v>
      </c>
      <c r="D446" s="236" t="s">
        <v>11829</v>
      </c>
      <c r="E446" s="977">
        <v>3</v>
      </c>
      <c r="F446" s="228" t="s">
        <v>172</v>
      </c>
      <c r="G446" s="228" t="s">
        <v>9339</v>
      </c>
      <c r="H446" s="228" t="s">
        <v>9339</v>
      </c>
      <c r="I446" s="232">
        <f>IF(tblTEC_TDB_Data[[#This Row],[EstDetruite]],E446,0)</f>
        <v>0</v>
      </c>
      <c r="J446" s="233">
        <f>tblTEC_TDB_Data[[#This Row],[H_Saisies]]-tblTEC_TDB_Data[[#This Row],[H_Détruites]]</f>
        <v>3</v>
      </c>
      <c r="K446" s="233">
        <f>IF(tblTEC_TDB_Data[[#This Row],[EstFacturable]]="VRAI",(E446-I446),0)</f>
        <v>3</v>
      </c>
      <c r="L446" s="232">
        <f t="shared" si="22"/>
        <v>0</v>
      </c>
      <c r="M446" s="232">
        <f t="shared" si="23"/>
        <v>0</v>
      </c>
      <c r="N446" s="234">
        <f>MAX(tblTEC_TDB_Data[[#This Row],[H_Facturables]]-tblTEC_TDB_Data[[#This Row],[H_Facturées]],0)</f>
        <v>3</v>
      </c>
      <c r="O446" s="227">
        <f ca="1">ROUND(INT(NOW()-tblTEC_TDB_Data[[#This Row],[Date]]),0)</f>
        <v>7</v>
      </c>
      <c r="P446" s="235">
        <f ca="1">IF(tblTEC_TDB_Data[[#This Row],[Âge]]&lt;=30,N446,0)</f>
        <v>3</v>
      </c>
      <c r="Q446" s="235">
        <f ca="1">IF(AND(tblTEC_TDB_Data[[#This Row],[Âge]]&gt;30,tblTEC_TDB_Data[[#This Row],[Âge]]&lt;=60),N446,0)</f>
        <v>0</v>
      </c>
      <c r="R446" s="235">
        <f ca="1">IF(AND(tblTEC_TDB_Data[[#This Row],[Âge]]&gt;60,tblTEC_TDB_Data[[#This Row],[Âge]]&lt;=90),N446,0)</f>
        <v>0</v>
      </c>
      <c r="S446" s="235">
        <f ca="1">IF(tblTEC_TDB_Data[[#This Row],[Âge]]&gt;90,N446,0)</f>
        <v>0</v>
      </c>
    </row>
    <row r="447" spans="1:19" x14ac:dyDescent="0.25">
      <c r="A447" s="231">
        <v>447</v>
      </c>
      <c r="B447" s="231" t="s">
        <v>150</v>
      </c>
      <c r="C447" s="1143">
        <v>45511</v>
      </c>
      <c r="D447" s="236" t="s">
        <v>11615</v>
      </c>
      <c r="E447" s="977">
        <v>0.9</v>
      </c>
      <c r="F447" s="228" t="s">
        <v>172</v>
      </c>
      <c r="G447" s="228" t="s">
        <v>9339</v>
      </c>
      <c r="H447" s="228" t="s">
        <v>9339</v>
      </c>
      <c r="I447" s="232">
        <f>IF(tblTEC_TDB_Data[[#This Row],[EstDetruite]],E447,0)</f>
        <v>0</v>
      </c>
      <c r="J447" s="233">
        <f>tblTEC_TDB_Data[[#This Row],[H_Saisies]]-tblTEC_TDB_Data[[#This Row],[H_Détruites]]</f>
        <v>0.9</v>
      </c>
      <c r="K447" s="233">
        <f>IF(tblTEC_TDB_Data[[#This Row],[EstFacturable]]="VRAI",(E447-I447),0)</f>
        <v>0.9</v>
      </c>
      <c r="L447" s="232">
        <f t="shared" si="22"/>
        <v>0</v>
      </c>
      <c r="M447" s="232">
        <f t="shared" si="23"/>
        <v>0</v>
      </c>
      <c r="N447" s="234">
        <f>MAX(tblTEC_TDB_Data[[#This Row],[H_Facturables]]-tblTEC_TDB_Data[[#This Row],[H_Facturées]],0)</f>
        <v>0.9</v>
      </c>
      <c r="O447" s="227">
        <f ca="1">ROUND(INT(NOW()-tblTEC_TDB_Data[[#This Row],[Date]]),0)</f>
        <v>7</v>
      </c>
      <c r="P447" s="235">
        <f ca="1">IF(tblTEC_TDB_Data[[#This Row],[Âge]]&lt;=30,N447,0)</f>
        <v>0.9</v>
      </c>
      <c r="Q447" s="235">
        <f ca="1">IF(AND(tblTEC_TDB_Data[[#This Row],[Âge]]&gt;30,tblTEC_TDB_Data[[#This Row],[Âge]]&lt;=60),N447,0)</f>
        <v>0</v>
      </c>
      <c r="R447" s="235">
        <f ca="1">IF(AND(tblTEC_TDB_Data[[#This Row],[Âge]]&gt;60,tblTEC_TDB_Data[[#This Row],[Âge]]&lt;=90),N447,0)</f>
        <v>0</v>
      </c>
      <c r="S447" s="235">
        <f ca="1">IF(tblTEC_TDB_Data[[#This Row],[Âge]]&gt;90,N447,0)</f>
        <v>0</v>
      </c>
    </row>
    <row r="448" spans="1:19" x14ac:dyDescent="0.25">
      <c r="A448" s="231">
        <v>448</v>
      </c>
      <c r="B448" s="231" t="s">
        <v>150</v>
      </c>
      <c r="C448" s="1143">
        <v>45511</v>
      </c>
      <c r="D448" s="236" t="s">
        <v>14165</v>
      </c>
      <c r="E448" s="977">
        <v>0.4</v>
      </c>
      <c r="F448" s="228" t="s">
        <v>172</v>
      </c>
      <c r="G448" s="228" t="s">
        <v>9339</v>
      </c>
      <c r="H448" s="228" t="s">
        <v>9339</v>
      </c>
      <c r="I448" s="232">
        <f>IF(tblTEC_TDB_Data[[#This Row],[EstDetruite]],E448,0)</f>
        <v>0</v>
      </c>
      <c r="J448" s="233">
        <f>tblTEC_TDB_Data[[#This Row],[H_Saisies]]-tblTEC_TDB_Data[[#This Row],[H_Détruites]]</f>
        <v>0.4</v>
      </c>
      <c r="K448" s="233">
        <f>IF(tblTEC_TDB_Data[[#This Row],[EstFacturable]]="VRAI",(E448-I448),0)</f>
        <v>0.4</v>
      </c>
      <c r="L448" s="232">
        <f t="shared" si="22"/>
        <v>0</v>
      </c>
      <c r="M448" s="232">
        <f t="shared" si="23"/>
        <v>0</v>
      </c>
      <c r="N448" s="234">
        <f>MAX(tblTEC_TDB_Data[[#This Row],[H_Facturables]]-tblTEC_TDB_Data[[#This Row],[H_Facturées]],0)</f>
        <v>0.4</v>
      </c>
      <c r="O448" s="227">
        <f ca="1">ROUND(INT(NOW()-tblTEC_TDB_Data[[#This Row],[Date]]),0)</f>
        <v>7</v>
      </c>
      <c r="P448" s="235">
        <f ca="1">IF(tblTEC_TDB_Data[[#This Row],[Âge]]&lt;=30,N448,0)</f>
        <v>0.4</v>
      </c>
      <c r="Q448" s="235">
        <f ca="1">IF(AND(tblTEC_TDB_Data[[#This Row],[Âge]]&gt;30,tblTEC_TDB_Data[[#This Row],[Âge]]&lt;=60),N448,0)</f>
        <v>0</v>
      </c>
      <c r="R448" s="235">
        <f ca="1">IF(AND(tblTEC_TDB_Data[[#This Row],[Âge]]&gt;60,tblTEC_TDB_Data[[#This Row],[Âge]]&lt;=90),N448,0)</f>
        <v>0</v>
      </c>
      <c r="S448" s="235">
        <f ca="1">IF(tblTEC_TDB_Data[[#This Row],[Âge]]&gt;90,N448,0)</f>
        <v>0</v>
      </c>
    </row>
    <row r="449" spans="1:19" x14ac:dyDescent="0.25">
      <c r="A449" s="231">
        <v>449</v>
      </c>
      <c r="B449" s="231" t="s">
        <v>150</v>
      </c>
      <c r="C449" s="1143">
        <v>45511</v>
      </c>
      <c r="D449" s="236" t="s">
        <v>11829</v>
      </c>
      <c r="E449" s="977">
        <v>0.9</v>
      </c>
      <c r="F449" s="228" t="s">
        <v>172</v>
      </c>
      <c r="G449" s="228" t="s">
        <v>9339</v>
      </c>
      <c r="H449" s="228" t="s">
        <v>9339</v>
      </c>
      <c r="I449" s="232">
        <f>IF(tblTEC_TDB_Data[[#This Row],[EstDetruite]],E449,0)</f>
        <v>0</v>
      </c>
      <c r="J449" s="233">
        <f>tblTEC_TDB_Data[[#This Row],[H_Saisies]]-tblTEC_TDB_Data[[#This Row],[H_Détruites]]</f>
        <v>0.9</v>
      </c>
      <c r="K449" s="233">
        <f>IF(tblTEC_TDB_Data[[#This Row],[EstFacturable]]="VRAI",(E449-I449),0)</f>
        <v>0.9</v>
      </c>
      <c r="L449" s="232">
        <f t="shared" si="22"/>
        <v>0</v>
      </c>
      <c r="M449" s="232">
        <f t="shared" si="23"/>
        <v>0</v>
      </c>
      <c r="N449" s="234">
        <f>MAX(tblTEC_TDB_Data[[#This Row],[H_Facturables]]-tblTEC_TDB_Data[[#This Row],[H_Facturées]],0)</f>
        <v>0.9</v>
      </c>
      <c r="O449" s="227">
        <f ca="1">ROUND(INT(NOW()-tblTEC_TDB_Data[[#This Row],[Date]]),0)</f>
        <v>7</v>
      </c>
      <c r="P449" s="235">
        <f ca="1">IF(tblTEC_TDB_Data[[#This Row],[Âge]]&lt;=30,N449,0)</f>
        <v>0.9</v>
      </c>
      <c r="Q449" s="235">
        <f ca="1">IF(AND(tblTEC_TDB_Data[[#This Row],[Âge]]&gt;30,tblTEC_TDB_Data[[#This Row],[Âge]]&lt;=60),N449,0)</f>
        <v>0</v>
      </c>
      <c r="R449" s="235">
        <f ca="1">IF(AND(tblTEC_TDB_Data[[#This Row],[Âge]]&gt;60,tblTEC_TDB_Data[[#This Row],[Âge]]&lt;=90),N449,0)</f>
        <v>0</v>
      </c>
      <c r="S449" s="235">
        <f ca="1">IF(tblTEC_TDB_Data[[#This Row],[Âge]]&gt;90,N449,0)</f>
        <v>0</v>
      </c>
    </row>
    <row r="450" spans="1:19" x14ac:dyDescent="0.25">
      <c r="A450" s="231">
        <v>450</v>
      </c>
      <c r="B450" s="231" t="s">
        <v>150</v>
      </c>
      <c r="C450" s="1143">
        <v>45511</v>
      </c>
      <c r="D450" s="236" t="s">
        <v>14441</v>
      </c>
      <c r="E450" s="977">
        <v>0.4</v>
      </c>
      <c r="F450" s="228" t="s">
        <v>172</v>
      </c>
      <c r="G450" s="228" t="s">
        <v>9339</v>
      </c>
      <c r="H450" s="228" t="s">
        <v>9339</v>
      </c>
      <c r="I450" s="232">
        <f>IF(tblTEC_TDB_Data[[#This Row],[EstDetruite]],E450,0)</f>
        <v>0</v>
      </c>
      <c r="J450" s="233">
        <f>tblTEC_TDB_Data[[#This Row],[H_Saisies]]-tblTEC_TDB_Data[[#This Row],[H_Détruites]]</f>
        <v>0.4</v>
      </c>
      <c r="K450" s="233">
        <f>IF(tblTEC_TDB_Data[[#This Row],[EstFacturable]]="VRAI",(E450-I450),0)</f>
        <v>0.4</v>
      </c>
      <c r="L450" s="232">
        <f t="shared" si="22"/>
        <v>0</v>
      </c>
      <c r="M450" s="232">
        <f t="shared" si="23"/>
        <v>0</v>
      </c>
      <c r="N450" s="234">
        <f>MAX(tblTEC_TDB_Data[[#This Row],[H_Facturables]]-tblTEC_TDB_Data[[#This Row],[H_Facturées]],0)</f>
        <v>0.4</v>
      </c>
      <c r="O450" s="227">
        <f ca="1">ROUND(INT(NOW()-tblTEC_TDB_Data[[#This Row],[Date]]),0)</f>
        <v>7</v>
      </c>
      <c r="P450" s="235">
        <f ca="1">IF(tblTEC_TDB_Data[[#This Row],[Âge]]&lt;=30,N450,0)</f>
        <v>0.4</v>
      </c>
      <c r="Q450" s="235">
        <f ca="1">IF(AND(tblTEC_TDB_Data[[#This Row],[Âge]]&gt;30,tblTEC_TDB_Data[[#This Row],[Âge]]&lt;=60),N450,0)</f>
        <v>0</v>
      </c>
      <c r="R450" s="235">
        <f ca="1">IF(AND(tblTEC_TDB_Data[[#This Row],[Âge]]&gt;60,tblTEC_TDB_Data[[#This Row],[Âge]]&lt;=90),N450,0)</f>
        <v>0</v>
      </c>
      <c r="S450" s="235">
        <f ca="1">IF(tblTEC_TDB_Data[[#This Row],[Âge]]&gt;90,N450,0)</f>
        <v>0</v>
      </c>
    </row>
    <row r="451" spans="1:19" x14ac:dyDescent="0.25">
      <c r="A451" s="231">
        <v>451</v>
      </c>
      <c r="B451" s="231" t="s">
        <v>150</v>
      </c>
      <c r="C451" s="1143">
        <v>45511</v>
      </c>
      <c r="D451" s="236" t="s">
        <v>11616</v>
      </c>
      <c r="E451" s="977">
        <v>2.8</v>
      </c>
      <c r="F451" s="228" t="s">
        <v>172</v>
      </c>
      <c r="G451" s="228" t="s">
        <v>9339</v>
      </c>
      <c r="H451" s="228" t="s">
        <v>9339</v>
      </c>
      <c r="I451" s="232">
        <f>IF(tblTEC_TDB_Data[[#This Row],[EstDetruite]],E451,0)</f>
        <v>0</v>
      </c>
      <c r="J451" s="233">
        <f>tblTEC_TDB_Data[[#This Row],[H_Saisies]]-tblTEC_TDB_Data[[#This Row],[H_Détruites]]</f>
        <v>2.8</v>
      </c>
      <c r="K451" s="233">
        <f>IF(tblTEC_TDB_Data[[#This Row],[EstFacturable]]="VRAI",(E451-I451),0)</f>
        <v>2.8</v>
      </c>
      <c r="L451" s="232">
        <f t="shared" si="22"/>
        <v>0</v>
      </c>
      <c r="M451" s="232">
        <f t="shared" si="23"/>
        <v>0</v>
      </c>
      <c r="N451" s="234">
        <f>MAX(tblTEC_TDB_Data[[#This Row],[H_Facturables]]-tblTEC_TDB_Data[[#This Row],[H_Facturées]],0)</f>
        <v>2.8</v>
      </c>
      <c r="O451" s="227">
        <f ca="1">ROUND(INT(NOW()-tblTEC_TDB_Data[[#This Row],[Date]]),0)</f>
        <v>7</v>
      </c>
      <c r="P451" s="235">
        <f ca="1">IF(tblTEC_TDB_Data[[#This Row],[Âge]]&lt;=30,N451,0)</f>
        <v>2.8</v>
      </c>
      <c r="Q451" s="235">
        <f ca="1">IF(AND(tblTEC_TDB_Data[[#This Row],[Âge]]&gt;30,tblTEC_TDB_Data[[#This Row],[Âge]]&lt;=60),N451,0)</f>
        <v>0</v>
      </c>
      <c r="R451" s="235">
        <f ca="1">IF(AND(tblTEC_TDB_Data[[#This Row],[Âge]]&gt;60,tblTEC_TDB_Data[[#This Row],[Âge]]&lt;=90),N451,0)</f>
        <v>0</v>
      </c>
      <c r="S451" s="235">
        <f ca="1">IF(tblTEC_TDB_Data[[#This Row],[Âge]]&gt;90,N451,0)</f>
        <v>0</v>
      </c>
    </row>
    <row r="452" spans="1:19" x14ac:dyDescent="0.25">
      <c r="A452" s="231">
        <v>452</v>
      </c>
      <c r="B452" s="231" t="s">
        <v>5</v>
      </c>
      <c r="C452" s="1143">
        <v>45518</v>
      </c>
      <c r="D452" s="236" t="s">
        <v>15201</v>
      </c>
      <c r="E452" s="977">
        <v>0.4</v>
      </c>
      <c r="F452" s="228" t="s">
        <v>172</v>
      </c>
      <c r="G452" s="228" t="s">
        <v>9339</v>
      </c>
      <c r="H452" s="228" t="s">
        <v>9339</v>
      </c>
      <c r="I452" s="232">
        <f>IF(tblTEC_TDB_Data[[#This Row],[EstDetruite]],E452,0)</f>
        <v>0</v>
      </c>
      <c r="J452" s="233">
        <f>tblTEC_TDB_Data[[#This Row],[H_Saisies]]-tblTEC_TDB_Data[[#This Row],[H_Détruites]]</f>
        <v>0.4</v>
      </c>
      <c r="K452" s="233">
        <f>IF(tblTEC_TDB_Data[[#This Row],[EstFacturable]]="VRAI",(E452-I452),0)</f>
        <v>0.4</v>
      </c>
      <c r="L452" s="232">
        <f t="shared" ref="L452:L462" si="24">(E452-I452)-K452</f>
        <v>0</v>
      </c>
      <c r="M452" s="232">
        <f t="shared" ref="M452:M462" si="25">IF(G452="VRAI",J452,0)</f>
        <v>0</v>
      </c>
      <c r="N452" s="234">
        <f>MAX(tblTEC_TDB_Data[[#This Row],[H_Facturables]]-tblTEC_TDB_Data[[#This Row],[H_Facturées]],0)</f>
        <v>0.4</v>
      </c>
      <c r="O452" s="227">
        <f ca="1">ROUND(INT(NOW()-tblTEC_TDB_Data[[#This Row],[Date]]),0)</f>
        <v>0</v>
      </c>
      <c r="P452" s="235">
        <f ca="1">IF(tblTEC_TDB_Data[[#This Row],[Âge]]&lt;=30,N452,0)</f>
        <v>0.4</v>
      </c>
      <c r="Q452" s="235">
        <f ca="1">IF(AND(tblTEC_TDB_Data[[#This Row],[Âge]]&gt;30,tblTEC_TDB_Data[[#This Row],[Âge]]&lt;=60),N452,0)</f>
        <v>0</v>
      </c>
      <c r="R452" s="235">
        <f ca="1">IF(AND(tblTEC_TDB_Data[[#This Row],[Âge]]&gt;60,tblTEC_TDB_Data[[#This Row],[Âge]]&lt;=90),N452,0)</f>
        <v>0</v>
      </c>
      <c r="S452" s="235">
        <f ca="1">IF(tblTEC_TDB_Data[[#This Row],[Âge]]&gt;90,N452,0)</f>
        <v>0</v>
      </c>
    </row>
    <row r="453" spans="1:19" x14ac:dyDescent="0.25">
      <c r="A453" s="231">
        <v>453</v>
      </c>
      <c r="B453" s="231" t="s">
        <v>5</v>
      </c>
      <c r="C453" s="1143">
        <v>45518</v>
      </c>
      <c r="D453" s="236" t="s">
        <v>11645</v>
      </c>
      <c r="E453" s="977">
        <v>4.5</v>
      </c>
      <c r="F453" s="228" t="s">
        <v>172</v>
      </c>
      <c r="G453" s="228" t="s">
        <v>9339</v>
      </c>
      <c r="H453" s="228" t="s">
        <v>9339</v>
      </c>
      <c r="I453" s="232">
        <f>IF(tblTEC_TDB_Data[[#This Row],[EstDetruite]],E453,0)</f>
        <v>0</v>
      </c>
      <c r="J453" s="233">
        <f>tblTEC_TDB_Data[[#This Row],[H_Saisies]]-tblTEC_TDB_Data[[#This Row],[H_Détruites]]</f>
        <v>4.5</v>
      </c>
      <c r="K453" s="233">
        <f>IF(tblTEC_TDB_Data[[#This Row],[EstFacturable]]="VRAI",(E453-I453),0)</f>
        <v>4.5</v>
      </c>
      <c r="L453" s="232">
        <f t="shared" si="24"/>
        <v>0</v>
      </c>
      <c r="M453" s="232">
        <f t="shared" si="25"/>
        <v>0</v>
      </c>
      <c r="N453" s="234">
        <f>MAX(tblTEC_TDB_Data[[#This Row],[H_Facturables]]-tblTEC_TDB_Data[[#This Row],[H_Facturées]],0)</f>
        <v>4.5</v>
      </c>
      <c r="O453" s="227">
        <f ca="1">ROUND(INT(NOW()-tblTEC_TDB_Data[[#This Row],[Date]]),0)</f>
        <v>0</v>
      </c>
      <c r="P453" s="235">
        <f ca="1">IF(tblTEC_TDB_Data[[#This Row],[Âge]]&lt;=30,N453,0)</f>
        <v>4.5</v>
      </c>
      <c r="Q453" s="235">
        <f ca="1">IF(AND(tblTEC_TDB_Data[[#This Row],[Âge]]&gt;30,tblTEC_TDB_Data[[#This Row],[Âge]]&lt;=60),N453,0)</f>
        <v>0</v>
      </c>
      <c r="R453" s="235">
        <f ca="1">IF(AND(tblTEC_TDB_Data[[#This Row],[Âge]]&gt;60,tblTEC_TDB_Data[[#This Row],[Âge]]&lt;=90),N453,0)</f>
        <v>0</v>
      </c>
      <c r="S453" s="235">
        <f ca="1">IF(tblTEC_TDB_Data[[#This Row],[Âge]]&gt;90,N453,0)</f>
        <v>0</v>
      </c>
    </row>
    <row r="454" spans="1:19" x14ac:dyDescent="0.25">
      <c r="A454" s="231">
        <v>454</v>
      </c>
      <c r="B454" s="231" t="s">
        <v>5</v>
      </c>
      <c r="C454" s="1143">
        <v>45518</v>
      </c>
      <c r="D454" s="236" t="s">
        <v>14950</v>
      </c>
      <c r="E454" s="977">
        <v>0.5</v>
      </c>
      <c r="F454" s="228" t="s">
        <v>172</v>
      </c>
      <c r="G454" s="228" t="s">
        <v>9339</v>
      </c>
      <c r="H454" s="228" t="s">
        <v>9339</v>
      </c>
      <c r="I454" s="232">
        <f>IF(tblTEC_TDB_Data[[#This Row],[EstDetruite]],E454,0)</f>
        <v>0</v>
      </c>
      <c r="J454" s="233">
        <f>tblTEC_TDB_Data[[#This Row],[H_Saisies]]-tblTEC_TDB_Data[[#This Row],[H_Détruites]]</f>
        <v>0.5</v>
      </c>
      <c r="K454" s="233">
        <f>IF(tblTEC_TDB_Data[[#This Row],[EstFacturable]]="VRAI",(E454-I454),0)</f>
        <v>0.5</v>
      </c>
      <c r="L454" s="232">
        <f t="shared" si="24"/>
        <v>0</v>
      </c>
      <c r="M454" s="232">
        <f t="shared" si="25"/>
        <v>0</v>
      </c>
      <c r="N454" s="234">
        <f>MAX(tblTEC_TDB_Data[[#This Row],[H_Facturables]]-tblTEC_TDB_Data[[#This Row],[H_Facturées]],0)</f>
        <v>0.5</v>
      </c>
      <c r="O454" s="227">
        <f ca="1">ROUND(INT(NOW()-tblTEC_TDB_Data[[#This Row],[Date]]),0)</f>
        <v>0</v>
      </c>
      <c r="P454" s="235">
        <f ca="1">IF(tblTEC_TDB_Data[[#This Row],[Âge]]&lt;=30,N454,0)</f>
        <v>0.5</v>
      </c>
      <c r="Q454" s="235">
        <f ca="1">IF(AND(tblTEC_TDB_Data[[#This Row],[Âge]]&gt;30,tblTEC_TDB_Data[[#This Row],[Âge]]&lt;=60),N454,0)</f>
        <v>0</v>
      </c>
      <c r="R454" s="235">
        <f ca="1">IF(AND(tblTEC_TDB_Data[[#This Row],[Âge]]&gt;60,tblTEC_TDB_Data[[#This Row],[Âge]]&lt;=90),N454,0)</f>
        <v>0</v>
      </c>
      <c r="S454" s="235">
        <f ca="1">IF(tblTEC_TDB_Data[[#This Row],[Âge]]&gt;90,N454,0)</f>
        <v>0</v>
      </c>
    </row>
    <row r="455" spans="1:19" x14ac:dyDescent="0.25">
      <c r="A455" s="231">
        <v>455</v>
      </c>
      <c r="B455" s="231" t="s">
        <v>5</v>
      </c>
      <c r="C455" s="1143">
        <v>45518</v>
      </c>
      <c r="D455" s="236" t="s">
        <v>11626</v>
      </c>
      <c r="E455" s="977">
        <v>4.5</v>
      </c>
      <c r="F455" s="228" t="s">
        <v>172</v>
      </c>
      <c r="G455" s="228" t="s">
        <v>9339</v>
      </c>
      <c r="H455" s="228" t="s">
        <v>9339</v>
      </c>
      <c r="I455" s="232">
        <f>IF(tblTEC_TDB_Data[[#This Row],[EstDetruite]],E455,0)</f>
        <v>0</v>
      </c>
      <c r="J455" s="233">
        <f>tblTEC_TDB_Data[[#This Row],[H_Saisies]]-tblTEC_TDB_Data[[#This Row],[H_Détruites]]</f>
        <v>4.5</v>
      </c>
      <c r="K455" s="233">
        <f>IF(tblTEC_TDB_Data[[#This Row],[EstFacturable]]="VRAI",(E455-I455),0)</f>
        <v>4.5</v>
      </c>
      <c r="L455" s="232">
        <f t="shared" si="24"/>
        <v>0</v>
      </c>
      <c r="M455" s="232">
        <f t="shared" si="25"/>
        <v>0</v>
      </c>
      <c r="N455" s="234">
        <f>MAX(tblTEC_TDB_Data[[#This Row],[H_Facturables]]-tblTEC_TDB_Data[[#This Row],[H_Facturées]],0)</f>
        <v>4.5</v>
      </c>
      <c r="O455" s="227">
        <f ca="1">ROUND(INT(NOW()-tblTEC_TDB_Data[[#This Row],[Date]]),0)</f>
        <v>0</v>
      </c>
      <c r="P455" s="235">
        <f ca="1">IF(tblTEC_TDB_Data[[#This Row],[Âge]]&lt;=30,N455,0)</f>
        <v>4.5</v>
      </c>
      <c r="Q455" s="235">
        <f ca="1">IF(AND(tblTEC_TDB_Data[[#This Row],[Âge]]&gt;30,tblTEC_TDB_Data[[#This Row],[Âge]]&lt;=60),N455,0)</f>
        <v>0</v>
      </c>
      <c r="R455" s="235">
        <f ca="1">IF(AND(tblTEC_TDB_Data[[#This Row],[Âge]]&gt;60,tblTEC_TDB_Data[[#This Row],[Âge]]&lt;=90),N455,0)</f>
        <v>0</v>
      </c>
      <c r="S455" s="235">
        <f ca="1">IF(tblTEC_TDB_Data[[#This Row],[Âge]]&gt;90,N455,0)</f>
        <v>0</v>
      </c>
    </row>
    <row r="456" spans="1:19" x14ac:dyDescent="0.25">
      <c r="A456" s="231">
        <v>456</v>
      </c>
      <c r="B456" s="231" t="s">
        <v>5</v>
      </c>
      <c r="C456" s="1143">
        <v>45518</v>
      </c>
      <c r="D456" s="236" t="s">
        <v>18298</v>
      </c>
      <c r="E456" s="977">
        <v>1.5</v>
      </c>
      <c r="F456" s="228" t="s">
        <v>172</v>
      </c>
      <c r="G456" s="228" t="s">
        <v>9339</v>
      </c>
      <c r="H456" s="228" t="s">
        <v>9339</v>
      </c>
      <c r="I456" s="232">
        <f>IF(tblTEC_TDB_Data[[#This Row],[EstDetruite]],E456,0)</f>
        <v>0</v>
      </c>
      <c r="J456" s="233">
        <f>tblTEC_TDB_Data[[#This Row],[H_Saisies]]-tblTEC_TDB_Data[[#This Row],[H_Détruites]]</f>
        <v>1.5</v>
      </c>
      <c r="K456" s="233">
        <f>IF(tblTEC_TDB_Data[[#This Row],[EstFacturable]]="VRAI",(E456-I456),0)</f>
        <v>1.5</v>
      </c>
      <c r="L456" s="232">
        <f t="shared" si="24"/>
        <v>0</v>
      </c>
      <c r="M456" s="232">
        <f t="shared" si="25"/>
        <v>0</v>
      </c>
      <c r="N456" s="234">
        <f>MAX(tblTEC_TDB_Data[[#This Row],[H_Facturables]]-tblTEC_TDB_Data[[#This Row],[H_Facturées]],0)</f>
        <v>1.5</v>
      </c>
      <c r="O456" s="227">
        <f ca="1">ROUND(INT(NOW()-tblTEC_TDB_Data[[#This Row],[Date]]),0)</f>
        <v>0</v>
      </c>
      <c r="P456" s="235">
        <f ca="1">IF(tblTEC_TDB_Data[[#This Row],[Âge]]&lt;=30,N456,0)</f>
        <v>1.5</v>
      </c>
      <c r="Q456" s="235">
        <f ca="1">IF(AND(tblTEC_TDB_Data[[#This Row],[Âge]]&gt;30,tblTEC_TDB_Data[[#This Row],[Âge]]&lt;=60),N456,0)</f>
        <v>0</v>
      </c>
      <c r="R456" s="235">
        <f ca="1">IF(AND(tblTEC_TDB_Data[[#This Row],[Âge]]&gt;60,tblTEC_TDB_Data[[#This Row],[Âge]]&lt;=90),N456,0)</f>
        <v>0</v>
      </c>
      <c r="S456" s="235">
        <f ca="1">IF(tblTEC_TDB_Data[[#This Row],[Âge]]&gt;90,N456,0)</f>
        <v>0</v>
      </c>
    </row>
    <row r="457" spans="1:19" x14ac:dyDescent="0.25">
      <c r="A457" s="231">
        <v>457</v>
      </c>
      <c r="B457" s="231" t="s">
        <v>5</v>
      </c>
      <c r="C457" s="1143">
        <v>45518</v>
      </c>
      <c r="D457" s="236" t="s">
        <v>18307</v>
      </c>
      <c r="E457" s="977">
        <v>0.75</v>
      </c>
      <c r="F457" s="228" t="s">
        <v>172</v>
      </c>
      <c r="G457" s="228" t="s">
        <v>9339</v>
      </c>
      <c r="H457" s="228" t="s">
        <v>9339</v>
      </c>
      <c r="I457" s="232">
        <f>IF(tblTEC_TDB_Data[[#This Row],[EstDetruite]],E457,0)</f>
        <v>0</v>
      </c>
      <c r="J457" s="233">
        <f>tblTEC_TDB_Data[[#This Row],[H_Saisies]]-tblTEC_TDB_Data[[#This Row],[H_Détruites]]</f>
        <v>0.75</v>
      </c>
      <c r="K457" s="233">
        <f>IF(tblTEC_TDB_Data[[#This Row],[EstFacturable]]="VRAI",(E457-I457),0)</f>
        <v>0.75</v>
      </c>
      <c r="L457" s="232">
        <f t="shared" si="24"/>
        <v>0</v>
      </c>
      <c r="M457" s="232">
        <f t="shared" si="25"/>
        <v>0</v>
      </c>
      <c r="N457" s="234">
        <f>MAX(tblTEC_TDB_Data[[#This Row],[H_Facturables]]-tblTEC_TDB_Data[[#This Row],[H_Facturées]],0)</f>
        <v>0.75</v>
      </c>
      <c r="O457" s="227">
        <f ca="1">ROUND(INT(NOW()-tblTEC_TDB_Data[[#This Row],[Date]]),0)</f>
        <v>0</v>
      </c>
      <c r="P457" s="235">
        <f ca="1">IF(tblTEC_TDB_Data[[#This Row],[Âge]]&lt;=30,N457,0)</f>
        <v>0.75</v>
      </c>
      <c r="Q457" s="235">
        <f ca="1">IF(AND(tblTEC_TDB_Data[[#This Row],[Âge]]&gt;30,tblTEC_TDB_Data[[#This Row],[Âge]]&lt;=60),N457,0)</f>
        <v>0</v>
      </c>
      <c r="R457" s="235">
        <f ca="1">IF(AND(tblTEC_TDB_Data[[#This Row],[Âge]]&gt;60,tblTEC_TDB_Data[[#This Row],[Âge]]&lt;=90),N457,0)</f>
        <v>0</v>
      </c>
      <c r="S457" s="235">
        <f ca="1">IF(tblTEC_TDB_Data[[#This Row],[Âge]]&gt;90,N457,0)</f>
        <v>0</v>
      </c>
    </row>
    <row r="458" spans="1:19" x14ac:dyDescent="0.25">
      <c r="A458" s="231">
        <v>458</v>
      </c>
      <c r="B458" s="231" t="s">
        <v>5</v>
      </c>
      <c r="C458" s="1143">
        <v>45518</v>
      </c>
      <c r="D458" s="236" t="s">
        <v>11616</v>
      </c>
      <c r="E458" s="977">
        <v>3</v>
      </c>
      <c r="F458" s="228" t="s">
        <v>172</v>
      </c>
      <c r="G458" s="228" t="s">
        <v>9339</v>
      </c>
      <c r="H458" s="228" t="s">
        <v>9339</v>
      </c>
      <c r="I458" s="232">
        <f>IF(tblTEC_TDB_Data[[#This Row],[EstDetruite]],E458,0)</f>
        <v>0</v>
      </c>
      <c r="J458" s="233">
        <f>tblTEC_TDB_Data[[#This Row],[H_Saisies]]-tblTEC_TDB_Data[[#This Row],[H_Détruites]]</f>
        <v>3</v>
      </c>
      <c r="K458" s="233">
        <f>IF(tblTEC_TDB_Data[[#This Row],[EstFacturable]]="VRAI",(E458-I458),0)</f>
        <v>3</v>
      </c>
      <c r="L458" s="232">
        <f t="shared" si="24"/>
        <v>0</v>
      </c>
      <c r="M458" s="232">
        <f t="shared" si="25"/>
        <v>0</v>
      </c>
      <c r="N458" s="234">
        <f>MAX(tblTEC_TDB_Data[[#This Row],[H_Facturables]]-tblTEC_TDB_Data[[#This Row],[H_Facturées]],0)</f>
        <v>3</v>
      </c>
      <c r="O458" s="227">
        <f ca="1">ROUND(INT(NOW()-tblTEC_TDB_Data[[#This Row],[Date]]),0)</f>
        <v>0</v>
      </c>
      <c r="P458" s="235">
        <f ca="1">IF(tblTEC_TDB_Data[[#This Row],[Âge]]&lt;=30,N458,0)</f>
        <v>3</v>
      </c>
      <c r="Q458" s="235">
        <f ca="1">IF(AND(tblTEC_TDB_Data[[#This Row],[Âge]]&gt;30,tblTEC_TDB_Data[[#This Row],[Âge]]&lt;=60),N458,0)</f>
        <v>0</v>
      </c>
      <c r="R458" s="235">
        <f ca="1">IF(AND(tblTEC_TDB_Data[[#This Row],[Âge]]&gt;60,tblTEC_TDB_Data[[#This Row],[Âge]]&lt;=90),N458,0)</f>
        <v>0</v>
      </c>
      <c r="S458" s="235">
        <f ca="1">IF(tblTEC_TDB_Data[[#This Row],[Âge]]&gt;90,N458,0)</f>
        <v>0</v>
      </c>
    </row>
    <row r="459" spans="1:19" x14ac:dyDescent="0.25">
      <c r="A459" s="231">
        <v>459</v>
      </c>
      <c r="B459" s="231" t="s">
        <v>5</v>
      </c>
      <c r="C459" s="1143">
        <v>45518</v>
      </c>
      <c r="D459" s="236" t="s">
        <v>11628</v>
      </c>
      <c r="E459" s="977">
        <v>1</v>
      </c>
      <c r="F459" s="228" t="s">
        <v>172</v>
      </c>
      <c r="G459" s="228" t="s">
        <v>9339</v>
      </c>
      <c r="H459" s="228" t="s">
        <v>9339</v>
      </c>
      <c r="I459" s="232">
        <f>IF(tblTEC_TDB_Data[[#This Row],[EstDetruite]],E459,0)</f>
        <v>0</v>
      </c>
      <c r="J459" s="233">
        <f>tblTEC_TDB_Data[[#This Row],[H_Saisies]]-tblTEC_TDB_Data[[#This Row],[H_Détruites]]</f>
        <v>1</v>
      </c>
      <c r="K459" s="233">
        <f>IF(tblTEC_TDB_Data[[#This Row],[EstFacturable]]="VRAI",(E459-I459),0)</f>
        <v>1</v>
      </c>
      <c r="L459" s="232">
        <f t="shared" si="24"/>
        <v>0</v>
      </c>
      <c r="M459" s="232">
        <f t="shared" si="25"/>
        <v>0</v>
      </c>
      <c r="N459" s="234">
        <f>MAX(tblTEC_TDB_Data[[#This Row],[H_Facturables]]-tblTEC_TDB_Data[[#This Row],[H_Facturées]],0)</f>
        <v>1</v>
      </c>
      <c r="O459" s="227">
        <f ca="1">ROUND(INT(NOW()-tblTEC_TDB_Data[[#This Row],[Date]]),0)</f>
        <v>0</v>
      </c>
      <c r="P459" s="235">
        <f ca="1">IF(tblTEC_TDB_Data[[#This Row],[Âge]]&lt;=30,N459,0)</f>
        <v>1</v>
      </c>
      <c r="Q459" s="235">
        <f ca="1">IF(AND(tblTEC_TDB_Data[[#This Row],[Âge]]&gt;30,tblTEC_TDB_Data[[#This Row],[Âge]]&lt;=60),N459,0)</f>
        <v>0</v>
      </c>
      <c r="R459" s="235">
        <f ca="1">IF(AND(tblTEC_TDB_Data[[#This Row],[Âge]]&gt;60,tblTEC_TDB_Data[[#This Row],[Âge]]&lt;=90),N459,0)</f>
        <v>0</v>
      </c>
      <c r="S459" s="235">
        <f ca="1">IF(tblTEC_TDB_Data[[#This Row],[Âge]]&gt;90,N459,0)</f>
        <v>0</v>
      </c>
    </row>
    <row r="460" spans="1:19" x14ac:dyDescent="0.25">
      <c r="A460" s="231">
        <v>460</v>
      </c>
      <c r="B460" s="231" t="s">
        <v>5</v>
      </c>
      <c r="C460" s="1143">
        <v>45518</v>
      </c>
      <c r="D460" s="236" t="s">
        <v>14397</v>
      </c>
      <c r="E460" s="977">
        <v>1</v>
      </c>
      <c r="F460" s="228" t="s">
        <v>172</v>
      </c>
      <c r="G460" s="228" t="s">
        <v>9339</v>
      </c>
      <c r="H460" s="228" t="s">
        <v>9339</v>
      </c>
      <c r="I460" s="232">
        <f>IF(tblTEC_TDB_Data[[#This Row],[EstDetruite]],E460,0)</f>
        <v>0</v>
      </c>
      <c r="J460" s="233">
        <f>tblTEC_TDB_Data[[#This Row],[H_Saisies]]-tblTEC_TDB_Data[[#This Row],[H_Détruites]]</f>
        <v>1</v>
      </c>
      <c r="K460" s="233">
        <f>IF(tblTEC_TDB_Data[[#This Row],[EstFacturable]]="VRAI",(E460-I460),0)</f>
        <v>1</v>
      </c>
      <c r="L460" s="232">
        <f t="shared" si="24"/>
        <v>0</v>
      </c>
      <c r="M460" s="232">
        <f t="shared" si="25"/>
        <v>0</v>
      </c>
      <c r="N460" s="234">
        <f>MAX(tblTEC_TDB_Data[[#This Row],[H_Facturables]]-tblTEC_TDB_Data[[#This Row],[H_Facturées]],0)</f>
        <v>1</v>
      </c>
      <c r="O460" s="227">
        <f ca="1">ROUND(INT(NOW()-tblTEC_TDB_Data[[#This Row],[Date]]),0)</f>
        <v>0</v>
      </c>
      <c r="P460" s="235">
        <f ca="1">IF(tblTEC_TDB_Data[[#This Row],[Âge]]&lt;=30,N460,0)</f>
        <v>1</v>
      </c>
      <c r="Q460" s="235">
        <f ca="1">IF(AND(tblTEC_TDB_Data[[#This Row],[Âge]]&gt;30,tblTEC_TDB_Data[[#This Row],[Âge]]&lt;=60),N460,0)</f>
        <v>0</v>
      </c>
      <c r="R460" s="235">
        <f ca="1">IF(AND(tblTEC_TDB_Data[[#This Row],[Âge]]&gt;60,tblTEC_TDB_Data[[#This Row],[Âge]]&lt;=90),N460,0)</f>
        <v>0</v>
      </c>
      <c r="S460" s="235">
        <f ca="1">IF(tblTEC_TDB_Data[[#This Row],[Âge]]&gt;90,N460,0)</f>
        <v>0</v>
      </c>
    </row>
    <row r="461" spans="1:19" x14ac:dyDescent="0.25">
      <c r="A461" s="231">
        <v>461</v>
      </c>
      <c r="B461" s="231" t="s">
        <v>5</v>
      </c>
      <c r="C461" s="1143">
        <v>45518</v>
      </c>
      <c r="D461" s="236" t="s">
        <v>13426</v>
      </c>
      <c r="E461" s="977">
        <v>2</v>
      </c>
      <c r="F461" s="228" t="s">
        <v>172</v>
      </c>
      <c r="G461" s="228" t="s">
        <v>9339</v>
      </c>
      <c r="H461" s="228" t="s">
        <v>9339</v>
      </c>
      <c r="I461" s="232">
        <f>IF(tblTEC_TDB_Data[[#This Row],[EstDetruite]],E461,0)</f>
        <v>0</v>
      </c>
      <c r="J461" s="233">
        <f>tblTEC_TDB_Data[[#This Row],[H_Saisies]]-tblTEC_TDB_Data[[#This Row],[H_Détruites]]</f>
        <v>2</v>
      </c>
      <c r="K461" s="233">
        <f>IF(tblTEC_TDB_Data[[#This Row],[EstFacturable]]="VRAI",(E461-I461),0)</f>
        <v>2</v>
      </c>
      <c r="L461" s="232">
        <f t="shared" si="24"/>
        <v>0</v>
      </c>
      <c r="M461" s="232">
        <f t="shared" si="25"/>
        <v>0</v>
      </c>
      <c r="N461" s="234">
        <f>MAX(tblTEC_TDB_Data[[#This Row],[H_Facturables]]-tblTEC_TDB_Data[[#This Row],[H_Facturées]],0)</f>
        <v>2</v>
      </c>
      <c r="O461" s="227">
        <f ca="1">ROUND(INT(NOW()-tblTEC_TDB_Data[[#This Row],[Date]]),0)</f>
        <v>0</v>
      </c>
      <c r="P461" s="235">
        <f ca="1">IF(tblTEC_TDB_Data[[#This Row],[Âge]]&lt;=30,N461,0)</f>
        <v>2</v>
      </c>
      <c r="Q461" s="235">
        <f ca="1">IF(AND(tblTEC_TDB_Data[[#This Row],[Âge]]&gt;30,tblTEC_TDB_Data[[#This Row],[Âge]]&lt;=60),N461,0)</f>
        <v>0</v>
      </c>
      <c r="R461" s="235">
        <f ca="1">IF(AND(tblTEC_TDB_Data[[#This Row],[Âge]]&gt;60,tblTEC_TDB_Data[[#This Row],[Âge]]&lt;=90),N461,0)</f>
        <v>0</v>
      </c>
      <c r="S461" s="235">
        <f ca="1">IF(tblTEC_TDB_Data[[#This Row],[Âge]]&gt;90,N461,0)</f>
        <v>0</v>
      </c>
    </row>
    <row r="462" spans="1:19" x14ac:dyDescent="0.25">
      <c r="A462" s="231">
        <v>462</v>
      </c>
      <c r="B462" s="231" t="s">
        <v>5</v>
      </c>
      <c r="C462" s="1143">
        <v>45518</v>
      </c>
      <c r="D462" s="236" t="s">
        <v>18262</v>
      </c>
      <c r="E462" s="977">
        <v>0.5</v>
      </c>
      <c r="F462" s="228" t="s">
        <v>172</v>
      </c>
      <c r="G462" s="228" t="s">
        <v>9339</v>
      </c>
      <c r="H462" s="228" t="s">
        <v>9339</v>
      </c>
      <c r="I462" s="232">
        <f>IF(tblTEC_TDB_Data[[#This Row],[EstDetruite]],E462,0)</f>
        <v>0</v>
      </c>
      <c r="J462" s="233">
        <f>tblTEC_TDB_Data[[#This Row],[H_Saisies]]-tblTEC_TDB_Data[[#This Row],[H_Détruites]]</f>
        <v>0.5</v>
      </c>
      <c r="K462" s="233">
        <f>IF(tblTEC_TDB_Data[[#This Row],[EstFacturable]]="VRAI",(E462-I462),0)</f>
        <v>0.5</v>
      </c>
      <c r="L462" s="232">
        <f t="shared" si="24"/>
        <v>0</v>
      </c>
      <c r="M462" s="232">
        <f t="shared" si="25"/>
        <v>0</v>
      </c>
      <c r="N462" s="234">
        <f>MAX(tblTEC_TDB_Data[[#This Row],[H_Facturables]]-tblTEC_TDB_Data[[#This Row],[H_Facturées]],0)</f>
        <v>0.5</v>
      </c>
      <c r="O462" s="227">
        <f ca="1">ROUND(INT(NOW()-tblTEC_TDB_Data[[#This Row],[Date]]),0)</f>
        <v>0</v>
      </c>
      <c r="P462" s="235">
        <f ca="1">IF(tblTEC_TDB_Data[[#This Row],[Âge]]&lt;=30,N462,0)</f>
        <v>0.5</v>
      </c>
      <c r="Q462" s="235">
        <f ca="1">IF(AND(tblTEC_TDB_Data[[#This Row],[Âge]]&gt;30,tblTEC_TDB_Data[[#This Row],[Âge]]&lt;=60),N462,0)</f>
        <v>0</v>
      </c>
      <c r="R462" s="235">
        <f ca="1">IF(AND(tblTEC_TDB_Data[[#This Row],[Âge]]&gt;60,tblTEC_TDB_Data[[#This Row],[Âge]]&lt;=90),N462,0)</f>
        <v>0</v>
      </c>
      <c r="S462" s="235">
        <f ca="1">IF(tblTEC_TDB_Data[[#This Row],[Âge]]&gt;90,N462,0)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wshHresJourProf"/>
  <dimension ref="A1:P137"/>
  <sheetViews>
    <sheetView zoomScale="90" zoomScaleNormal="90" workbookViewId="0">
      <pane ySplit="1" topLeftCell="A2" activePane="bottomLeft" state="frozen"/>
      <selection pane="bottomLeft" activeCell="R1" sqref="R1:R1048576"/>
    </sheetView>
  </sheetViews>
  <sheetFormatPr baseColWidth="10" defaultRowHeight="15" x14ac:dyDescent="0.25"/>
  <cols>
    <col min="1" max="1" width="12.7109375" style="1" customWidth="1"/>
    <col min="2" max="2" width="5.28515625" style="1" bestFit="1" customWidth="1"/>
    <col min="3" max="3" width="8.5703125" style="322" bestFit="1" customWidth="1"/>
    <col min="4" max="4" width="10.7109375" style="322" bestFit="1" customWidth="1"/>
    <col min="5" max="5" width="6.85546875" style="322" bestFit="1" customWidth="1"/>
    <col min="6" max="6" width="8.140625" style="322" bestFit="1" customWidth="1"/>
    <col min="7" max="7" width="11" style="322" bestFit="1" customWidth="1"/>
    <col min="8" max="8" width="6.28515625" style="322" bestFit="1" customWidth="1"/>
    <col min="9" max="9" width="10.7109375" customWidth="1"/>
    <col min="10" max="10" width="13.85546875" bestFit="1" customWidth="1"/>
    <col min="11" max="11" width="11.5703125" bestFit="1" customWidth="1"/>
    <col min="12" max="12" width="13.42578125" bestFit="1" customWidth="1"/>
    <col min="13" max="13" width="9.5703125" bestFit="1" customWidth="1"/>
    <col min="14" max="14" width="10.42578125" bestFit="1" customWidth="1"/>
    <col min="15" max="15" width="13.85546875" bestFit="1" customWidth="1"/>
    <col min="16" max="16" width="9" bestFit="1" customWidth="1"/>
    <col min="17" max="98" width="11.85546875" bestFit="1" customWidth="1"/>
    <col min="99" max="99" width="12.5703125" bestFit="1" customWidth="1"/>
  </cols>
  <sheetData>
    <row r="1" spans="1:16" x14ac:dyDescent="0.25">
      <c r="A1" s="617" t="s">
        <v>2</v>
      </c>
      <c r="B1" s="617" t="s">
        <v>9</v>
      </c>
      <c r="C1" s="618" t="s">
        <v>17528</v>
      </c>
      <c r="D1" s="618" t="s">
        <v>17529</v>
      </c>
      <c r="E1" s="618" t="s">
        <v>17530</v>
      </c>
      <c r="F1" s="618" t="s">
        <v>17531</v>
      </c>
      <c r="G1" s="618" t="s">
        <v>17532</v>
      </c>
      <c r="H1" s="618" t="s">
        <v>17533</v>
      </c>
      <c r="J1" s="1433" t="s">
        <v>18119</v>
      </c>
      <c r="K1" s="1169" t="s">
        <v>18114</v>
      </c>
      <c r="L1" s="1169" t="s">
        <v>18113</v>
      </c>
      <c r="M1" s="1169" t="s">
        <v>18115</v>
      </c>
      <c r="N1" s="1169" t="s">
        <v>18116</v>
      </c>
      <c r="O1" s="1169" t="s">
        <v>18117</v>
      </c>
      <c r="P1" s="1169" t="s">
        <v>18118</v>
      </c>
    </row>
    <row r="2" spans="1:16" x14ac:dyDescent="0.25">
      <c r="A2" s="2">
        <v>45184</v>
      </c>
      <c r="B2" s="1" t="s">
        <v>5</v>
      </c>
      <c r="C2" s="322">
        <v>5.75</v>
      </c>
      <c r="D2" s="322">
        <v>0</v>
      </c>
      <c r="E2" s="322">
        <v>5.75</v>
      </c>
      <c r="F2" s="322">
        <v>0</v>
      </c>
      <c r="G2" s="322">
        <v>0</v>
      </c>
      <c r="H2" s="322">
        <v>5.75</v>
      </c>
      <c r="J2" s="26">
        <v>45184</v>
      </c>
      <c r="K2" s="322">
        <v>5.75</v>
      </c>
      <c r="L2" s="322">
        <v>0</v>
      </c>
      <c r="M2" s="322">
        <v>5.75</v>
      </c>
      <c r="N2" s="322">
        <v>0</v>
      </c>
      <c r="O2" s="1444">
        <v>0</v>
      </c>
      <c r="P2" s="322">
        <v>5.75</v>
      </c>
    </row>
    <row r="3" spans="1:16" x14ac:dyDescent="0.25">
      <c r="A3" s="2">
        <v>45323</v>
      </c>
      <c r="B3" s="1" t="s">
        <v>5</v>
      </c>
      <c r="C3" s="322">
        <v>0.4</v>
      </c>
      <c r="D3" s="322">
        <v>0</v>
      </c>
      <c r="E3" s="322">
        <v>0.4</v>
      </c>
      <c r="F3" s="322">
        <v>0</v>
      </c>
      <c r="G3" s="322">
        <v>0</v>
      </c>
      <c r="H3" s="322">
        <v>0.4</v>
      </c>
      <c r="J3" s="26">
        <v>45323</v>
      </c>
      <c r="K3" s="322">
        <v>0.4</v>
      </c>
      <c r="L3" s="322">
        <v>0</v>
      </c>
      <c r="M3" s="322">
        <v>0.4</v>
      </c>
      <c r="N3" s="322">
        <v>0</v>
      </c>
      <c r="O3" s="1444">
        <v>0</v>
      </c>
      <c r="P3" s="322">
        <v>0.4</v>
      </c>
    </row>
    <row r="4" spans="1:16" x14ac:dyDescent="0.25">
      <c r="A4" s="2">
        <v>45329</v>
      </c>
      <c r="B4" s="1" t="s">
        <v>5</v>
      </c>
      <c r="C4" s="322">
        <v>0.4</v>
      </c>
      <c r="D4" s="322">
        <v>0</v>
      </c>
      <c r="E4" s="322">
        <v>0.4</v>
      </c>
      <c r="F4" s="322">
        <v>0</v>
      </c>
      <c r="G4" s="322">
        <v>0</v>
      </c>
      <c r="H4" s="322">
        <v>0.4</v>
      </c>
      <c r="J4" s="26">
        <v>45329</v>
      </c>
      <c r="K4" s="322">
        <v>0.4</v>
      </c>
      <c r="L4" s="322">
        <v>0</v>
      </c>
      <c r="M4" s="322">
        <v>0.4</v>
      </c>
      <c r="N4" s="322">
        <v>0</v>
      </c>
      <c r="O4" s="1444">
        <v>0</v>
      </c>
      <c r="P4" s="322">
        <v>0.4</v>
      </c>
    </row>
    <row r="5" spans="1:16" x14ac:dyDescent="0.25">
      <c r="A5" s="2">
        <v>45334</v>
      </c>
      <c r="B5" s="1" t="s">
        <v>5</v>
      </c>
      <c r="C5" s="322">
        <v>0.5</v>
      </c>
      <c r="D5" s="322">
        <v>0</v>
      </c>
      <c r="E5" s="322">
        <v>0.5</v>
      </c>
      <c r="F5" s="322">
        <v>0</v>
      </c>
      <c r="G5" s="322">
        <v>0</v>
      </c>
      <c r="H5" s="322">
        <v>0.5</v>
      </c>
      <c r="J5" s="26">
        <v>45334</v>
      </c>
      <c r="K5" s="322">
        <v>0.5</v>
      </c>
      <c r="L5" s="322">
        <v>0</v>
      </c>
      <c r="M5" s="322">
        <v>0.5</v>
      </c>
      <c r="N5" s="322">
        <v>0</v>
      </c>
      <c r="O5" s="1444">
        <v>0</v>
      </c>
      <c r="P5" s="322">
        <v>0.5</v>
      </c>
    </row>
    <row r="6" spans="1:16" x14ac:dyDescent="0.25">
      <c r="A6" s="2">
        <v>45341</v>
      </c>
      <c r="B6" s="1" t="s">
        <v>5</v>
      </c>
      <c r="C6" s="322">
        <v>0.4</v>
      </c>
      <c r="D6" s="322">
        <v>0</v>
      </c>
      <c r="E6" s="322">
        <v>0.4</v>
      </c>
      <c r="F6" s="322">
        <v>0</v>
      </c>
      <c r="G6" s="322">
        <v>0</v>
      </c>
      <c r="H6" s="322">
        <v>0.4</v>
      </c>
      <c r="J6" s="26">
        <v>45341</v>
      </c>
      <c r="K6" s="322">
        <v>0.4</v>
      </c>
      <c r="L6" s="322">
        <v>0</v>
      </c>
      <c r="M6" s="322">
        <v>0.4</v>
      </c>
      <c r="N6" s="322">
        <v>0</v>
      </c>
      <c r="O6" s="1444">
        <v>0</v>
      </c>
      <c r="P6" s="322">
        <v>0.4</v>
      </c>
    </row>
    <row r="7" spans="1:16" x14ac:dyDescent="0.25">
      <c r="A7" s="2">
        <v>45343</v>
      </c>
      <c r="B7" s="1" t="s">
        <v>5</v>
      </c>
      <c r="C7" s="322">
        <v>2.25</v>
      </c>
      <c r="D7" s="322">
        <v>0</v>
      </c>
      <c r="E7" s="322">
        <v>2.25</v>
      </c>
      <c r="F7" s="322">
        <v>0</v>
      </c>
      <c r="G7" s="322">
        <v>0</v>
      </c>
      <c r="H7" s="322">
        <v>2.25</v>
      </c>
      <c r="J7" s="26">
        <v>45343</v>
      </c>
      <c r="K7" s="322">
        <v>2.25</v>
      </c>
      <c r="L7" s="322">
        <v>0</v>
      </c>
      <c r="M7" s="322">
        <v>2.25</v>
      </c>
      <c r="N7" s="322">
        <v>0</v>
      </c>
      <c r="O7" s="1444">
        <v>0</v>
      </c>
      <c r="P7" s="322">
        <v>2.25</v>
      </c>
    </row>
    <row r="8" spans="1:16" x14ac:dyDescent="0.25">
      <c r="A8" s="2">
        <v>45344</v>
      </c>
      <c r="B8" s="1" t="s">
        <v>5</v>
      </c>
      <c r="C8" s="322">
        <v>0.25</v>
      </c>
      <c r="D8" s="322">
        <v>0</v>
      </c>
      <c r="E8" s="322">
        <v>0.25</v>
      </c>
      <c r="F8" s="322">
        <v>0</v>
      </c>
      <c r="G8" s="322">
        <v>0</v>
      </c>
      <c r="H8" s="322">
        <v>0.25</v>
      </c>
      <c r="J8" s="26">
        <v>45344</v>
      </c>
      <c r="K8" s="322">
        <v>0.25</v>
      </c>
      <c r="L8" s="322">
        <v>0</v>
      </c>
      <c r="M8" s="322">
        <v>0.25</v>
      </c>
      <c r="N8" s="322">
        <v>0</v>
      </c>
      <c r="O8" s="1444">
        <v>0</v>
      </c>
      <c r="P8" s="322">
        <v>0.25</v>
      </c>
    </row>
    <row r="9" spans="1:16" x14ac:dyDescent="0.25">
      <c r="A9" s="2">
        <v>45345</v>
      </c>
      <c r="B9" s="1" t="s">
        <v>5</v>
      </c>
      <c r="C9" s="322">
        <v>1</v>
      </c>
      <c r="D9" s="322">
        <v>0</v>
      </c>
      <c r="E9" s="322">
        <v>1</v>
      </c>
      <c r="F9" s="322">
        <v>0</v>
      </c>
      <c r="G9" s="322">
        <v>0</v>
      </c>
      <c r="H9" s="322">
        <v>1</v>
      </c>
      <c r="J9" s="26">
        <v>45345</v>
      </c>
      <c r="K9" s="322">
        <v>1</v>
      </c>
      <c r="L9" s="322">
        <v>0</v>
      </c>
      <c r="M9" s="322">
        <v>1</v>
      </c>
      <c r="N9" s="322">
        <v>0</v>
      </c>
      <c r="O9" s="1444">
        <v>0</v>
      </c>
      <c r="P9" s="322">
        <v>1</v>
      </c>
    </row>
    <row r="10" spans="1:16" x14ac:dyDescent="0.25">
      <c r="A10" s="2">
        <v>45368</v>
      </c>
      <c r="B10" s="1" t="s">
        <v>5</v>
      </c>
      <c r="C10" s="322">
        <v>0.4</v>
      </c>
      <c r="D10" s="322">
        <v>0</v>
      </c>
      <c r="E10" s="322">
        <v>0.4</v>
      </c>
      <c r="F10" s="322">
        <v>0</v>
      </c>
      <c r="G10" s="322">
        <v>0</v>
      </c>
      <c r="H10" s="322">
        <v>0.4</v>
      </c>
      <c r="J10" s="26">
        <v>45368</v>
      </c>
      <c r="K10" s="322">
        <v>0.4</v>
      </c>
      <c r="L10" s="322">
        <v>0</v>
      </c>
      <c r="M10" s="322">
        <v>0.4</v>
      </c>
      <c r="N10" s="322">
        <v>0</v>
      </c>
      <c r="O10" s="1444">
        <v>0</v>
      </c>
      <c r="P10" s="322">
        <v>0.4</v>
      </c>
    </row>
    <row r="11" spans="1:16" x14ac:dyDescent="0.25">
      <c r="A11" s="2">
        <v>45369</v>
      </c>
      <c r="B11" s="1" t="s">
        <v>5</v>
      </c>
      <c r="C11" s="322">
        <v>0.25</v>
      </c>
      <c r="D11" s="322">
        <v>0</v>
      </c>
      <c r="E11" s="322">
        <v>0.25</v>
      </c>
      <c r="F11" s="322">
        <v>0</v>
      </c>
      <c r="G11" s="322">
        <v>0</v>
      </c>
      <c r="H11" s="322">
        <v>0.25</v>
      </c>
      <c r="J11" s="26">
        <v>45369</v>
      </c>
      <c r="K11" s="322">
        <v>0.25</v>
      </c>
      <c r="L11" s="322">
        <v>0</v>
      </c>
      <c r="M11" s="322">
        <v>0.25</v>
      </c>
      <c r="N11" s="322">
        <v>0</v>
      </c>
      <c r="O11" s="1444">
        <v>0</v>
      </c>
      <c r="P11" s="322">
        <v>0.25</v>
      </c>
    </row>
    <row r="12" spans="1:16" x14ac:dyDescent="0.25">
      <c r="A12" s="2">
        <v>45372</v>
      </c>
      <c r="B12" s="1" t="s">
        <v>5</v>
      </c>
      <c r="C12" s="322">
        <v>2.5</v>
      </c>
      <c r="D12" s="322">
        <v>0</v>
      </c>
      <c r="E12" s="322">
        <v>2.5</v>
      </c>
      <c r="F12" s="322">
        <v>0</v>
      </c>
      <c r="G12" s="322">
        <v>0</v>
      </c>
      <c r="H12" s="322">
        <v>2.5</v>
      </c>
      <c r="J12" s="26">
        <v>45372</v>
      </c>
      <c r="K12" s="322">
        <v>2.5</v>
      </c>
      <c r="L12" s="322">
        <v>0</v>
      </c>
      <c r="M12" s="322">
        <v>2.5</v>
      </c>
      <c r="N12" s="322">
        <v>0</v>
      </c>
      <c r="O12" s="1444">
        <v>0</v>
      </c>
      <c r="P12" s="322">
        <v>2.5</v>
      </c>
    </row>
    <row r="13" spans="1:16" x14ac:dyDescent="0.25">
      <c r="A13" s="2">
        <v>45373</v>
      </c>
      <c r="B13" s="1" t="s">
        <v>5</v>
      </c>
      <c r="C13" s="322">
        <v>0.5</v>
      </c>
      <c r="D13" s="322">
        <v>0</v>
      </c>
      <c r="E13" s="322">
        <v>0.5</v>
      </c>
      <c r="F13" s="322">
        <v>0</v>
      </c>
      <c r="G13" s="322">
        <v>0</v>
      </c>
      <c r="H13" s="322">
        <v>0.5</v>
      </c>
      <c r="J13" s="26">
        <v>45373</v>
      </c>
      <c r="K13" s="322">
        <v>0.5</v>
      </c>
      <c r="L13" s="322">
        <v>0</v>
      </c>
      <c r="M13" s="322">
        <v>0.5</v>
      </c>
      <c r="N13" s="322">
        <v>0</v>
      </c>
      <c r="O13" s="1444">
        <v>0</v>
      </c>
      <c r="P13" s="322">
        <v>0.5</v>
      </c>
    </row>
    <row r="14" spans="1:16" x14ac:dyDescent="0.25">
      <c r="A14" s="2">
        <v>45377</v>
      </c>
      <c r="B14" s="1" t="s">
        <v>5</v>
      </c>
      <c r="C14" s="322">
        <v>0.4</v>
      </c>
      <c r="D14" s="322">
        <v>0</v>
      </c>
      <c r="E14" s="322">
        <v>0.4</v>
      </c>
      <c r="F14" s="322">
        <v>0</v>
      </c>
      <c r="G14" s="322">
        <v>0</v>
      </c>
      <c r="H14" s="322">
        <v>0.4</v>
      </c>
      <c r="J14" s="26">
        <v>45377</v>
      </c>
      <c r="K14" s="322">
        <v>0.4</v>
      </c>
      <c r="L14" s="322">
        <v>0</v>
      </c>
      <c r="M14" s="322">
        <v>0.4</v>
      </c>
      <c r="N14" s="322">
        <v>0</v>
      </c>
      <c r="O14" s="1444">
        <v>0</v>
      </c>
      <c r="P14" s="322">
        <v>0.4</v>
      </c>
    </row>
    <row r="15" spans="1:16" x14ac:dyDescent="0.25">
      <c r="A15" s="2">
        <v>45380</v>
      </c>
      <c r="B15" s="1" t="s">
        <v>5</v>
      </c>
      <c r="C15" s="322">
        <v>0.4</v>
      </c>
      <c r="D15" s="322">
        <v>0</v>
      </c>
      <c r="E15" s="322">
        <v>0.4</v>
      </c>
      <c r="F15" s="322">
        <v>0</v>
      </c>
      <c r="G15" s="322">
        <v>0</v>
      </c>
      <c r="H15" s="322">
        <v>0.4</v>
      </c>
      <c r="J15" s="26">
        <v>45380</v>
      </c>
      <c r="K15" s="322">
        <v>0.4</v>
      </c>
      <c r="L15" s="322">
        <v>0</v>
      </c>
      <c r="M15" s="322">
        <v>0.4</v>
      </c>
      <c r="N15" s="322">
        <v>0</v>
      </c>
      <c r="O15" s="1444">
        <v>0</v>
      </c>
      <c r="P15" s="322">
        <v>0.4</v>
      </c>
    </row>
    <row r="16" spans="1:16" x14ac:dyDescent="0.25">
      <c r="A16" s="2">
        <v>45391</v>
      </c>
      <c r="B16" s="1" t="s">
        <v>5</v>
      </c>
      <c r="C16" s="322">
        <v>0.25</v>
      </c>
      <c r="D16" s="322">
        <v>0</v>
      </c>
      <c r="E16" s="322">
        <v>0.25</v>
      </c>
      <c r="F16" s="322">
        <v>0</v>
      </c>
      <c r="G16" s="322">
        <v>0</v>
      </c>
      <c r="H16" s="322">
        <v>0.25</v>
      </c>
      <c r="J16" s="26">
        <v>45391</v>
      </c>
      <c r="K16" s="322">
        <v>0.25</v>
      </c>
      <c r="L16" s="322">
        <v>0</v>
      </c>
      <c r="M16" s="322">
        <v>0.25</v>
      </c>
      <c r="N16" s="322">
        <v>0</v>
      </c>
      <c r="O16" s="1444">
        <v>0</v>
      </c>
      <c r="P16" s="322">
        <v>0.25</v>
      </c>
    </row>
    <row r="17" spans="1:16" x14ac:dyDescent="0.25">
      <c r="A17" s="2">
        <v>45397</v>
      </c>
      <c r="B17" s="1" t="s">
        <v>5</v>
      </c>
      <c r="C17" s="322">
        <v>0.75</v>
      </c>
      <c r="D17" s="322">
        <v>0</v>
      </c>
      <c r="E17" s="322">
        <v>0.75</v>
      </c>
      <c r="F17" s="322">
        <v>0</v>
      </c>
      <c r="G17" s="322">
        <v>0</v>
      </c>
      <c r="H17" s="322">
        <v>0.75</v>
      </c>
      <c r="J17" s="26">
        <v>45397</v>
      </c>
      <c r="K17" s="322">
        <v>0.75</v>
      </c>
      <c r="L17" s="322">
        <v>0</v>
      </c>
      <c r="M17" s="322">
        <v>0.75</v>
      </c>
      <c r="N17" s="322">
        <v>0</v>
      </c>
      <c r="O17" s="1444">
        <v>0</v>
      </c>
      <c r="P17" s="322">
        <v>0.75</v>
      </c>
    </row>
    <row r="18" spans="1:16" x14ac:dyDescent="0.25">
      <c r="A18" s="2">
        <v>45398</v>
      </c>
      <c r="B18" s="1" t="s">
        <v>5</v>
      </c>
      <c r="C18" s="322">
        <v>0.5</v>
      </c>
      <c r="D18" s="322">
        <v>0</v>
      </c>
      <c r="E18" s="322">
        <v>0.5</v>
      </c>
      <c r="F18" s="322">
        <v>0</v>
      </c>
      <c r="G18" s="322">
        <v>0</v>
      </c>
      <c r="H18" s="322">
        <v>0.5</v>
      </c>
      <c r="J18" s="26">
        <v>45398</v>
      </c>
      <c r="K18" s="322">
        <v>0.5</v>
      </c>
      <c r="L18" s="322">
        <v>0</v>
      </c>
      <c r="M18" s="322">
        <v>0.5</v>
      </c>
      <c r="N18" s="322">
        <v>0</v>
      </c>
      <c r="O18" s="1444">
        <v>0</v>
      </c>
      <c r="P18" s="322">
        <v>0.5</v>
      </c>
    </row>
    <row r="19" spans="1:16" x14ac:dyDescent="0.25">
      <c r="A19" s="2">
        <v>45404</v>
      </c>
      <c r="B19" s="1" t="s">
        <v>5</v>
      </c>
      <c r="C19" s="322">
        <v>1</v>
      </c>
      <c r="D19" s="322">
        <v>0</v>
      </c>
      <c r="E19" s="322">
        <v>1</v>
      </c>
      <c r="F19" s="322">
        <v>0</v>
      </c>
      <c r="G19" s="322">
        <v>0</v>
      </c>
      <c r="H19" s="322">
        <v>1</v>
      </c>
      <c r="J19" s="26">
        <v>45404</v>
      </c>
      <c r="K19" s="322">
        <v>1</v>
      </c>
      <c r="L19" s="322">
        <v>0</v>
      </c>
      <c r="M19" s="322">
        <v>1</v>
      </c>
      <c r="N19" s="322">
        <v>0</v>
      </c>
      <c r="O19" s="1444">
        <v>0</v>
      </c>
      <c r="P19" s="322">
        <v>1</v>
      </c>
    </row>
    <row r="20" spans="1:16" x14ac:dyDescent="0.25">
      <c r="A20" s="2">
        <v>45406</v>
      </c>
      <c r="B20" s="1" t="s">
        <v>5</v>
      </c>
      <c r="C20" s="322">
        <v>0.5</v>
      </c>
      <c r="D20" s="322">
        <v>0</v>
      </c>
      <c r="E20" s="322">
        <v>0.5</v>
      </c>
      <c r="F20" s="322">
        <v>0</v>
      </c>
      <c r="G20" s="322">
        <v>0</v>
      </c>
      <c r="H20" s="322">
        <v>0.5</v>
      </c>
      <c r="J20" s="26">
        <v>45406</v>
      </c>
      <c r="K20" s="322">
        <v>0.5</v>
      </c>
      <c r="L20" s="322">
        <v>0</v>
      </c>
      <c r="M20" s="322">
        <v>0.5</v>
      </c>
      <c r="N20" s="322">
        <v>0</v>
      </c>
      <c r="O20" s="1444">
        <v>0</v>
      </c>
      <c r="P20" s="322">
        <v>0.5</v>
      </c>
    </row>
    <row r="21" spans="1:16" x14ac:dyDescent="0.25">
      <c r="A21" s="2">
        <v>45411</v>
      </c>
      <c r="B21" s="1" t="s">
        <v>5</v>
      </c>
      <c r="C21" s="322">
        <v>0.5</v>
      </c>
      <c r="D21" s="322">
        <v>0</v>
      </c>
      <c r="E21" s="322">
        <v>0.5</v>
      </c>
      <c r="F21" s="322">
        <v>0</v>
      </c>
      <c r="G21" s="322">
        <v>0</v>
      </c>
      <c r="H21" s="322">
        <v>0.5</v>
      </c>
      <c r="J21" s="26">
        <v>45411</v>
      </c>
      <c r="K21" s="322">
        <v>0.5</v>
      </c>
      <c r="L21" s="322">
        <v>0</v>
      </c>
      <c r="M21" s="322">
        <v>0.5</v>
      </c>
      <c r="N21" s="322">
        <v>0</v>
      </c>
      <c r="O21" s="1444">
        <v>0</v>
      </c>
      <c r="P21" s="322">
        <v>0.5</v>
      </c>
    </row>
    <row r="22" spans="1:16" x14ac:dyDescent="0.25">
      <c r="A22" s="2">
        <v>45422</v>
      </c>
      <c r="B22" s="1" t="s">
        <v>5</v>
      </c>
      <c r="C22" s="322">
        <v>0.75</v>
      </c>
      <c r="D22" s="322">
        <v>0</v>
      </c>
      <c r="E22" s="322">
        <v>0.75</v>
      </c>
      <c r="F22" s="322">
        <v>0</v>
      </c>
      <c r="G22" s="322">
        <v>0</v>
      </c>
      <c r="H22" s="322">
        <v>0.75</v>
      </c>
      <c r="J22" s="26">
        <v>45422</v>
      </c>
      <c r="K22" s="322">
        <v>0.75</v>
      </c>
      <c r="L22" s="322">
        <v>0</v>
      </c>
      <c r="M22" s="322">
        <v>0.75</v>
      </c>
      <c r="N22" s="322">
        <v>0</v>
      </c>
      <c r="O22" s="1444">
        <v>0</v>
      </c>
      <c r="P22" s="322">
        <v>0.75</v>
      </c>
    </row>
    <row r="23" spans="1:16" x14ac:dyDescent="0.25">
      <c r="A23" s="2">
        <v>45426</v>
      </c>
      <c r="B23" s="1" t="s">
        <v>5</v>
      </c>
      <c r="C23" s="322">
        <v>2.0499999999999998</v>
      </c>
      <c r="D23" s="322">
        <v>0</v>
      </c>
      <c r="E23" s="322">
        <v>2.0499999999999998</v>
      </c>
      <c r="F23" s="322">
        <v>0</v>
      </c>
      <c r="G23" s="322">
        <v>0</v>
      </c>
      <c r="H23" s="322">
        <v>2.0499999999999998</v>
      </c>
      <c r="J23" s="26">
        <v>45426</v>
      </c>
      <c r="K23" s="322">
        <v>2.0499999999999998</v>
      </c>
      <c r="L23" s="322">
        <v>0</v>
      </c>
      <c r="M23" s="322">
        <v>2.0499999999999998</v>
      </c>
      <c r="N23" s="322">
        <v>0</v>
      </c>
      <c r="O23" s="1444">
        <v>0</v>
      </c>
      <c r="P23" s="322">
        <v>2.0499999999999998</v>
      </c>
    </row>
    <row r="24" spans="1:16" x14ac:dyDescent="0.25">
      <c r="A24" s="2">
        <v>45427</v>
      </c>
      <c r="B24" s="1" t="s">
        <v>5</v>
      </c>
      <c r="C24" s="322">
        <v>0.5</v>
      </c>
      <c r="D24" s="322">
        <v>0</v>
      </c>
      <c r="E24" s="322">
        <v>0.5</v>
      </c>
      <c r="F24" s="322">
        <v>0</v>
      </c>
      <c r="G24" s="322">
        <v>0</v>
      </c>
      <c r="H24" s="322">
        <v>0.5</v>
      </c>
      <c r="J24" s="26">
        <v>45427</v>
      </c>
      <c r="K24" s="322">
        <v>0.5</v>
      </c>
      <c r="L24" s="322">
        <v>0</v>
      </c>
      <c r="M24" s="322">
        <v>0.5</v>
      </c>
      <c r="N24" s="322">
        <v>0</v>
      </c>
      <c r="O24" s="1444">
        <v>0</v>
      </c>
      <c r="P24" s="322">
        <v>0.5</v>
      </c>
    </row>
    <row r="25" spans="1:16" x14ac:dyDescent="0.25">
      <c r="A25" s="2">
        <v>45428</v>
      </c>
      <c r="B25" s="1" t="s">
        <v>5</v>
      </c>
      <c r="C25" s="322">
        <v>2.15</v>
      </c>
      <c r="D25" s="322">
        <v>0</v>
      </c>
      <c r="E25" s="322">
        <v>2.15</v>
      </c>
      <c r="F25" s="322">
        <v>0</v>
      </c>
      <c r="G25" s="322">
        <v>0</v>
      </c>
      <c r="H25" s="322">
        <v>2.15</v>
      </c>
      <c r="J25" s="26">
        <v>45428</v>
      </c>
      <c r="K25" s="322">
        <v>2.15</v>
      </c>
      <c r="L25" s="322">
        <v>0</v>
      </c>
      <c r="M25" s="322">
        <v>2.15</v>
      </c>
      <c r="N25" s="322">
        <v>0</v>
      </c>
      <c r="O25" s="1444">
        <v>0</v>
      </c>
      <c r="P25" s="322">
        <v>2.15</v>
      </c>
    </row>
    <row r="26" spans="1:16" x14ac:dyDescent="0.25">
      <c r="A26" s="2">
        <v>45429</v>
      </c>
      <c r="B26" s="1" t="s">
        <v>5</v>
      </c>
      <c r="C26" s="322">
        <v>1</v>
      </c>
      <c r="D26" s="322">
        <v>0</v>
      </c>
      <c r="E26" s="322">
        <v>1</v>
      </c>
      <c r="F26" s="322">
        <v>0</v>
      </c>
      <c r="G26" s="322">
        <v>0</v>
      </c>
      <c r="H26" s="322">
        <v>1</v>
      </c>
      <c r="J26" s="26">
        <v>45429</v>
      </c>
      <c r="K26" s="322">
        <v>1</v>
      </c>
      <c r="L26" s="322">
        <v>0</v>
      </c>
      <c r="M26" s="322">
        <v>1</v>
      </c>
      <c r="N26" s="322">
        <v>0</v>
      </c>
      <c r="O26" s="1444">
        <v>0</v>
      </c>
      <c r="P26" s="322">
        <v>1</v>
      </c>
    </row>
    <row r="27" spans="1:16" x14ac:dyDescent="0.25">
      <c r="A27" s="2">
        <v>45434</v>
      </c>
      <c r="B27" s="1" t="s">
        <v>5</v>
      </c>
      <c r="C27" s="322">
        <v>1</v>
      </c>
      <c r="D27" s="322">
        <v>0</v>
      </c>
      <c r="E27" s="322">
        <v>1</v>
      </c>
      <c r="F27" s="322">
        <v>0</v>
      </c>
      <c r="G27" s="322">
        <v>0</v>
      </c>
      <c r="H27" s="322">
        <v>1</v>
      </c>
      <c r="J27" s="26">
        <v>45434</v>
      </c>
      <c r="K27" s="322">
        <v>1</v>
      </c>
      <c r="L27" s="322">
        <v>0</v>
      </c>
      <c r="M27" s="322">
        <v>1</v>
      </c>
      <c r="N27" s="322">
        <v>0</v>
      </c>
      <c r="O27" s="1444">
        <v>0</v>
      </c>
      <c r="P27" s="322">
        <v>1</v>
      </c>
    </row>
    <row r="28" spans="1:16" x14ac:dyDescent="0.25">
      <c r="A28" s="2">
        <v>45435</v>
      </c>
      <c r="B28" s="1" t="s">
        <v>5</v>
      </c>
      <c r="C28" s="322">
        <v>0.75</v>
      </c>
      <c r="D28" s="322">
        <v>0</v>
      </c>
      <c r="E28" s="322">
        <v>0.75</v>
      </c>
      <c r="F28" s="322">
        <v>0</v>
      </c>
      <c r="G28" s="322">
        <v>0</v>
      </c>
      <c r="H28" s="322">
        <v>0.75</v>
      </c>
      <c r="J28" s="26">
        <v>45435</v>
      </c>
      <c r="K28" s="322">
        <v>0.75</v>
      </c>
      <c r="L28" s="322">
        <v>0</v>
      </c>
      <c r="M28" s="322">
        <v>0.75</v>
      </c>
      <c r="N28" s="322">
        <v>0</v>
      </c>
      <c r="O28" s="1444">
        <v>0</v>
      </c>
      <c r="P28" s="322">
        <v>0.75</v>
      </c>
    </row>
    <row r="29" spans="1:16" x14ac:dyDescent="0.25">
      <c r="A29" s="2">
        <v>45440</v>
      </c>
      <c r="B29" s="1" t="s">
        <v>5</v>
      </c>
      <c r="C29" s="322">
        <v>1.5</v>
      </c>
      <c r="D29" s="322">
        <v>0</v>
      </c>
      <c r="E29" s="322">
        <v>1.5</v>
      </c>
      <c r="F29" s="322">
        <v>0</v>
      </c>
      <c r="G29" s="322">
        <v>0</v>
      </c>
      <c r="H29" s="322">
        <v>1.5</v>
      </c>
      <c r="J29" s="26">
        <v>45440</v>
      </c>
      <c r="K29" s="322">
        <v>1.5</v>
      </c>
      <c r="L29" s="322">
        <v>0</v>
      </c>
      <c r="M29" s="322">
        <v>1.5</v>
      </c>
      <c r="N29" s="322">
        <v>0</v>
      </c>
      <c r="O29" s="1444">
        <v>0</v>
      </c>
      <c r="P29" s="322">
        <v>1.5</v>
      </c>
    </row>
    <row r="30" spans="1:16" x14ac:dyDescent="0.25">
      <c r="A30" s="2">
        <v>45441</v>
      </c>
      <c r="B30" s="1" t="s">
        <v>5</v>
      </c>
      <c r="C30" s="322">
        <v>0.9</v>
      </c>
      <c r="D30" s="322">
        <v>0</v>
      </c>
      <c r="E30" s="322">
        <v>0.9</v>
      </c>
      <c r="F30" s="322">
        <v>0</v>
      </c>
      <c r="G30" s="322">
        <v>0</v>
      </c>
      <c r="H30" s="322">
        <v>0.9</v>
      </c>
      <c r="J30" s="26">
        <v>45441</v>
      </c>
      <c r="K30" s="322">
        <v>0.9</v>
      </c>
      <c r="L30" s="322">
        <v>0</v>
      </c>
      <c r="M30" s="322">
        <v>0.9</v>
      </c>
      <c r="N30" s="322">
        <v>0</v>
      </c>
      <c r="O30" s="1444">
        <v>0</v>
      </c>
      <c r="P30" s="322">
        <v>0.9</v>
      </c>
    </row>
    <row r="31" spans="1:16" x14ac:dyDescent="0.25">
      <c r="A31" s="2">
        <v>45443</v>
      </c>
      <c r="B31" s="1" t="s">
        <v>5</v>
      </c>
      <c r="C31" s="322">
        <v>0.75</v>
      </c>
      <c r="D31" s="322">
        <v>0</v>
      </c>
      <c r="E31" s="322">
        <v>0.75</v>
      </c>
      <c r="F31" s="322">
        <v>0</v>
      </c>
      <c r="G31" s="322">
        <v>0</v>
      </c>
      <c r="H31" s="322">
        <v>0.75</v>
      </c>
      <c r="J31" s="26">
        <v>45443</v>
      </c>
      <c r="K31" s="322">
        <v>0.75</v>
      </c>
      <c r="L31" s="322">
        <v>0</v>
      </c>
      <c r="M31" s="322">
        <v>0.75</v>
      </c>
      <c r="N31" s="322">
        <v>0</v>
      </c>
      <c r="O31" s="1444">
        <v>0</v>
      </c>
      <c r="P31" s="322">
        <v>0.75</v>
      </c>
    </row>
    <row r="32" spans="1:16" x14ac:dyDescent="0.25">
      <c r="A32" s="2">
        <v>45446</v>
      </c>
      <c r="B32" s="1" t="s">
        <v>5</v>
      </c>
      <c r="C32" s="322">
        <v>1.9</v>
      </c>
      <c r="D32" s="322">
        <v>0</v>
      </c>
      <c r="E32" s="322">
        <v>1.9</v>
      </c>
      <c r="F32" s="322">
        <v>0</v>
      </c>
      <c r="G32" s="322">
        <v>0</v>
      </c>
      <c r="H32" s="322">
        <v>1.9</v>
      </c>
      <c r="J32" s="26">
        <v>45446</v>
      </c>
      <c r="K32" s="322">
        <v>1.9</v>
      </c>
      <c r="L32" s="322">
        <v>0</v>
      </c>
      <c r="M32" s="322">
        <v>1.9</v>
      </c>
      <c r="N32" s="322">
        <v>0</v>
      </c>
      <c r="O32" s="1444">
        <v>0</v>
      </c>
      <c r="P32" s="322">
        <v>1.9</v>
      </c>
    </row>
    <row r="33" spans="1:16" x14ac:dyDescent="0.25">
      <c r="A33" s="2">
        <v>45447</v>
      </c>
      <c r="B33" s="1" t="s">
        <v>5</v>
      </c>
      <c r="C33" s="322">
        <v>0.4</v>
      </c>
      <c r="D33" s="322">
        <v>0</v>
      </c>
      <c r="E33" s="322">
        <v>0.4</v>
      </c>
      <c r="F33" s="322">
        <v>0</v>
      </c>
      <c r="G33" s="322">
        <v>0</v>
      </c>
      <c r="H33" s="322">
        <v>0.4</v>
      </c>
      <c r="J33" s="26">
        <v>45447</v>
      </c>
      <c r="K33" s="322">
        <v>0.4</v>
      </c>
      <c r="L33" s="322">
        <v>0</v>
      </c>
      <c r="M33" s="322">
        <v>0.4</v>
      </c>
      <c r="N33" s="322">
        <v>0</v>
      </c>
      <c r="O33" s="1444">
        <v>0</v>
      </c>
      <c r="P33" s="322">
        <v>0.4</v>
      </c>
    </row>
    <row r="34" spans="1:16" x14ac:dyDescent="0.25">
      <c r="A34" s="2">
        <v>45449</v>
      </c>
      <c r="B34" s="1" t="s">
        <v>5</v>
      </c>
      <c r="C34" s="322">
        <v>2.5</v>
      </c>
      <c r="D34" s="322">
        <v>0</v>
      </c>
      <c r="E34" s="322">
        <v>2.5</v>
      </c>
      <c r="F34" s="322">
        <v>0</v>
      </c>
      <c r="G34" s="322">
        <v>0</v>
      </c>
      <c r="H34" s="322">
        <v>2.5</v>
      </c>
      <c r="J34" s="26">
        <v>45449</v>
      </c>
      <c r="K34" s="322">
        <v>2.5</v>
      </c>
      <c r="L34" s="322">
        <v>0</v>
      </c>
      <c r="M34" s="322">
        <v>2.5</v>
      </c>
      <c r="N34" s="322">
        <v>0</v>
      </c>
      <c r="O34" s="1444">
        <v>0</v>
      </c>
      <c r="P34" s="322">
        <v>2.5</v>
      </c>
    </row>
    <row r="35" spans="1:16" x14ac:dyDescent="0.25">
      <c r="A35" s="2">
        <v>45450</v>
      </c>
      <c r="B35" s="1" t="s">
        <v>5</v>
      </c>
      <c r="C35" s="322">
        <v>0.4</v>
      </c>
      <c r="D35" s="322">
        <v>0</v>
      </c>
      <c r="E35" s="322">
        <v>0.4</v>
      </c>
      <c r="F35" s="322">
        <v>0</v>
      </c>
      <c r="G35" s="322">
        <v>0</v>
      </c>
      <c r="H35" s="322">
        <v>0.4</v>
      </c>
      <c r="J35" s="26">
        <v>45450</v>
      </c>
      <c r="K35" s="322">
        <v>0.4</v>
      </c>
      <c r="L35" s="322">
        <v>0</v>
      </c>
      <c r="M35" s="322">
        <v>0.4</v>
      </c>
      <c r="N35" s="322">
        <v>0</v>
      </c>
      <c r="O35" s="1444">
        <v>0</v>
      </c>
      <c r="P35" s="322">
        <v>0.4</v>
      </c>
    </row>
    <row r="36" spans="1:16" x14ac:dyDescent="0.25">
      <c r="A36" s="2">
        <v>45454</v>
      </c>
      <c r="B36" s="1" t="s">
        <v>5</v>
      </c>
      <c r="C36" s="322">
        <v>2.9</v>
      </c>
      <c r="D36" s="322">
        <v>0</v>
      </c>
      <c r="E36" s="322">
        <v>2.9</v>
      </c>
      <c r="F36" s="322">
        <v>0</v>
      </c>
      <c r="G36" s="322">
        <v>0</v>
      </c>
      <c r="H36" s="322">
        <v>2.9</v>
      </c>
      <c r="J36" s="26">
        <v>45454</v>
      </c>
      <c r="K36" s="322">
        <v>2.9</v>
      </c>
      <c r="L36" s="322">
        <v>0</v>
      </c>
      <c r="M36" s="322">
        <v>2.9</v>
      </c>
      <c r="N36" s="322">
        <v>0</v>
      </c>
      <c r="O36" s="1444">
        <v>0</v>
      </c>
      <c r="P36" s="322">
        <v>2.9</v>
      </c>
    </row>
    <row r="37" spans="1:16" x14ac:dyDescent="0.25">
      <c r="A37" s="2">
        <v>45455</v>
      </c>
      <c r="B37" s="1" t="s">
        <v>5</v>
      </c>
      <c r="C37" s="322">
        <v>1.9</v>
      </c>
      <c r="D37" s="322">
        <v>0</v>
      </c>
      <c r="E37" s="322">
        <v>1.9</v>
      </c>
      <c r="F37" s="322">
        <v>0</v>
      </c>
      <c r="G37" s="322">
        <v>0</v>
      </c>
      <c r="H37" s="322">
        <v>1.9</v>
      </c>
      <c r="J37" s="26">
        <v>45455</v>
      </c>
      <c r="K37" s="322">
        <v>1.9</v>
      </c>
      <c r="L37" s="322">
        <v>0</v>
      </c>
      <c r="M37" s="322">
        <v>1.9</v>
      </c>
      <c r="N37" s="322">
        <v>0</v>
      </c>
      <c r="O37" s="1444">
        <v>0</v>
      </c>
      <c r="P37" s="322">
        <v>1.9</v>
      </c>
    </row>
    <row r="38" spans="1:16" x14ac:dyDescent="0.25">
      <c r="A38" s="2">
        <v>45456</v>
      </c>
      <c r="B38" s="1" t="s">
        <v>5</v>
      </c>
      <c r="C38" s="322">
        <v>0.9</v>
      </c>
      <c r="D38" s="322">
        <v>0</v>
      </c>
      <c r="E38" s="322">
        <v>0.9</v>
      </c>
      <c r="F38" s="322">
        <v>0</v>
      </c>
      <c r="G38" s="322">
        <v>0</v>
      </c>
      <c r="H38" s="322">
        <v>0.9</v>
      </c>
      <c r="J38" s="26">
        <v>45456</v>
      </c>
      <c r="K38" s="322">
        <v>0.9</v>
      </c>
      <c r="L38" s="322">
        <v>0</v>
      </c>
      <c r="M38" s="322">
        <v>0.9</v>
      </c>
      <c r="N38" s="322">
        <v>0</v>
      </c>
      <c r="O38" s="1444">
        <v>0</v>
      </c>
      <c r="P38" s="322">
        <v>0.9</v>
      </c>
    </row>
    <row r="39" spans="1:16" x14ac:dyDescent="0.25">
      <c r="A39" s="2">
        <v>45457</v>
      </c>
      <c r="B39" s="1" t="s">
        <v>5</v>
      </c>
      <c r="C39" s="322">
        <v>0.65</v>
      </c>
      <c r="D39" s="322">
        <v>0</v>
      </c>
      <c r="E39" s="322">
        <v>0.65</v>
      </c>
      <c r="F39" s="322">
        <v>0</v>
      </c>
      <c r="G39" s="322">
        <v>0</v>
      </c>
      <c r="H39" s="322">
        <v>0.65</v>
      </c>
      <c r="J39" s="26">
        <v>45457</v>
      </c>
      <c r="K39" s="322">
        <v>0.65</v>
      </c>
      <c r="L39" s="322">
        <v>0</v>
      </c>
      <c r="M39" s="322">
        <v>0.65</v>
      </c>
      <c r="N39" s="322">
        <v>0</v>
      </c>
      <c r="O39" s="1444">
        <v>0</v>
      </c>
      <c r="P39" s="322">
        <v>0.65</v>
      </c>
    </row>
    <row r="40" spans="1:16" x14ac:dyDescent="0.25">
      <c r="A40" s="2">
        <v>45460</v>
      </c>
      <c r="B40" s="1" t="s">
        <v>5</v>
      </c>
      <c r="C40" s="322">
        <v>3.25</v>
      </c>
      <c r="D40" s="322">
        <v>0</v>
      </c>
      <c r="E40" s="322">
        <v>3.25</v>
      </c>
      <c r="F40" s="322">
        <v>0</v>
      </c>
      <c r="G40" s="322">
        <v>0</v>
      </c>
      <c r="H40" s="322">
        <v>3.25</v>
      </c>
      <c r="J40" s="26">
        <v>45460</v>
      </c>
      <c r="K40" s="322">
        <v>3.25</v>
      </c>
      <c r="L40" s="322">
        <v>0</v>
      </c>
      <c r="M40" s="322">
        <v>3.25</v>
      </c>
      <c r="N40" s="322">
        <v>0</v>
      </c>
      <c r="O40" s="1444">
        <v>0</v>
      </c>
      <c r="P40" s="322">
        <v>3.25</v>
      </c>
    </row>
    <row r="41" spans="1:16" x14ac:dyDescent="0.25">
      <c r="A41" s="2">
        <v>45461</v>
      </c>
      <c r="B41" s="1" t="s">
        <v>5</v>
      </c>
      <c r="C41" s="322">
        <v>0.4</v>
      </c>
      <c r="D41" s="322">
        <v>0</v>
      </c>
      <c r="E41" s="322">
        <v>0.4</v>
      </c>
      <c r="F41" s="322">
        <v>0</v>
      </c>
      <c r="G41" s="322">
        <v>0</v>
      </c>
      <c r="H41" s="322">
        <v>0.4</v>
      </c>
      <c r="J41" s="26">
        <v>45461</v>
      </c>
      <c r="K41" s="322">
        <v>0.4</v>
      </c>
      <c r="L41" s="322">
        <v>0</v>
      </c>
      <c r="M41" s="322">
        <v>0.4</v>
      </c>
      <c r="N41" s="322">
        <v>0</v>
      </c>
      <c r="O41" s="1444">
        <v>0</v>
      </c>
      <c r="P41" s="322">
        <v>0.4</v>
      </c>
    </row>
    <row r="42" spans="1:16" x14ac:dyDescent="0.25">
      <c r="A42" s="2">
        <v>45462</v>
      </c>
      <c r="B42" s="1" t="s">
        <v>5</v>
      </c>
      <c r="C42" s="322">
        <v>2.4</v>
      </c>
      <c r="D42" s="322">
        <v>0</v>
      </c>
      <c r="E42" s="322">
        <v>2.4</v>
      </c>
      <c r="F42" s="322">
        <v>0</v>
      </c>
      <c r="G42" s="322">
        <v>0</v>
      </c>
      <c r="H42" s="322">
        <v>2.4</v>
      </c>
      <c r="J42" s="26">
        <v>45462</v>
      </c>
      <c r="K42" s="322">
        <v>3.5</v>
      </c>
      <c r="L42" s="322">
        <v>0</v>
      </c>
      <c r="M42" s="322">
        <v>3.5</v>
      </c>
      <c r="N42" s="322">
        <v>0</v>
      </c>
      <c r="O42" s="1444">
        <v>0</v>
      </c>
      <c r="P42" s="322">
        <v>3.5</v>
      </c>
    </row>
    <row r="43" spans="1:16" x14ac:dyDescent="0.25">
      <c r="A43" s="2">
        <v>45462</v>
      </c>
      <c r="B43" s="1" t="s">
        <v>150</v>
      </c>
      <c r="C43" s="322">
        <v>1.1000000000000001</v>
      </c>
      <c r="D43" s="322">
        <v>0</v>
      </c>
      <c r="E43" s="322">
        <v>1.1000000000000001</v>
      </c>
      <c r="F43" s="322">
        <v>0</v>
      </c>
      <c r="G43" s="322">
        <v>0</v>
      </c>
      <c r="H43" s="322">
        <v>1.1000000000000001</v>
      </c>
      <c r="J43" s="26">
        <v>45463</v>
      </c>
      <c r="K43" s="322">
        <v>0.75</v>
      </c>
      <c r="L43" s="322">
        <v>0</v>
      </c>
      <c r="M43" s="322">
        <v>0.75</v>
      </c>
      <c r="N43" s="322">
        <v>0</v>
      </c>
      <c r="O43" s="1444">
        <v>0</v>
      </c>
      <c r="P43" s="322">
        <v>0.75</v>
      </c>
    </row>
    <row r="44" spans="1:16" x14ac:dyDescent="0.25">
      <c r="A44" s="2">
        <v>45463</v>
      </c>
      <c r="B44" s="1" t="s">
        <v>5</v>
      </c>
      <c r="C44" s="322">
        <v>0.75</v>
      </c>
      <c r="D44" s="322">
        <v>0</v>
      </c>
      <c r="E44" s="322">
        <v>0.75</v>
      </c>
      <c r="F44" s="322">
        <v>0</v>
      </c>
      <c r="G44" s="322">
        <v>0</v>
      </c>
      <c r="H44" s="322">
        <v>0.75</v>
      </c>
      <c r="J44" s="26">
        <v>45464</v>
      </c>
      <c r="K44" s="322">
        <v>1.7000000000000002</v>
      </c>
      <c r="L44" s="322">
        <v>0</v>
      </c>
      <c r="M44" s="322">
        <v>1.7000000000000002</v>
      </c>
      <c r="N44" s="322">
        <v>0</v>
      </c>
      <c r="O44" s="1444">
        <v>0</v>
      </c>
      <c r="P44" s="322">
        <v>1.7000000000000002</v>
      </c>
    </row>
    <row r="45" spans="1:16" x14ac:dyDescent="0.25">
      <c r="A45" s="2">
        <v>45464</v>
      </c>
      <c r="B45" s="1" t="s">
        <v>5</v>
      </c>
      <c r="C45" s="322">
        <v>0.9</v>
      </c>
      <c r="D45" s="322">
        <v>0</v>
      </c>
      <c r="E45" s="322">
        <v>0.9</v>
      </c>
      <c r="F45" s="322">
        <v>0</v>
      </c>
      <c r="G45" s="322">
        <v>0</v>
      </c>
      <c r="H45" s="322">
        <v>0.9</v>
      </c>
      <c r="J45" s="26">
        <v>45467</v>
      </c>
      <c r="K45" s="322">
        <v>1.75</v>
      </c>
      <c r="L45" s="322">
        <v>0</v>
      </c>
      <c r="M45" s="322">
        <v>1.75</v>
      </c>
      <c r="N45" s="322">
        <v>0</v>
      </c>
      <c r="O45" s="1444">
        <v>0</v>
      </c>
      <c r="P45" s="322">
        <v>1.75</v>
      </c>
    </row>
    <row r="46" spans="1:16" x14ac:dyDescent="0.25">
      <c r="A46" s="2">
        <v>45464</v>
      </c>
      <c r="B46" s="1" t="s">
        <v>150</v>
      </c>
      <c r="C46" s="322">
        <v>0.8</v>
      </c>
      <c r="D46" s="322">
        <v>0</v>
      </c>
      <c r="E46" s="322">
        <v>0.8</v>
      </c>
      <c r="F46" s="322">
        <v>0</v>
      </c>
      <c r="G46" s="322">
        <v>0</v>
      </c>
      <c r="H46" s="322">
        <v>0.8</v>
      </c>
      <c r="J46" s="26">
        <v>45468</v>
      </c>
      <c r="K46" s="322">
        <v>1.8</v>
      </c>
      <c r="L46" s="322">
        <v>0</v>
      </c>
      <c r="M46" s="322">
        <v>1.8</v>
      </c>
      <c r="N46" s="322">
        <v>0</v>
      </c>
      <c r="O46" s="1444">
        <v>0</v>
      </c>
      <c r="P46" s="322">
        <v>1.8</v>
      </c>
    </row>
    <row r="47" spans="1:16" x14ac:dyDescent="0.25">
      <c r="A47" s="2">
        <v>45467</v>
      </c>
      <c r="B47" s="1" t="s">
        <v>5</v>
      </c>
      <c r="C47" s="322">
        <v>1.75</v>
      </c>
      <c r="D47" s="322">
        <v>0</v>
      </c>
      <c r="E47" s="322">
        <v>1.75</v>
      </c>
      <c r="F47" s="322">
        <v>0</v>
      </c>
      <c r="G47" s="322">
        <v>0</v>
      </c>
      <c r="H47" s="322">
        <v>1.75</v>
      </c>
      <c r="J47" s="26">
        <v>45470</v>
      </c>
      <c r="K47" s="322">
        <v>1.1499999999999999</v>
      </c>
      <c r="L47" s="322">
        <v>0</v>
      </c>
      <c r="M47" s="322">
        <v>1.1499999999999999</v>
      </c>
      <c r="N47" s="322">
        <v>0</v>
      </c>
      <c r="O47" s="1444">
        <v>0</v>
      </c>
      <c r="P47" s="322">
        <v>1.1499999999999999</v>
      </c>
    </row>
    <row r="48" spans="1:16" x14ac:dyDescent="0.25">
      <c r="A48" s="2">
        <v>45468</v>
      </c>
      <c r="B48" s="1" t="s">
        <v>5</v>
      </c>
      <c r="C48" s="322">
        <v>1.8</v>
      </c>
      <c r="D48" s="322">
        <v>0</v>
      </c>
      <c r="E48" s="322">
        <v>1.8</v>
      </c>
      <c r="F48" s="322">
        <v>0</v>
      </c>
      <c r="G48" s="322">
        <v>0</v>
      </c>
      <c r="H48" s="322">
        <v>1.8</v>
      </c>
      <c r="J48" s="26">
        <v>45471</v>
      </c>
      <c r="K48" s="322">
        <v>0.8</v>
      </c>
      <c r="L48" s="322">
        <v>0</v>
      </c>
      <c r="M48" s="322">
        <v>0.8</v>
      </c>
      <c r="N48" s="322">
        <v>0</v>
      </c>
      <c r="O48" s="1444">
        <v>0</v>
      </c>
      <c r="P48" s="322">
        <v>0.8</v>
      </c>
    </row>
    <row r="49" spans="1:16" x14ac:dyDescent="0.25">
      <c r="A49" s="2">
        <v>45470</v>
      </c>
      <c r="B49" s="1" t="s">
        <v>5</v>
      </c>
      <c r="C49" s="322">
        <v>1.1499999999999999</v>
      </c>
      <c r="D49" s="322">
        <v>0</v>
      </c>
      <c r="E49" s="322">
        <v>1.1499999999999999</v>
      </c>
      <c r="F49" s="322">
        <v>0</v>
      </c>
      <c r="G49" s="322">
        <v>0</v>
      </c>
      <c r="H49" s="322">
        <v>1.1499999999999999</v>
      </c>
      <c r="J49" s="26">
        <v>45475</v>
      </c>
      <c r="K49" s="322">
        <v>5.15</v>
      </c>
      <c r="L49" s="322">
        <v>0</v>
      </c>
      <c r="M49" s="322">
        <v>5.15</v>
      </c>
      <c r="N49" s="322">
        <v>0</v>
      </c>
      <c r="O49" s="1444">
        <v>0</v>
      </c>
      <c r="P49" s="322">
        <v>5.15</v>
      </c>
    </row>
    <row r="50" spans="1:16" x14ac:dyDescent="0.25">
      <c r="A50" s="2">
        <v>45471</v>
      </c>
      <c r="B50" s="1" t="s">
        <v>5</v>
      </c>
      <c r="C50" s="322">
        <v>0.5</v>
      </c>
      <c r="D50" s="322">
        <v>0</v>
      </c>
      <c r="E50" s="322">
        <v>0.5</v>
      </c>
      <c r="F50" s="322">
        <v>0</v>
      </c>
      <c r="G50" s="322">
        <v>0</v>
      </c>
      <c r="H50" s="322">
        <v>0.5</v>
      </c>
      <c r="J50" s="26">
        <v>45476</v>
      </c>
      <c r="K50" s="322">
        <v>5.6</v>
      </c>
      <c r="L50" s="322">
        <v>0</v>
      </c>
      <c r="M50" s="322">
        <v>5.6</v>
      </c>
      <c r="N50" s="322">
        <v>0</v>
      </c>
      <c r="O50" s="1444">
        <v>0</v>
      </c>
      <c r="P50" s="322">
        <v>5.6</v>
      </c>
    </row>
    <row r="51" spans="1:16" x14ac:dyDescent="0.25">
      <c r="A51" s="2">
        <v>45471</v>
      </c>
      <c r="B51" s="1" t="s">
        <v>150</v>
      </c>
      <c r="C51" s="322">
        <v>0.3</v>
      </c>
      <c r="D51" s="322">
        <v>0</v>
      </c>
      <c r="E51" s="322">
        <v>0.3</v>
      </c>
      <c r="F51" s="322">
        <v>0</v>
      </c>
      <c r="G51" s="322">
        <v>0</v>
      </c>
      <c r="H51" s="322">
        <v>0.3</v>
      </c>
      <c r="J51" s="26">
        <v>45477</v>
      </c>
      <c r="K51" s="322">
        <v>7.6</v>
      </c>
      <c r="L51" s="322">
        <v>0</v>
      </c>
      <c r="M51" s="322">
        <v>7.6</v>
      </c>
      <c r="N51" s="322">
        <v>0</v>
      </c>
      <c r="O51" s="1444">
        <v>0</v>
      </c>
      <c r="P51" s="322">
        <v>7.6</v>
      </c>
    </row>
    <row r="52" spans="1:16" x14ac:dyDescent="0.25">
      <c r="A52" s="2">
        <v>45475</v>
      </c>
      <c r="B52" s="1" t="s">
        <v>11832</v>
      </c>
      <c r="C52" s="322">
        <v>4.25</v>
      </c>
      <c r="D52" s="322">
        <v>0</v>
      </c>
      <c r="E52" s="322">
        <v>4.25</v>
      </c>
      <c r="F52" s="322">
        <v>0</v>
      </c>
      <c r="G52" s="322">
        <v>0</v>
      </c>
      <c r="H52" s="322">
        <v>4.25</v>
      </c>
      <c r="J52" s="26">
        <v>45478</v>
      </c>
      <c r="K52" s="322">
        <v>1.7</v>
      </c>
      <c r="L52" s="322">
        <v>0</v>
      </c>
      <c r="M52" s="322">
        <v>1.7</v>
      </c>
      <c r="N52" s="322">
        <v>0</v>
      </c>
      <c r="O52" s="1444">
        <v>0</v>
      </c>
      <c r="P52" s="322">
        <v>1.7</v>
      </c>
    </row>
    <row r="53" spans="1:16" x14ac:dyDescent="0.25">
      <c r="A53" s="2">
        <v>45475</v>
      </c>
      <c r="B53" s="1" t="s">
        <v>5</v>
      </c>
      <c r="C53" s="322">
        <v>0.9</v>
      </c>
      <c r="D53" s="322">
        <v>0</v>
      </c>
      <c r="E53" s="322">
        <v>0.9</v>
      </c>
      <c r="F53" s="322">
        <v>0</v>
      </c>
      <c r="G53" s="322">
        <v>0</v>
      </c>
      <c r="H53" s="322">
        <v>0.9</v>
      </c>
      <c r="J53" s="26">
        <v>45479</v>
      </c>
      <c r="K53" s="322">
        <v>2</v>
      </c>
      <c r="L53" s="322">
        <v>0</v>
      </c>
      <c r="M53" s="322">
        <v>2</v>
      </c>
      <c r="N53" s="322">
        <v>0</v>
      </c>
      <c r="O53" s="1444">
        <v>0</v>
      </c>
      <c r="P53" s="322">
        <v>2</v>
      </c>
    </row>
    <row r="54" spans="1:16" x14ac:dyDescent="0.25">
      <c r="A54" s="2">
        <v>45476</v>
      </c>
      <c r="B54" s="1" t="s">
        <v>11832</v>
      </c>
      <c r="C54" s="322">
        <v>1.75</v>
      </c>
      <c r="D54" s="322">
        <v>0</v>
      </c>
      <c r="E54" s="322">
        <v>1.75</v>
      </c>
      <c r="F54" s="322">
        <v>0</v>
      </c>
      <c r="G54" s="322">
        <v>0</v>
      </c>
      <c r="H54" s="322">
        <v>1.75</v>
      </c>
      <c r="J54" s="26">
        <v>45480</v>
      </c>
      <c r="K54" s="322">
        <v>1.5</v>
      </c>
      <c r="L54" s="322">
        <v>0</v>
      </c>
      <c r="M54" s="322">
        <v>1.5</v>
      </c>
      <c r="N54" s="322">
        <v>0</v>
      </c>
      <c r="O54" s="1444">
        <v>0</v>
      </c>
      <c r="P54" s="322">
        <v>1.5</v>
      </c>
    </row>
    <row r="55" spans="1:16" x14ac:dyDescent="0.25">
      <c r="A55" s="2">
        <v>45476</v>
      </c>
      <c r="B55" s="1" t="s">
        <v>5</v>
      </c>
      <c r="C55" s="322">
        <v>1.05</v>
      </c>
      <c r="D55" s="322">
        <v>0</v>
      </c>
      <c r="E55" s="322">
        <v>1.05</v>
      </c>
      <c r="F55" s="322">
        <v>0</v>
      </c>
      <c r="G55" s="322">
        <v>0</v>
      </c>
      <c r="H55" s="322">
        <v>1.05</v>
      </c>
      <c r="J55" s="26">
        <v>45481</v>
      </c>
      <c r="K55" s="322">
        <v>4.4000000000000004</v>
      </c>
      <c r="L55" s="322">
        <v>0</v>
      </c>
      <c r="M55" s="322">
        <v>4.4000000000000004</v>
      </c>
      <c r="N55" s="322">
        <v>0</v>
      </c>
      <c r="O55" s="1444">
        <v>0</v>
      </c>
      <c r="P55" s="322">
        <v>4.4000000000000004</v>
      </c>
    </row>
    <row r="56" spans="1:16" x14ac:dyDescent="0.25">
      <c r="A56" s="2">
        <v>45476</v>
      </c>
      <c r="B56" s="1" t="s">
        <v>150</v>
      </c>
      <c r="C56" s="322">
        <v>2.8</v>
      </c>
      <c r="D56" s="322">
        <v>0</v>
      </c>
      <c r="E56" s="322">
        <v>2.8</v>
      </c>
      <c r="F56" s="322">
        <v>0</v>
      </c>
      <c r="G56" s="322">
        <v>0</v>
      </c>
      <c r="H56" s="322">
        <v>2.8</v>
      </c>
      <c r="J56" s="26">
        <v>45482</v>
      </c>
      <c r="K56" s="322">
        <v>6</v>
      </c>
      <c r="L56" s="322">
        <v>0</v>
      </c>
      <c r="M56" s="322">
        <v>6</v>
      </c>
      <c r="N56" s="322">
        <v>0</v>
      </c>
      <c r="O56" s="1444">
        <v>0</v>
      </c>
      <c r="P56" s="322">
        <v>6</v>
      </c>
    </row>
    <row r="57" spans="1:16" x14ac:dyDescent="0.25">
      <c r="A57" s="2">
        <v>45477</v>
      </c>
      <c r="B57" s="1" t="s">
        <v>5</v>
      </c>
      <c r="C57" s="322">
        <v>0.5</v>
      </c>
      <c r="D57" s="322">
        <v>0</v>
      </c>
      <c r="E57" s="322">
        <v>0.5</v>
      </c>
      <c r="F57" s="322">
        <v>0</v>
      </c>
      <c r="G57" s="322">
        <v>0</v>
      </c>
      <c r="H57" s="322">
        <v>0.5</v>
      </c>
      <c r="J57" s="26">
        <v>45483</v>
      </c>
      <c r="K57" s="322">
        <v>11.450000000000001</v>
      </c>
      <c r="L57" s="322">
        <v>0</v>
      </c>
      <c r="M57" s="322">
        <v>11.450000000000001</v>
      </c>
      <c r="N57" s="322">
        <v>0</v>
      </c>
      <c r="O57" s="1444">
        <v>0</v>
      </c>
      <c r="P57" s="322">
        <v>11.450000000000001</v>
      </c>
    </row>
    <row r="58" spans="1:16" x14ac:dyDescent="0.25">
      <c r="A58" s="2">
        <v>45477</v>
      </c>
      <c r="B58" s="1" t="s">
        <v>150</v>
      </c>
      <c r="C58" s="322">
        <v>7.1</v>
      </c>
      <c r="D58" s="322">
        <v>0</v>
      </c>
      <c r="E58" s="322">
        <v>7.1</v>
      </c>
      <c r="F58" s="322">
        <v>0</v>
      </c>
      <c r="G58" s="322">
        <v>0</v>
      </c>
      <c r="H58" s="322">
        <v>7.1</v>
      </c>
      <c r="J58" s="26">
        <v>45484</v>
      </c>
      <c r="K58" s="322">
        <v>10.149999999999999</v>
      </c>
      <c r="L58" s="322">
        <v>0</v>
      </c>
      <c r="M58" s="322">
        <v>10.149999999999999</v>
      </c>
      <c r="N58" s="322">
        <v>0</v>
      </c>
      <c r="O58" s="1444">
        <v>0</v>
      </c>
      <c r="P58" s="322">
        <v>10.149999999999999</v>
      </c>
    </row>
    <row r="59" spans="1:16" x14ac:dyDescent="0.25">
      <c r="A59" s="2">
        <v>45478</v>
      </c>
      <c r="B59" s="1" t="s">
        <v>5</v>
      </c>
      <c r="C59" s="322">
        <v>1</v>
      </c>
      <c r="D59" s="322">
        <v>0</v>
      </c>
      <c r="E59" s="322">
        <v>1</v>
      </c>
      <c r="F59" s="322">
        <v>0</v>
      </c>
      <c r="G59" s="322">
        <v>0</v>
      </c>
      <c r="H59" s="322">
        <v>1</v>
      </c>
      <c r="J59" s="26">
        <v>45485</v>
      </c>
      <c r="K59" s="322">
        <v>6.3</v>
      </c>
      <c r="L59" s="322">
        <v>0</v>
      </c>
      <c r="M59" s="322">
        <v>6.3</v>
      </c>
      <c r="N59" s="322">
        <v>0</v>
      </c>
      <c r="O59" s="1444">
        <v>0</v>
      </c>
      <c r="P59" s="322">
        <v>6.3</v>
      </c>
    </row>
    <row r="60" spans="1:16" x14ac:dyDescent="0.25">
      <c r="A60" s="2">
        <v>45478</v>
      </c>
      <c r="B60" s="1" t="s">
        <v>150</v>
      </c>
      <c r="C60" s="322">
        <v>0.7</v>
      </c>
      <c r="D60" s="322">
        <v>0</v>
      </c>
      <c r="E60" s="322">
        <v>0.7</v>
      </c>
      <c r="F60" s="322">
        <v>0</v>
      </c>
      <c r="G60" s="322">
        <v>0</v>
      </c>
      <c r="H60" s="322">
        <v>0.7</v>
      </c>
      <c r="J60" s="26">
        <v>45488</v>
      </c>
      <c r="K60" s="322">
        <v>6.2</v>
      </c>
      <c r="L60" s="322">
        <v>0</v>
      </c>
      <c r="M60" s="322">
        <v>6.2</v>
      </c>
      <c r="N60" s="322">
        <v>0</v>
      </c>
      <c r="O60" s="1444">
        <v>0</v>
      </c>
      <c r="P60" s="322">
        <v>6.2</v>
      </c>
    </row>
    <row r="61" spans="1:16" x14ac:dyDescent="0.25">
      <c r="A61" s="2">
        <v>45479</v>
      </c>
      <c r="B61" s="1" t="s">
        <v>5</v>
      </c>
      <c r="C61" s="322">
        <v>2</v>
      </c>
      <c r="D61" s="322">
        <v>0</v>
      </c>
      <c r="E61" s="322">
        <v>2</v>
      </c>
      <c r="F61" s="322">
        <v>0</v>
      </c>
      <c r="G61" s="322">
        <v>0</v>
      </c>
      <c r="H61" s="322">
        <v>2</v>
      </c>
      <c r="J61" s="26">
        <v>45489</v>
      </c>
      <c r="K61" s="322">
        <v>6.6999999999999993</v>
      </c>
      <c r="L61" s="322">
        <v>0</v>
      </c>
      <c r="M61" s="322">
        <v>6.6999999999999993</v>
      </c>
      <c r="N61" s="322">
        <v>0</v>
      </c>
      <c r="O61" s="1444">
        <v>0</v>
      </c>
      <c r="P61" s="322">
        <v>6.6999999999999993</v>
      </c>
    </row>
    <row r="62" spans="1:16" x14ac:dyDescent="0.25">
      <c r="A62" s="2">
        <v>45480</v>
      </c>
      <c r="B62" s="1" t="s">
        <v>5</v>
      </c>
      <c r="C62" s="322">
        <v>1.5</v>
      </c>
      <c r="D62" s="322">
        <v>0</v>
      </c>
      <c r="E62" s="322">
        <v>1.5</v>
      </c>
      <c r="F62" s="322">
        <v>0</v>
      </c>
      <c r="G62" s="322">
        <v>0</v>
      </c>
      <c r="H62" s="322">
        <v>1.5</v>
      </c>
      <c r="J62" s="26">
        <v>45491</v>
      </c>
      <c r="K62" s="322">
        <v>4.95</v>
      </c>
      <c r="L62" s="322">
        <v>0</v>
      </c>
      <c r="M62" s="322">
        <v>4.95</v>
      </c>
      <c r="N62" s="322">
        <v>0</v>
      </c>
      <c r="O62" s="1444">
        <v>0</v>
      </c>
      <c r="P62" s="322">
        <v>4.95</v>
      </c>
    </row>
    <row r="63" spans="1:16" x14ac:dyDescent="0.25">
      <c r="A63" s="2">
        <v>45481</v>
      </c>
      <c r="B63" s="1" t="s">
        <v>11832</v>
      </c>
      <c r="C63" s="322">
        <v>3.5</v>
      </c>
      <c r="D63" s="322">
        <v>0</v>
      </c>
      <c r="E63" s="322">
        <v>3.5</v>
      </c>
      <c r="F63" s="322">
        <v>0</v>
      </c>
      <c r="G63" s="322">
        <v>0</v>
      </c>
      <c r="H63" s="322">
        <v>3.5</v>
      </c>
      <c r="J63" s="26">
        <v>45492</v>
      </c>
      <c r="K63" s="322">
        <v>2.75</v>
      </c>
      <c r="L63" s="322">
        <v>0</v>
      </c>
      <c r="M63" s="322">
        <v>2.75</v>
      </c>
      <c r="N63" s="322">
        <v>0</v>
      </c>
      <c r="O63" s="1444">
        <v>0</v>
      </c>
      <c r="P63" s="322">
        <v>2.75</v>
      </c>
    </row>
    <row r="64" spans="1:16" x14ac:dyDescent="0.25">
      <c r="A64" s="2">
        <v>45481</v>
      </c>
      <c r="B64" s="1" t="s">
        <v>5</v>
      </c>
      <c r="C64" s="322">
        <v>0.9</v>
      </c>
      <c r="D64" s="322">
        <v>0</v>
      </c>
      <c r="E64" s="322">
        <v>0.9</v>
      </c>
      <c r="F64" s="322">
        <v>0</v>
      </c>
      <c r="G64" s="322">
        <v>0</v>
      </c>
      <c r="H64" s="322">
        <v>0.9</v>
      </c>
      <c r="J64" s="26">
        <v>45493</v>
      </c>
      <c r="K64" s="322">
        <v>3.15</v>
      </c>
      <c r="L64" s="322">
        <v>0</v>
      </c>
      <c r="M64" s="322">
        <v>3.15</v>
      </c>
      <c r="N64" s="322">
        <v>0</v>
      </c>
      <c r="O64" s="1444">
        <v>0</v>
      </c>
      <c r="P64" s="322">
        <v>3.15</v>
      </c>
    </row>
    <row r="65" spans="1:16" x14ac:dyDescent="0.25">
      <c r="A65" s="2">
        <v>45482</v>
      </c>
      <c r="B65" s="1" t="s">
        <v>5</v>
      </c>
      <c r="C65" s="322">
        <v>3.5</v>
      </c>
      <c r="D65" s="322">
        <v>0</v>
      </c>
      <c r="E65" s="322">
        <v>3.5</v>
      </c>
      <c r="F65" s="322">
        <v>0</v>
      </c>
      <c r="G65" s="322">
        <v>0</v>
      </c>
      <c r="H65" s="322">
        <v>3.5</v>
      </c>
      <c r="J65" s="26">
        <v>45494</v>
      </c>
      <c r="K65" s="322">
        <v>1.4</v>
      </c>
      <c r="L65" s="322">
        <v>0</v>
      </c>
      <c r="M65" s="322">
        <v>1.4</v>
      </c>
      <c r="N65" s="322">
        <v>0</v>
      </c>
      <c r="O65" s="1444">
        <v>0</v>
      </c>
      <c r="P65" s="322">
        <v>1.4</v>
      </c>
    </row>
    <row r="66" spans="1:16" x14ac:dyDescent="0.25">
      <c r="A66" s="2">
        <v>45482</v>
      </c>
      <c r="B66" s="1" t="s">
        <v>150</v>
      </c>
      <c r="C66" s="322">
        <v>2.5</v>
      </c>
      <c r="D66" s="322">
        <v>0</v>
      </c>
      <c r="E66" s="322">
        <v>2.5</v>
      </c>
      <c r="F66" s="322">
        <v>0</v>
      </c>
      <c r="G66" s="322">
        <v>0</v>
      </c>
      <c r="H66" s="322">
        <v>2.5</v>
      </c>
      <c r="J66" s="26">
        <v>45495</v>
      </c>
      <c r="K66" s="322">
        <v>8.9</v>
      </c>
      <c r="L66" s="322">
        <v>0</v>
      </c>
      <c r="M66" s="322">
        <v>8.9</v>
      </c>
      <c r="N66" s="322">
        <v>0</v>
      </c>
      <c r="O66" s="1444">
        <v>0</v>
      </c>
      <c r="P66" s="322">
        <v>8.9</v>
      </c>
    </row>
    <row r="67" spans="1:16" x14ac:dyDescent="0.25">
      <c r="A67" s="2">
        <v>45483</v>
      </c>
      <c r="B67" s="1" t="s">
        <v>11832</v>
      </c>
      <c r="C67" s="322">
        <v>4.25</v>
      </c>
      <c r="D67" s="322">
        <v>0</v>
      </c>
      <c r="E67" s="322">
        <v>4.25</v>
      </c>
      <c r="F67" s="322">
        <v>0</v>
      </c>
      <c r="G67" s="322">
        <v>0</v>
      </c>
      <c r="H67" s="322">
        <v>4.25</v>
      </c>
      <c r="J67" s="26">
        <v>45496</v>
      </c>
      <c r="K67" s="322">
        <v>20.95</v>
      </c>
      <c r="L67" s="322">
        <v>0</v>
      </c>
      <c r="M67" s="322">
        <v>20.95</v>
      </c>
      <c r="N67" s="322">
        <v>0</v>
      </c>
      <c r="O67" s="1444">
        <v>0</v>
      </c>
      <c r="P67" s="322">
        <v>20.95</v>
      </c>
    </row>
    <row r="68" spans="1:16" x14ac:dyDescent="0.25">
      <c r="A68" s="2">
        <v>45483</v>
      </c>
      <c r="B68" s="1" t="s">
        <v>5</v>
      </c>
      <c r="C68" s="322">
        <v>3.8</v>
      </c>
      <c r="D68" s="322">
        <v>0</v>
      </c>
      <c r="E68" s="322">
        <v>3.8</v>
      </c>
      <c r="F68" s="322">
        <v>0</v>
      </c>
      <c r="G68" s="322">
        <v>0</v>
      </c>
      <c r="H68" s="322">
        <v>3.8</v>
      </c>
      <c r="J68" s="26">
        <v>45497</v>
      </c>
      <c r="K68" s="322">
        <v>5.6</v>
      </c>
      <c r="L68" s="322">
        <v>0</v>
      </c>
      <c r="M68" s="322">
        <v>5.6</v>
      </c>
      <c r="N68" s="322">
        <v>0</v>
      </c>
      <c r="O68" s="1444">
        <v>0</v>
      </c>
      <c r="P68" s="322">
        <v>5.6</v>
      </c>
    </row>
    <row r="69" spans="1:16" x14ac:dyDescent="0.25">
      <c r="A69" s="2">
        <v>45483</v>
      </c>
      <c r="B69" s="1" t="s">
        <v>150</v>
      </c>
      <c r="C69" s="322">
        <v>3.4</v>
      </c>
      <c r="D69" s="322">
        <v>0</v>
      </c>
      <c r="E69" s="322">
        <v>3.4</v>
      </c>
      <c r="F69" s="322">
        <v>0</v>
      </c>
      <c r="G69" s="322">
        <v>0</v>
      </c>
      <c r="H69" s="322">
        <v>3.4</v>
      </c>
      <c r="J69" s="26">
        <v>45498</v>
      </c>
      <c r="K69" s="322">
        <v>3.5999999999999996</v>
      </c>
      <c r="L69" s="322">
        <v>0</v>
      </c>
      <c r="M69" s="322">
        <v>3.5999999999999996</v>
      </c>
      <c r="N69" s="322">
        <v>0</v>
      </c>
      <c r="O69" s="1444">
        <v>0</v>
      </c>
      <c r="P69" s="322">
        <v>3.5999999999999996</v>
      </c>
    </row>
    <row r="70" spans="1:16" x14ac:dyDescent="0.25">
      <c r="A70" s="2">
        <v>45484</v>
      </c>
      <c r="B70" s="1" t="s">
        <v>11832</v>
      </c>
      <c r="C70" s="322">
        <v>5.5</v>
      </c>
      <c r="D70" s="322">
        <v>0</v>
      </c>
      <c r="E70" s="322">
        <v>5.5</v>
      </c>
      <c r="F70" s="322">
        <v>0</v>
      </c>
      <c r="G70" s="322">
        <v>0</v>
      </c>
      <c r="H70" s="322">
        <v>5.5</v>
      </c>
      <c r="J70" s="26">
        <v>45499</v>
      </c>
      <c r="K70" s="322">
        <v>1</v>
      </c>
      <c r="L70" s="322">
        <v>0</v>
      </c>
      <c r="M70" s="322">
        <v>1</v>
      </c>
      <c r="N70" s="322">
        <v>0</v>
      </c>
      <c r="O70" s="1444">
        <v>0</v>
      </c>
      <c r="P70" s="322">
        <v>1</v>
      </c>
    </row>
    <row r="71" spans="1:16" x14ac:dyDescent="0.25">
      <c r="A71" s="2">
        <v>45484</v>
      </c>
      <c r="B71" s="1" t="s">
        <v>5</v>
      </c>
      <c r="C71" s="322">
        <v>4.4499999999999993</v>
      </c>
      <c r="D71" s="322">
        <v>0</v>
      </c>
      <c r="E71" s="322">
        <v>4.4499999999999993</v>
      </c>
      <c r="F71" s="322">
        <v>0</v>
      </c>
      <c r="G71" s="322">
        <v>0</v>
      </c>
      <c r="H71" s="322">
        <v>4.4499999999999993</v>
      </c>
      <c r="J71" s="26">
        <v>45500</v>
      </c>
      <c r="K71" s="322">
        <v>0.4</v>
      </c>
      <c r="L71" s="322">
        <v>0</v>
      </c>
      <c r="M71" s="322">
        <v>0.4</v>
      </c>
      <c r="N71" s="322">
        <v>0</v>
      </c>
      <c r="O71" s="1444">
        <v>0</v>
      </c>
      <c r="P71" s="322">
        <v>0.4</v>
      </c>
    </row>
    <row r="72" spans="1:16" x14ac:dyDescent="0.25">
      <c r="A72" s="2">
        <v>45484</v>
      </c>
      <c r="B72" s="1" t="s">
        <v>150</v>
      </c>
      <c r="C72" s="322">
        <v>0.2</v>
      </c>
      <c r="D72" s="322">
        <v>0</v>
      </c>
      <c r="E72" s="322">
        <v>0.2</v>
      </c>
      <c r="F72" s="322">
        <v>0</v>
      </c>
      <c r="G72" s="322">
        <v>0</v>
      </c>
      <c r="H72" s="322">
        <v>0.2</v>
      </c>
      <c r="J72" s="26">
        <v>45502</v>
      </c>
      <c r="K72" s="322">
        <v>16.049999999999997</v>
      </c>
      <c r="L72" s="322">
        <v>0</v>
      </c>
      <c r="M72" s="322">
        <v>16.049999999999997</v>
      </c>
      <c r="N72" s="322">
        <v>0</v>
      </c>
      <c r="O72" s="1444">
        <v>0</v>
      </c>
      <c r="P72" s="322">
        <v>16.049999999999997</v>
      </c>
    </row>
    <row r="73" spans="1:16" x14ac:dyDescent="0.25">
      <c r="A73" s="2">
        <v>45485</v>
      </c>
      <c r="B73" s="1" t="s">
        <v>11832</v>
      </c>
      <c r="C73" s="322">
        <v>3.25</v>
      </c>
      <c r="D73" s="322">
        <v>0</v>
      </c>
      <c r="E73" s="322">
        <v>3.25</v>
      </c>
      <c r="F73" s="322">
        <v>0</v>
      </c>
      <c r="G73" s="322">
        <v>0</v>
      </c>
      <c r="H73" s="322">
        <v>3.25</v>
      </c>
      <c r="J73" s="26">
        <v>45503</v>
      </c>
      <c r="K73" s="322">
        <v>21.65</v>
      </c>
      <c r="L73" s="322">
        <v>0</v>
      </c>
      <c r="M73" s="322">
        <v>21.65</v>
      </c>
      <c r="N73" s="322">
        <v>0</v>
      </c>
      <c r="O73" s="1444">
        <v>0</v>
      </c>
      <c r="P73" s="322">
        <v>21.65</v>
      </c>
    </row>
    <row r="74" spans="1:16" x14ac:dyDescent="0.25">
      <c r="A74" s="2">
        <v>45485</v>
      </c>
      <c r="B74" s="1" t="s">
        <v>5</v>
      </c>
      <c r="C74" s="322">
        <v>1.25</v>
      </c>
      <c r="D74" s="322">
        <v>0</v>
      </c>
      <c r="E74" s="322">
        <v>1.25</v>
      </c>
      <c r="F74" s="322">
        <v>0</v>
      </c>
      <c r="G74" s="322">
        <v>0</v>
      </c>
      <c r="H74" s="322">
        <v>1.25</v>
      </c>
      <c r="J74" s="26">
        <v>45504</v>
      </c>
      <c r="K74" s="322">
        <v>26.950000000000003</v>
      </c>
      <c r="L74" s="322">
        <v>0</v>
      </c>
      <c r="M74" s="322">
        <v>26.950000000000003</v>
      </c>
      <c r="N74" s="322">
        <v>0</v>
      </c>
      <c r="O74" s="1444">
        <v>0</v>
      </c>
      <c r="P74" s="322">
        <v>26.950000000000003</v>
      </c>
    </row>
    <row r="75" spans="1:16" x14ac:dyDescent="0.25">
      <c r="A75" s="2">
        <v>45485</v>
      </c>
      <c r="B75" s="1" t="s">
        <v>150</v>
      </c>
      <c r="C75" s="322">
        <v>1.8</v>
      </c>
      <c r="D75" s="322">
        <v>0</v>
      </c>
      <c r="E75" s="322">
        <v>1.8</v>
      </c>
      <c r="F75" s="322">
        <v>0</v>
      </c>
      <c r="G75" s="322">
        <v>0</v>
      </c>
      <c r="H75" s="322">
        <v>1.8</v>
      </c>
      <c r="J75" s="26">
        <v>45505</v>
      </c>
      <c r="K75" s="322">
        <v>24.700000000000003</v>
      </c>
      <c r="L75" s="322">
        <v>0</v>
      </c>
      <c r="M75" s="322">
        <v>24.700000000000003</v>
      </c>
      <c r="N75" s="322">
        <v>0</v>
      </c>
      <c r="O75" s="1444">
        <v>0</v>
      </c>
      <c r="P75" s="322">
        <v>24.700000000000003</v>
      </c>
    </row>
    <row r="76" spans="1:16" x14ac:dyDescent="0.25">
      <c r="A76" s="2">
        <v>45488</v>
      </c>
      <c r="B76" s="1" t="s">
        <v>11832</v>
      </c>
      <c r="C76" s="322">
        <v>4.5</v>
      </c>
      <c r="D76" s="322">
        <v>0</v>
      </c>
      <c r="E76" s="322">
        <v>4.5</v>
      </c>
      <c r="F76" s="322">
        <v>0</v>
      </c>
      <c r="G76" s="322">
        <v>0</v>
      </c>
      <c r="H76" s="322">
        <v>4.5</v>
      </c>
      <c r="J76" s="1168" t="s">
        <v>11832</v>
      </c>
      <c r="K76" s="322">
        <v>6.5</v>
      </c>
      <c r="L76" s="322">
        <v>0</v>
      </c>
      <c r="M76" s="322">
        <v>6.5</v>
      </c>
      <c r="N76" s="322">
        <v>0</v>
      </c>
      <c r="O76" s="1444">
        <v>0</v>
      </c>
      <c r="P76" s="322">
        <v>6.5</v>
      </c>
    </row>
    <row r="77" spans="1:16" x14ac:dyDescent="0.25">
      <c r="A77" s="2">
        <v>45488</v>
      </c>
      <c r="B77" s="1" t="s">
        <v>150</v>
      </c>
      <c r="C77" s="322">
        <v>1.7</v>
      </c>
      <c r="D77" s="322">
        <v>0</v>
      </c>
      <c r="E77" s="322">
        <v>1.7</v>
      </c>
      <c r="F77" s="322">
        <v>0</v>
      </c>
      <c r="G77" s="322">
        <v>0</v>
      </c>
      <c r="H77" s="322">
        <v>1.7</v>
      </c>
      <c r="J77" s="1168" t="s">
        <v>5</v>
      </c>
      <c r="K77" s="322">
        <v>0.5</v>
      </c>
      <c r="L77" s="322">
        <v>0</v>
      </c>
      <c r="M77" s="322">
        <v>0.5</v>
      </c>
      <c r="N77" s="322">
        <v>0</v>
      </c>
      <c r="O77" s="1444">
        <v>0</v>
      </c>
      <c r="P77" s="322">
        <v>0.5</v>
      </c>
    </row>
    <row r="78" spans="1:16" x14ac:dyDescent="0.25">
      <c r="A78" s="2">
        <v>45489</v>
      </c>
      <c r="B78" s="1" t="s">
        <v>11832</v>
      </c>
      <c r="C78" s="322">
        <v>3</v>
      </c>
      <c r="D78" s="322">
        <v>0</v>
      </c>
      <c r="E78" s="322">
        <v>3</v>
      </c>
      <c r="F78" s="322">
        <v>0</v>
      </c>
      <c r="G78" s="322">
        <v>0</v>
      </c>
      <c r="H78" s="322">
        <v>3</v>
      </c>
      <c r="J78" s="1168" t="s">
        <v>11833</v>
      </c>
      <c r="K78" s="322">
        <v>8.5</v>
      </c>
      <c r="L78" s="322">
        <v>0</v>
      </c>
      <c r="M78" s="322">
        <v>8.5</v>
      </c>
      <c r="N78" s="322">
        <v>0</v>
      </c>
      <c r="O78" s="1444">
        <v>0</v>
      </c>
      <c r="P78" s="322">
        <v>8.5</v>
      </c>
    </row>
    <row r="79" spans="1:16" x14ac:dyDescent="0.25">
      <c r="A79" s="2">
        <v>45489</v>
      </c>
      <c r="B79" s="1" t="s">
        <v>150</v>
      </c>
      <c r="C79" s="322">
        <v>3.6999999999999997</v>
      </c>
      <c r="D79" s="322">
        <v>0</v>
      </c>
      <c r="E79" s="322">
        <v>3.6999999999999997</v>
      </c>
      <c r="F79" s="322">
        <v>0</v>
      </c>
      <c r="G79" s="322">
        <v>0</v>
      </c>
      <c r="H79" s="322">
        <v>3.6999999999999997</v>
      </c>
      <c r="J79" s="1168" t="s">
        <v>150</v>
      </c>
      <c r="K79" s="322">
        <v>9.2000000000000011</v>
      </c>
      <c r="L79" s="322">
        <v>0</v>
      </c>
      <c r="M79" s="322">
        <v>9.2000000000000011</v>
      </c>
      <c r="N79" s="322">
        <v>0</v>
      </c>
      <c r="O79" s="1444">
        <v>0</v>
      </c>
      <c r="P79" s="322">
        <v>9.2000000000000011</v>
      </c>
    </row>
    <row r="80" spans="1:16" x14ac:dyDescent="0.25">
      <c r="A80" s="2">
        <v>45491</v>
      </c>
      <c r="B80" s="1" t="s">
        <v>11832</v>
      </c>
      <c r="C80" s="322">
        <v>3.75</v>
      </c>
      <c r="D80" s="322">
        <v>0</v>
      </c>
      <c r="E80" s="322">
        <v>3.75</v>
      </c>
      <c r="F80" s="322">
        <v>0</v>
      </c>
      <c r="G80" s="322">
        <v>0</v>
      </c>
      <c r="H80" s="322">
        <v>3.75</v>
      </c>
      <c r="J80" s="26">
        <v>45506</v>
      </c>
      <c r="K80" s="322">
        <v>23.95</v>
      </c>
      <c r="L80" s="322">
        <v>0</v>
      </c>
      <c r="M80" s="322">
        <v>23.95</v>
      </c>
      <c r="N80" s="322">
        <v>0</v>
      </c>
      <c r="O80" s="1444">
        <v>0</v>
      </c>
      <c r="P80" s="322">
        <v>23.95</v>
      </c>
    </row>
    <row r="81" spans="1:16" x14ac:dyDescent="0.25">
      <c r="A81" s="2">
        <v>45491</v>
      </c>
      <c r="B81" s="1" t="s">
        <v>150</v>
      </c>
      <c r="C81" s="322">
        <v>1.2</v>
      </c>
      <c r="D81" s="322">
        <v>0</v>
      </c>
      <c r="E81" s="322">
        <v>1.2</v>
      </c>
      <c r="F81" s="322">
        <v>0</v>
      </c>
      <c r="G81" s="322">
        <v>0</v>
      </c>
      <c r="H81" s="322">
        <v>1.2</v>
      </c>
      <c r="J81" s="1168" t="s">
        <v>11832</v>
      </c>
      <c r="K81" s="322">
        <v>4</v>
      </c>
      <c r="L81" s="322">
        <v>0</v>
      </c>
      <c r="M81" s="322">
        <v>4</v>
      </c>
      <c r="N81" s="322">
        <v>0</v>
      </c>
      <c r="O81" s="1444">
        <v>0</v>
      </c>
      <c r="P81" s="322">
        <v>4</v>
      </c>
    </row>
    <row r="82" spans="1:16" x14ac:dyDescent="0.25">
      <c r="A82" s="2">
        <v>45492</v>
      </c>
      <c r="B82" s="1" t="s">
        <v>11832</v>
      </c>
      <c r="C82" s="322">
        <v>2.75</v>
      </c>
      <c r="D82" s="322">
        <v>0</v>
      </c>
      <c r="E82" s="322">
        <v>2.75</v>
      </c>
      <c r="F82" s="322">
        <v>0</v>
      </c>
      <c r="G82" s="322">
        <v>0</v>
      </c>
      <c r="H82" s="322">
        <v>2.75</v>
      </c>
      <c r="J82" s="1168" t="s">
        <v>5</v>
      </c>
      <c r="K82" s="322">
        <v>12.55</v>
      </c>
      <c r="L82" s="322">
        <v>0</v>
      </c>
      <c r="M82" s="322">
        <v>12.55</v>
      </c>
      <c r="N82" s="322">
        <v>0</v>
      </c>
      <c r="O82" s="1444">
        <v>0</v>
      </c>
      <c r="P82" s="322">
        <v>12.55</v>
      </c>
    </row>
    <row r="83" spans="1:16" x14ac:dyDescent="0.25">
      <c r="A83" s="2">
        <v>45493</v>
      </c>
      <c r="B83" s="1" t="s">
        <v>5</v>
      </c>
      <c r="C83" s="322">
        <v>3.15</v>
      </c>
      <c r="D83" s="322">
        <v>0</v>
      </c>
      <c r="E83" s="322">
        <v>3.15</v>
      </c>
      <c r="F83" s="322">
        <v>0</v>
      </c>
      <c r="G83" s="322">
        <v>0</v>
      </c>
      <c r="H83" s="322">
        <v>3.15</v>
      </c>
      <c r="J83" s="1168" t="s">
        <v>150</v>
      </c>
      <c r="K83" s="322">
        <v>7.3999999999999995</v>
      </c>
      <c r="L83" s="322">
        <v>0</v>
      </c>
      <c r="M83" s="322">
        <v>7.3999999999999995</v>
      </c>
      <c r="N83" s="322">
        <v>0</v>
      </c>
      <c r="O83" s="1444">
        <v>0</v>
      </c>
      <c r="P83" s="322">
        <v>7.3999999999999995</v>
      </c>
    </row>
    <row r="84" spans="1:16" x14ac:dyDescent="0.25">
      <c r="A84" s="2">
        <v>45494</v>
      </c>
      <c r="B84" s="1" t="s">
        <v>5</v>
      </c>
      <c r="C84" s="322">
        <v>1.4</v>
      </c>
      <c r="D84" s="322">
        <v>0</v>
      </c>
      <c r="E84" s="322">
        <v>1.4</v>
      </c>
      <c r="F84" s="322">
        <v>0</v>
      </c>
      <c r="G84" s="322">
        <v>0</v>
      </c>
      <c r="H84" s="322">
        <v>1.4</v>
      </c>
      <c r="J84" s="26">
        <v>45508</v>
      </c>
      <c r="K84" s="322">
        <v>8.4</v>
      </c>
      <c r="L84" s="322">
        <v>0</v>
      </c>
      <c r="M84" s="322">
        <v>8.4</v>
      </c>
      <c r="N84" s="322">
        <v>0</v>
      </c>
      <c r="O84" s="1444">
        <v>0</v>
      </c>
      <c r="P84" s="322">
        <v>8.4</v>
      </c>
    </row>
    <row r="85" spans="1:16" x14ac:dyDescent="0.25">
      <c r="A85" s="2">
        <v>45495</v>
      </c>
      <c r="B85" s="1" t="s">
        <v>5</v>
      </c>
      <c r="C85" s="322">
        <v>4.4000000000000004</v>
      </c>
      <c r="D85" s="322">
        <v>0</v>
      </c>
      <c r="E85" s="322">
        <v>4.4000000000000004</v>
      </c>
      <c r="F85" s="322">
        <v>0</v>
      </c>
      <c r="G85" s="322">
        <v>0</v>
      </c>
      <c r="H85" s="322">
        <v>4.4000000000000004</v>
      </c>
      <c r="J85" s="1168" t="s">
        <v>5</v>
      </c>
      <c r="K85" s="322">
        <v>8.4</v>
      </c>
      <c r="L85" s="322">
        <v>0</v>
      </c>
      <c r="M85" s="322">
        <v>8.4</v>
      </c>
      <c r="N85" s="322">
        <v>0</v>
      </c>
      <c r="O85" s="1444">
        <v>0</v>
      </c>
      <c r="P85" s="322">
        <v>8.4</v>
      </c>
    </row>
    <row r="86" spans="1:16" x14ac:dyDescent="0.25">
      <c r="A86" s="2">
        <v>45495</v>
      </c>
      <c r="B86" s="1" t="s">
        <v>11833</v>
      </c>
      <c r="C86" s="322">
        <v>0.5</v>
      </c>
      <c r="D86" s="322">
        <v>0</v>
      </c>
      <c r="E86" s="322">
        <v>0.5</v>
      </c>
      <c r="F86" s="322">
        <v>0</v>
      </c>
      <c r="G86" s="322">
        <v>0</v>
      </c>
      <c r="H86" s="322">
        <v>0.5</v>
      </c>
      <c r="J86" s="26">
        <v>45509</v>
      </c>
      <c r="K86" s="322">
        <v>47.449999999999996</v>
      </c>
      <c r="L86" s="322">
        <v>3.5</v>
      </c>
      <c r="M86" s="322">
        <v>37.949999999999996</v>
      </c>
      <c r="N86" s="322">
        <v>6</v>
      </c>
      <c r="O86" s="1444">
        <v>0</v>
      </c>
      <c r="P86" s="322">
        <v>37.949999999999996</v>
      </c>
    </row>
    <row r="87" spans="1:16" x14ac:dyDescent="0.25">
      <c r="A87" s="2">
        <v>45495</v>
      </c>
      <c r="B87" s="1" t="s">
        <v>150</v>
      </c>
      <c r="C87" s="322">
        <v>4</v>
      </c>
      <c r="D87" s="322">
        <v>0</v>
      </c>
      <c r="E87" s="322">
        <v>4</v>
      </c>
      <c r="F87" s="322">
        <v>0</v>
      </c>
      <c r="G87" s="322">
        <v>0</v>
      </c>
      <c r="H87" s="322">
        <v>4</v>
      </c>
      <c r="J87" s="1168" t="s">
        <v>11832</v>
      </c>
      <c r="K87" s="322">
        <v>1.75</v>
      </c>
      <c r="L87" s="322">
        <v>0</v>
      </c>
      <c r="M87" s="322">
        <v>1.75</v>
      </c>
      <c r="N87" s="322">
        <v>0</v>
      </c>
      <c r="O87" s="1444">
        <v>0</v>
      </c>
      <c r="P87" s="322">
        <v>1.75</v>
      </c>
    </row>
    <row r="88" spans="1:16" x14ac:dyDescent="0.25">
      <c r="A88" s="2">
        <v>45496</v>
      </c>
      <c r="B88" s="1" t="s">
        <v>11832</v>
      </c>
      <c r="C88" s="322">
        <v>11.75</v>
      </c>
      <c r="D88" s="322">
        <v>0</v>
      </c>
      <c r="E88" s="322">
        <v>11.75</v>
      </c>
      <c r="F88" s="322">
        <v>0</v>
      </c>
      <c r="G88" s="322">
        <v>0</v>
      </c>
      <c r="H88" s="322">
        <v>11.75</v>
      </c>
      <c r="J88" s="1168" t="s">
        <v>5</v>
      </c>
      <c r="K88" s="322">
        <v>17.299999999999997</v>
      </c>
      <c r="L88" s="322">
        <v>0</v>
      </c>
      <c r="M88" s="322">
        <v>17.299999999999997</v>
      </c>
      <c r="N88" s="322">
        <v>0</v>
      </c>
      <c r="O88" s="1444">
        <v>0</v>
      </c>
      <c r="P88" s="322">
        <v>17.299999999999997</v>
      </c>
    </row>
    <row r="89" spans="1:16" x14ac:dyDescent="0.25">
      <c r="A89" s="2">
        <v>45496</v>
      </c>
      <c r="B89" s="1" t="s">
        <v>5</v>
      </c>
      <c r="C89" s="322">
        <v>4.25</v>
      </c>
      <c r="D89" s="322">
        <v>0</v>
      </c>
      <c r="E89" s="322">
        <v>4.25</v>
      </c>
      <c r="F89" s="322">
        <v>0</v>
      </c>
      <c r="G89" s="322">
        <v>0</v>
      </c>
      <c r="H89" s="322">
        <v>4.25</v>
      </c>
      <c r="J89" s="1168" t="s">
        <v>11833</v>
      </c>
      <c r="K89" s="322">
        <v>17</v>
      </c>
      <c r="L89" s="322">
        <v>3.5</v>
      </c>
      <c r="M89" s="322">
        <v>7.5</v>
      </c>
      <c r="N89" s="322">
        <v>6</v>
      </c>
      <c r="O89" s="1444">
        <v>0</v>
      </c>
      <c r="P89" s="322">
        <v>7.5</v>
      </c>
    </row>
    <row r="90" spans="1:16" x14ac:dyDescent="0.25">
      <c r="A90" s="2">
        <v>45496</v>
      </c>
      <c r="B90" s="1" t="s">
        <v>11833</v>
      </c>
      <c r="C90" s="322">
        <v>0.75</v>
      </c>
      <c r="D90" s="322">
        <v>0</v>
      </c>
      <c r="E90" s="322">
        <v>0.75</v>
      </c>
      <c r="F90" s="322">
        <v>0</v>
      </c>
      <c r="G90" s="322">
        <v>0</v>
      </c>
      <c r="H90" s="322">
        <v>0.75</v>
      </c>
      <c r="J90" s="1168" t="s">
        <v>150</v>
      </c>
      <c r="K90" s="322">
        <v>11.399999999999999</v>
      </c>
      <c r="L90" s="322">
        <v>0</v>
      </c>
      <c r="M90" s="322">
        <v>11.399999999999999</v>
      </c>
      <c r="N90" s="322">
        <v>0</v>
      </c>
      <c r="O90" s="1444">
        <v>0</v>
      </c>
      <c r="P90" s="322">
        <v>11.399999999999999</v>
      </c>
    </row>
    <row r="91" spans="1:16" x14ac:dyDescent="0.25">
      <c r="A91" s="2">
        <v>45496</v>
      </c>
      <c r="B91" s="1" t="s">
        <v>150</v>
      </c>
      <c r="C91" s="322">
        <v>4.2</v>
      </c>
      <c r="D91" s="322">
        <v>0</v>
      </c>
      <c r="E91" s="322">
        <v>4.2</v>
      </c>
      <c r="F91" s="322">
        <v>0</v>
      </c>
      <c r="G91" s="322">
        <v>0</v>
      </c>
      <c r="H91" s="322">
        <v>4.2</v>
      </c>
      <c r="J91" s="26">
        <v>45510</v>
      </c>
      <c r="K91" s="322">
        <v>59.5</v>
      </c>
      <c r="L91" s="322">
        <v>0</v>
      </c>
      <c r="M91" s="322">
        <v>55</v>
      </c>
      <c r="N91" s="322">
        <v>4.5</v>
      </c>
      <c r="O91" s="1444">
        <v>0</v>
      </c>
      <c r="P91" s="322">
        <v>55</v>
      </c>
    </row>
    <row r="92" spans="1:16" x14ac:dyDescent="0.25">
      <c r="A92" s="2">
        <v>45497</v>
      </c>
      <c r="B92" s="1" t="s">
        <v>5</v>
      </c>
      <c r="C92" s="322">
        <v>3.65</v>
      </c>
      <c r="D92" s="322">
        <v>0</v>
      </c>
      <c r="E92" s="322">
        <v>3.65</v>
      </c>
      <c r="F92" s="322">
        <v>0</v>
      </c>
      <c r="G92" s="322">
        <v>0</v>
      </c>
      <c r="H92" s="322">
        <v>3.65</v>
      </c>
      <c r="J92" s="1168" t="s">
        <v>11832</v>
      </c>
      <c r="K92" s="322">
        <v>5.5</v>
      </c>
      <c r="L92" s="322">
        <v>0</v>
      </c>
      <c r="M92" s="322">
        <v>5.5</v>
      </c>
      <c r="N92" s="322">
        <v>0</v>
      </c>
      <c r="O92" s="1444">
        <v>0</v>
      </c>
      <c r="P92" s="322">
        <v>5.5</v>
      </c>
    </row>
    <row r="93" spans="1:16" x14ac:dyDescent="0.25">
      <c r="A93" s="2">
        <v>45497</v>
      </c>
      <c r="B93" s="1" t="s">
        <v>11833</v>
      </c>
      <c r="C93" s="322">
        <v>0.25</v>
      </c>
      <c r="D93" s="322">
        <v>0</v>
      </c>
      <c r="E93" s="322">
        <v>0.25</v>
      </c>
      <c r="F93" s="322">
        <v>0</v>
      </c>
      <c r="G93" s="322">
        <v>0</v>
      </c>
      <c r="H93" s="322">
        <v>0.25</v>
      </c>
      <c r="J93" s="1168" t="s">
        <v>5</v>
      </c>
      <c r="K93" s="322">
        <v>24.999999999999996</v>
      </c>
      <c r="L93" s="322">
        <v>0</v>
      </c>
      <c r="M93" s="322">
        <v>24.999999999999996</v>
      </c>
      <c r="N93" s="322">
        <v>0</v>
      </c>
      <c r="O93" s="1444">
        <v>0</v>
      </c>
      <c r="P93" s="322">
        <v>24.999999999999996</v>
      </c>
    </row>
    <row r="94" spans="1:16" x14ac:dyDescent="0.25">
      <c r="A94" s="2">
        <v>45497</v>
      </c>
      <c r="B94" s="1" t="s">
        <v>150</v>
      </c>
      <c r="C94" s="322">
        <v>1.7000000000000002</v>
      </c>
      <c r="D94" s="322">
        <v>0</v>
      </c>
      <c r="E94" s="322">
        <v>1.7000000000000002</v>
      </c>
      <c r="F94" s="322">
        <v>0</v>
      </c>
      <c r="G94" s="322">
        <v>0</v>
      </c>
      <c r="H94" s="322">
        <v>1.7000000000000002</v>
      </c>
      <c r="J94" s="1168" t="s">
        <v>11833</v>
      </c>
      <c r="K94" s="322">
        <v>19.5</v>
      </c>
      <c r="L94" s="322">
        <v>0</v>
      </c>
      <c r="M94" s="322">
        <v>15</v>
      </c>
      <c r="N94" s="322">
        <v>4.5</v>
      </c>
      <c r="O94" s="1444">
        <v>0</v>
      </c>
      <c r="P94" s="322">
        <v>15</v>
      </c>
    </row>
    <row r="95" spans="1:16" x14ac:dyDescent="0.25">
      <c r="A95" s="2">
        <v>45498</v>
      </c>
      <c r="B95" s="1" t="s">
        <v>5</v>
      </c>
      <c r="C95" s="322">
        <v>0.5</v>
      </c>
      <c r="D95" s="322">
        <v>0</v>
      </c>
      <c r="E95" s="322">
        <v>0.5</v>
      </c>
      <c r="F95" s="322">
        <v>0</v>
      </c>
      <c r="G95" s="322">
        <v>0</v>
      </c>
      <c r="H95" s="322">
        <v>0.5</v>
      </c>
      <c r="J95" s="1168" t="s">
        <v>150</v>
      </c>
      <c r="K95" s="322">
        <v>9.5</v>
      </c>
      <c r="L95" s="322">
        <v>0</v>
      </c>
      <c r="M95" s="322">
        <v>9.5</v>
      </c>
      <c r="N95" s="322">
        <v>0</v>
      </c>
      <c r="O95" s="1444">
        <v>0</v>
      </c>
      <c r="P95" s="322">
        <v>9.5</v>
      </c>
    </row>
    <row r="96" spans="1:16" x14ac:dyDescent="0.25">
      <c r="A96" s="2">
        <v>45498</v>
      </c>
      <c r="B96" s="1" t="s">
        <v>150</v>
      </c>
      <c r="C96" s="322">
        <v>3.0999999999999996</v>
      </c>
      <c r="D96" s="322">
        <v>0</v>
      </c>
      <c r="E96" s="322">
        <v>3.0999999999999996</v>
      </c>
      <c r="F96" s="322">
        <v>0</v>
      </c>
      <c r="G96" s="322">
        <v>0</v>
      </c>
      <c r="H96" s="322">
        <v>3.0999999999999996</v>
      </c>
      <c r="J96" s="26">
        <v>45511</v>
      </c>
      <c r="K96" s="322">
        <v>38.75</v>
      </c>
      <c r="L96" s="322">
        <v>0</v>
      </c>
      <c r="M96" s="322">
        <v>38.75</v>
      </c>
      <c r="N96" s="322">
        <v>0</v>
      </c>
      <c r="O96" s="1444">
        <v>0</v>
      </c>
      <c r="P96" s="322">
        <v>38.75</v>
      </c>
    </row>
    <row r="97" spans="1:16" x14ac:dyDescent="0.25">
      <c r="A97" s="2">
        <v>45499</v>
      </c>
      <c r="B97" s="1" t="s">
        <v>5</v>
      </c>
      <c r="C97" s="322">
        <v>0.4</v>
      </c>
      <c r="D97" s="322">
        <v>0</v>
      </c>
      <c r="E97" s="322">
        <v>0.4</v>
      </c>
      <c r="F97" s="322">
        <v>0</v>
      </c>
      <c r="G97" s="322">
        <v>0</v>
      </c>
      <c r="H97" s="322">
        <v>0.4</v>
      </c>
      <c r="J97" s="1168" t="s">
        <v>11832</v>
      </c>
      <c r="K97" s="322">
        <v>8</v>
      </c>
      <c r="L97" s="322">
        <v>0</v>
      </c>
      <c r="M97" s="322">
        <v>8</v>
      </c>
      <c r="N97" s="322">
        <v>0</v>
      </c>
      <c r="O97" s="1444">
        <v>0</v>
      </c>
      <c r="P97" s="322">
        <v>8</v>
      </c>
    </row>
    <row r="98" spans="1:16" x14ac:dyDescent="0.25">
      <c r="A98" s="2">
        <v>45499</v>
      </c>
      <c r="B98" s="1" t="s">
        <v>150</v>
      </c>
      <c r="C98" s="322">
        <v>0.6</v>
      </c>
      <c r="D98" s="322">
        <v>0</v>
      </c>
      <c r="E98" s="322">
        <v>0.6</v>
      </c>
      <c r="F98" s="322">
        <v>0</v>
      </c>
      <c r="G98" s="322">
        <v>0</v>
      </c>
      <c r="H98" s="322">
        <v>0.6</v>
      </c>
      <c r="J98" s="1168" t="s">
        <v>5</v>
      </c>
      <c r="K98" s="322">
        <v>22.35</v>
      </c>
      <c r="L98" s="322">
        <v>0</v>
      </c>
      <c r="M98" s="322">
        <v>22.35</v>
      </c>
      <c r="N98" s="322">
        <v>0</v>
      </c>
      <c r="O98" s="1444">
        <v>0</v>
      </c>
      <c r="P98" s="322">
        <v>22.35</v>
      </c>
    </row>
    <row r="99" spans="1:16" x14ac:dyDescent="0.25">
      <c r="A99" s="2">
        <v>45500</v>
      </c>
      <c r="B99" s="1" t="s">
        <v>5</v>
      </c>
      <c r="C99" s="322">
        <v>0.4</v>
      </c>
      <c r="D99" s="322">
        <v>0</v>
      </c>
      <c r="E99" s="322">
        <v>0.4</v>
      </c>
      <c r="F99" s="322">
        <v>0</v>
      </c>
      <c r="G99" s="322">
        <v>0</v>
      </c>
      <c r="H99" s="322">
        <v>0.4</v>
      </c>
      <c r="J99" s="1168" t="s">
        <v>150</v>
      </c>
      <c r="K99" s="322">
        <v>8.4</v>
      </c>
      <c r="L99" s="322">
        <v>0</v>
      </c>
      <c r="M99" s="322">
        <v>8.4</v>
      </c>
      <c r="N99" s="322">
        <v>0</v>
      </c>
      <c r="O99" s="1444">
        <v>0</v>
      </c>
      <c r="P99" s="322">
        <v>8.4</v>
      </c>
    </row>
    <row r="100" spans="1:16" x14ac:dyDescent="0.25">
      <c r="A100" s="2">
        <v>45502</v>
      </c>
      <c r="B100" s="1" t="s">
        <v>11832</v>
      </c>
      <c r="C100" s="322">
        <v>4</v>
      </c>
      <c r="D100" s="322">
        <v>0</v>
      </c>
      <c r="E100" s="322">
        <v>4</v>
      </c>
      <c r="F100" s="322">
        <v>0</v>
      </c>
      <c r="G100" s="322">
        <v>0</v>
      </c>
      <c r="H100" s="322">
        <v>4</v>
      </c>
      <c r="J100" s="26">
        <v>45512</v>
      </c>
      <c r="K100" s="322">
        <v>35.200000000000003</v>
      </c>
      <c r="L100" s="322">
        <v>3.5</v>
      </c>
      <c r="M100" s="322">
        <v>29.7</v>
      </c>
      <c r="N100" s="322">
        <v>2</v>
      </c>
      <c r="O100" s="1444">
        <v>0</v>
      </c>
      <c r="P100" s="322">
        <v>29.7</v>
      </c>
    </row>
    <row r="101" spans="1:16" x14ac:dyDescent="0.25">
      <c r="A101" s="2">
        <v>45502</v>
      </c>
      <c r="B101" s="1" t="s">
        <v>5</v>
      </c>
      <c r="C101" s="322">
        <v>5.95</v>
      </c>
      <c r="D101" s="322">
        <v>0</v>
      </c>
      <c r="E101" s="322">
        <v>5.95</v>
      </c>
      <c r="F101" s="322">
        <v>0</v>
      </c>
      <c r="G101" s="322">
        <v>0</v>
      </c>
      <c r="H101" s="322">
        <v>5.95</v>
      </c>
      <c r="J101" s="1168" t="s">
        <v>11832</v>
      </c>
      <c r="K101" s="322">
        <v>1.5</v>
      </c>
      <c r="L101" s="322">
        <v>0</v>
      </c>
      <c r="M101" s="322">
        <v>1.5</v>
      </c>
      <c r="N101" s="322">
        <v>0</v>
      </c>
      <c r="O101" s="1444">
        <v>0</v>
      </c>
      <c r="P101" s="322">
        <v>1.5</v>
      </c>
    </row>
    <row r="102" spans="1:16" x14ac:dyDescent="0.25">
      <c r="A102" s="2">
        <v>45502</v>
      </c>
      <c r="B102" s="1" t="s">
        <v>150</v>
      </c>
      <c r="C102" s="322">
        <v>6.1</v>
      </c>
      <c r="D102" s="322">
        <v>0</v>
      </c>
      <c r="E102" s="322">
        <v>6.1</v>
      </c>
      <c r="F102" s="322">
        <v>0</v>
      </c>
      <c r="G102" s="322">
        <v>0</v>
      </c>
      <c r="H102" s="322">
        <v>6.1</v>
      </c>
      <c r="J102" s="1168" t="s">
        <v>5</v>
      </c>
      <c r="K102" s="322">
        <v>21.2</v>
      </c>
      <c r="L102" s="322">
        <v>2.25</v>
      </c>
      <c r="M102" s="322">
        <v>18.95</v>
      </c>
      <c r="N102" s="322">
        <v>0</v>
      </c>
      <c r="O102" s="1444">
        <v>0</v>
      </c>
      <c r="P102" s="322">
        <v>18.95</v>
      </c>
    </row>
    <row r="103" spans="1:16" x14ac:dyDescent="0.25">
      <c r="A103" s="2">
        <v>45503</v>
      </c>
      <c r="B103" s="1" t="s">
        <v>11832</v>
      </c>
      <c r="C103" s="322">
        <v>7.75</v>
      </c>
      <c r="D103" s="322">
        <v>0</v>
      </c>
      <c r="E103" s="322">
        <v>7.75</v>
      </c>
      <c r="F103" s="322">
        <v>0</v>
      </c>
      <c r="G103" s="322">
        <v>0</v>
      </c>
      <c r="H103" s="322">
        <v>7.75</v>
      </c>
      <c r="J103" s="1168" t="s">
        <v>11833</v>
      </c>
      <c r="K103" s="322">
        <v>12.5</v>
      </c>
      <c r="L103" s="322">
        <v>1.25</v>
      </c>
      <c r="M103" s="322">
        <v>9.25</v>
      </c>
      <c r="N103" s="322">
        <v>2</v>
      </c>
      <c r="O103" s="1444">
        <v>0</v>
      </c>
      <c r="P103" s="322">
        <v>9.25</v>
      </c>
    </row>
    <row r="104" spans="1:16" x14ac:dyDescent="0.25">
      <c r="A104" s="2">
        <v>45503</v>
      </c>
      <c r="B104" s="1" t="s">
        <v>5</v>
      </c>
      <c r="C104" s="322">
        <v>7.6</v>
      </c>
      <c r="D104" s="322">
        <v>0</v>
      </c>
      <c r="E104" s="322">
        <v>7.6</v>
      </c>
      <c r="F104" s="322">
        <v>0</v>
      </c>
      <c r="G104" s="322">
        <v>0</v>
      </c>
      <c r="H104" s="322">
        <v>7.6</v>
      </c>
      <c r="J104" s="26">
        <v>45513</v>
      </c>
      <c r="K104" s="322">
        <v>20.05</v>
      </c>
      <c r="L104" s="322">
        <v>0.30000000000000004</v>
      </c>
      <c r="M104" s="322">
        <v>18.5</v>
      </c>
      <c r="N104" s="322">
        <v>1.25</v>
      </c>
      <c r="O104" s="1444">
        <v>0</v>
      </c>
      <c r="P104" s="322">
        <v>18.5</v>
      </c>
    </row>
    <row r="105" spans="1:16" x14ac:dyDescent="0.25">
      <c r="A105" s="2">
        <v>45503</v>
      </c>
      <c r="B105" s="1" t="s">
        <v>150</v>
      </c>
      <c r="C105" s="322">
        <v>6.3</v>
      </c>
      <c r="D105" s="322">
        <v>0</v>
      </c>
      <c r="E105" s="322">
        <v>6.3</v>
      </c>
      <c r="F105" s="322">
        <v>0</v>
      </c>
      <c r="G105" s="322">
        <v>0</v>
      </c>
      <c r="H105" s="322">
        <v>6.3</v>
      </c>
      <c r="J105" s="1168" t="s">
        <v>5</v>
      </c>
      <c r="K105" s="322">
        <v>14.3</v>
      </c>
      <c r="L105" s="322">
        <v>0.30000000000000004</v>
      </c>
      <c r="M105" s="322">
        <v>14</v>
      </c>
      <c r="N105" s="322">
        <v>0</v>
      </c>
      <c r="O105" s="1444">
        <v>0</v>
      </c>
      <c r="P105" s="322">
        <v>14</v>
      </c>
    </row>
    <row r="106" spans="1:16" x14ac:dyDescent="0.25">
      <c r="A106" s="2">
        <v>45504</v>
      </c>
      <c r="B106" s="1" t="s">
        <v>11832</v>
      </c>
      <c r="C106" s="322">
        <v>1.75</v>
      </c>
      <c r="D106" s="322">
        <v>0</v>
      </c>
      <c r="E106" s="322">
        <v>1.75</v>
      </c>
      <c r="F106" s="322">
        <v>0</v>
      </c>
      <c r="G106" s="322">
        <v>0</v>
      </c>
      <c r="H106" s="322">
        <v>1.75</v>
      </c>
      <c r="J106" s="1168" t="s">
        <v>11833</v>
      </c>
      <c r="K106" s="322">
        <v>5.75</v>
      </c>
      <c r="L106" s="322">
        <v>0</v>
      </c>
      <c r="M106" s="322">
        <v>4.5</v>
      </c>
      <c r="N106" s="322">
        <v>1.25</v>
      </c>
      <c r="O106" s="1444">
        <v>0</v>
      </c>
      <c r="P106" s="322">
        <v>4.5</v>
      </c>
    </row>
    <row r="107" spans="1:16" x14ac:dyDescent="0.25">
      <c r="A107" s="2">
        <v>45504</v>
      </c>
      <c r="B107" s="1" t="s">
        <v>5</v>
      </c>
      <c r="C107" s="322">
        <v>18.3</v>
      </c>
      <c r="D107" s="322">
        <v>0</v>
      </c>
      <c r="E107" s="322">
        <v>18.3</v>
      </c>
      <c r="F107" s="322">
        <v>0</v>
      </c>
      <c r="G107" s="322">
        <v>0</v>
      </c>
      <c r="H107" s="322">
        <v>18.3</v>
      </c>
      <c r="J107" s="26">
        <v>45514</v>
      </c>
      <c r="K107" s="322">
        <v>4</v>
      </c>
      <c r="L107" s="322">
        <v>0</v>
      </c>
      <c r="M107" s="322">
        <v>4</v>
      </c>
      <c r="N107" s="322">
        <v>0</v>
      </c>
      <c r="O107" s="1444">
        <v>0</v>
      </c>
      <c r="P107" s="322">
        <v>4</v>
      </c>
    </row>
    <row r="108" spans="1:16" x14ac:dyDescent="0.25">
      <c r="A108" s="2">
        <v>45504</v>
      </c>
      <c r="B108" s="1" t="s">
        <v>150</v>
      </c>
      <c r="C108" s="322">
        <v>6.9</v>
      </c>
      <c r="D108" s="322">
        <v>0</v>
      </c>
      <c r="E108" s="322">
        <v>6.9</v>
      </c>
      <c r="F108" s="322">
        <v>0</v>
      </c>
      <c r="G108" s="322">
        <v>0</v>
      </c>
      <c r="H108" s="322">
        <v>6.9</v>
      </c>
      <c r="J108" s="1168" t="s">
        <v>5</v>
      </c>
      <c r="K108" s="322">
        <v>4</v>
      </c>
      <c r="L108" s="322">
        <v>0</v>
      </c>
      <c r="M108" s="322">
        <v>4</v>
      </c>
      <c r="N108" s="322">
        <v>0</v>
      </c>
      <c r="O108" s="1444">
        <v>0</v>
      </c>
      <c r="P108" s="322">
        <v>4</v>
      </c>
    </row>
    <row r="109" spans="1:16" x14ac:dyDescent="0.25">
      <c r="A109" s="2">
        <v>45505</v>
      </c>
      <c r="B109" s="1" t="s">
        <v>11832</v>
      </c>
      <c r="C109" s="322">
        <v>6.5</v>
      </c>
      <c r="D109" s="322">
        <v>0</v>
      </c>
      <c r="E109" s="322">
        <v>6.5</v>
      </c>
      <c r="F109" s="322">
        <v>0</v>
      </c>
      <c r="G109" s="322">
        <v>0</v>
      </c>
      <c r="H109" s="322">
        <v>6.5</v>
      </c>
      <c r="J109" s="26">
        <v>45515</v>
      </c>
      <c r="K109" s="322">
        <v>7.5</v>
      </c>
      <c r="L109" s="322">
        <v>0</v>
      </c>
      <c r="M109" s="322">
        <v>7.5</v>
      </c>
      <c r="N109" s="322">
        <v>0</v>
      </c>
      <c r="O109" s="1444">
        <v>0</v>
      </c>
      <c r="P109" s="322">
        <v>7.5</v>
      </c>
    </row>
    <row r="110" spans="1:16" x14ac:dyDescent="0.25">
      <c r="A110" s="2">
        <v>45505</v>
      </c>
      <c r="B110" s="1" t="s">
        <v>5</v>
      </c>
      <c r="C110" s="322">
        <v>0.5</v>
      </c>
      <c r="D110" s="322">
        <v>0</v>
      </c>
      <c r="E110" s="322">
        <v>0.5</v>
      </c>
      <c r="F110" s="322">
        <v>0</v>
      </c>
      <c r="G110" s="322">
        <v>0</v>
      </c>
      <c r="H110" s="322">
        <v>0.5</v>
      </c>
      <c r="J110" s="1168" t="s">
        <v>5</v>
      </c>
      <c r="K110" s="322">
        <v>7.5</v>
      </c>
      <c r="L110" s="322">
        <v>0</v>
      </c>
      <c r="M110" s="322">
        <v>7.5</v>
      </c>
      <c r="N110" s="322">
        <v>0</v>
      </c>
      <c r="O110" s="1444">
        <v>0</v>
      </c>
      <c r="P110" s="322">
        <v>7.5</v>
      </c>
    </row>
    <row r="111" spans="1:16" x14ac:dyDescent="0.25">
      <c r="A111" s="2">
        <v>45505</v>
      </c>
      <c r="B111" s="1" t="s">
        <v>11833</v>
      </c>
      <c r="C111" s="322">
        <v>8.5</v>
      </c>
      <c r="D111" s="322">
        <v>0</v>
      </c>
      <c r="E111" s="322">
        <v>8.5</v>
      </c>
      <c r="F111" s="322">
        <v>0</v>
      </c>
      <c r="G111" s="322">
        <v>0</v>
      </c>
      <c r="H111" s="322">
        <v>8.5</v>
      </c>
      <c r="J111" s="26">
        <v>45516</v>
      </c>
      <c r="K111" s="322">
        <v>21.249999999999993</v>
      </c>
      <c r="L111" s="322">
        <v>0.25</v>
      </c>
      <c r="M111" s="322">
        <v>20.999999999999993</v>
      </c>
      <c r="N111" s="322">
        <v>0</v>
      </c>
      <c r="O111" s="1444">
        <v>0</v>
      </c>
      <c r="P111" s="322">
        <v>20.999999999999993</v>
      </c>
    </row>
    <row r="112" spans="1:16" x14ac:dyDescent="0.25">
      <c r="A112" s="2">
        <v>45505</v>
      </c>
      <c r="B112" s="1" t="s">
        <v>150</v>
      </c>
      <c r="C112" s="322">
        <v>9.2000000000000011</v>
      </c>
      <c r="D112" s="322">
        <v>0</v>
      </c>
      <c r="E112" s="322">
        <v>9.2000000000000011</v>
      </c>
      <c r="F112" s="322">
        <v>0</v>
      </c>
      <c r="G112" s="322">
        <v>0</v>
      </c>
      <c r="H112" s="322">
        <v>9.2000000000000011</v>
      </c>
      <c r="J112" s="1168" t="s">
        <v>5</v>
      </c>
      <c r="K112" s="322">
        <v>21.249999999999993</v>
      </c>
      <c r="L112" s="322">
        <v>0.25</v>
      </c>
      <c r="M112" s="322">
        <v>20.999999999999993</v>
      </c>
      <c r="N112" s="322">
        <v>0</v>
      </c>
      <c r="O112" s="1444">
        <v>0</v>
      </c>
      <c r="P112" s="322">
        <v>20.999999999999993</v>
      </c>
    </row>
    <row r="113" spans="1:16" x14ac:dyDescent="0.25">
      <c r="A113" s="2">
        <v>45506</v>
      </c>
      <c r="B113" s="1" t="s">
        <v>11832</v>
      </c>
      <c r="C113" s="322">
        <v>4</v>
      </c>
      <c r="D113" s="322">
        <v>0</v>
      </c>
      <c r="E113" s="322">
        <v>4</v>
      </c>
      <c r="F113" s="322">
        <v>0</v>
      </c>
      <c r="G113" s="322">
        <v>0</v>
      </c>
      <c r="H113" s="322">
        <v>4</v>
      </c>
      <c r="J113" s="26">
        <v>45517</v>
      </c>
      <c r="K113" s="322">
        <v>27.999999999999993</v>
      </c>
      <c r="L113" s="322">
        <v>0</v>
      </c>
      <c r="M113" s="322">
        <v>27.999999999999993</v>
      </c>
      <c r="N113" s="322">
        <v>0</v>
      </c>
      <c r="O113" s="1444">
        <v>0</v>
      </c>
      <c r="P113" s="322">
        <v>27.999999999999993</v>
      </c>
    </row>
    <row r="114" spans="1:16" x14ac:dyDescent="0.25">
      <c r="A114" s="2">
        <v>45506</v>
      </c>
      <c r="B114" s="1" t="s">
        <v>5</v>
      </c>
      <c r="C114" s="322">
        <v>12.55</v>
      </c>
      <c r="D114" s="322">
        <v>0</v>
      </c>
      <c r="E114" s="322">
        <v>12.55</v>
      </c>
      <c r="F114" s="322">
        <v>0</v>
      </c>
      <c r="G114" s="322">
        <v>0</v>
      </c>
      <c r="H114" s="322">
        <v>12.55</v>
      </c>
      <c r="J114" s="1168" t="s">
        <v>5</v>
      </c>
      <c r="K114" s="322">
        <v>27.999999999999993</v>
      </c>
      <c r="L114" s="322">
        <v>0</v>
      </c>
      <c r="M114" s="322">
        <v>27.999999999999993</v>
      </c>
      <c r="N114" s="322">
        <v>0</v>
      </c>
      <c r="O114" s="1444">
        <v>0</v>
      </c>
      <c r="P114" s="322">
        <v>27.999999999999993</v>
      </c>
    </row>
    <row r="115" spans="1:16" x14ac:dyDescent="0.25">
      <c r="A115" s="2">
        <v>45506</v>
      </c>
      <c r="B115" s="1" t="s">
        <v>150</v>
      </c>
      <c r="C115" s="322">
        <v>7.3999999999999995</v>
      </c>
      <c r="D115" s="322">
        <v>0</v>
      </c>
      <c r="E115" s="322">
        <v>7.3999999999999995</v>
      </c>
      <c r="F115" s="322">
        <v>0</v>
      </c>
      <c r="G115" s="322">
        <v>0</v>
      </c>
      <c r="H115" s="322">
        <v>7.3999999999999995</v>
      </c>
      <c r="J115" s="26">
        <v>45518</v>
      </c>
      <c r="K115" s="322">
        <v>19.649999999999999</v>
      </c>
      <c r="L115" s="322">
        <v>0</v>
      </c>
      <c r="M115" s="322">
        <v>19.649999999999999</v>
      </c>
      <c r="N115" s="322">
        <v>0</v>
      </c>
      <c r="O115" s="1444">
        <v>0</v>
      </c>
      <c r="P115" s="322">
        <v>19.649999999999999</v>
      </c>
    </row>
    <row r="116" spans="1:16" x14ac:dyDescent="0.25">
      <c r="A116" s="2">
        <v>45508</v>
      </c>
      <c r="B116" s="1" t="s">
        <v>5</v>
      </c>
      <c r="C116" s="322">
        <v>8.4</v>
      </c>
      <c r="D116" s="322">
        <v>0</v>
      </c>
      <c r="E116" s="322">
        <v>8.4</v>
      </c>
      <c r="F116" s="322">
        <v>0</v>
      </c>
      <c r="G116" s="322">
        <v>0</v>
      </c>
      <c r="H116" s="322">
        <v>8.4</v>
      </c>
      <c r="J116" s="1168" t="s">
        <v>5</v>
      </c>
      <c r="K116" s="322">
        <v>19.649999999999999</v>
      </c>
      <c r="L116" s="322">
        <v>0</v>
      </c>
      <c r="M116" s="322">
        <v>19.649999999999999</v>
      </c>
      <c r="N116" s="322">
        <v>0</v>
      </c>
      <c r="O116" s="1444">
        <v>0</v>
      </c>
      <c r="P116" s="322">
        <v>19.649999999999999</v>
      </c>
    </row>
    <row r="117" spans="1:16" x14ac:dyDescent="0.25">
      <c r="A117" s="2">
        <v>45509</v>
      </c>
      <c r="B117" s="1" t="s">
        <v>11832</v>
      </c>
      <c r="C117" s="322">
        <v>1.75</v>
      </c>
      <c r="D117" s="322">
        <v>0</v>
      </c>
      <c r="E117" s="322">
        <v>1.75</v>
      </c>
      <c r="F117" s="322">
        <v>0</v>
      </c>
      <c r="G117" s="322">
        <v>0</v>
      </c>
      <c r="H117" s="322">
        <v>1.75</v>
      </c>
      <c r="J117" s="26" t="s">
        <v>366</v>
      </c>
      <c r="K117" s="322">
        <v>587.4</v>
      </c>
      <c r="L117" s="322">
        <v>7.55</v>
      </c>
      <c r="M117" s="322">
        <v>566.09999999999991</v>
      </c>
      <c r="N117" s="322">
        <v>13.75</v>
      </c>
      <c r="O117" s="1444">
        <v>0</v>
      </c>
      <c r="P117" s="322">
        <v>566.09999999999991</v>
      </c>
    </row>
    <row r="118" spans="1:16" x14ac:dyDescent="0.25">
      <c r="A118" s="2">
        <v>45509</v>
      </c>
      <c r="B118" s="1" t="s">
        <v>5</v>
      </c>
      <c r="C118" s="322">
        <v>17.299999999999997</v>
      </c>
      <c r="D118" s="322">
        <v>0</v>
      </c>
      <c r="E118" s="322">
        <v>17.299999999999997</v>
      </c>
      <c r="F118" s="322">
        <v>0</v>
      </c>
      <c r="G118" s="322">
        <v>0</v>
      </c>
      <c r="H118" s="322">
        <v>17.299999999999997</v>
      </c>
    </row>
    <row r="119" spans="1:16" x14ac:dyDescent="0.25">
      <c r="A119" s="2">
        <v>45509</v>
      </c>
      <c r="B119" s="1" t="s">
        <v>11833</v>
      </c>
      <c r="C119" s="322">
        <v>17</v>
      </c>
      <c r="D119" s="322">
        <v>3.5</v>
      </c>
      <c r="E119" s="322">
        <v>7.5</v>
      </c>
      <c r="F119" s="322">
        <v>6</v>
      </c>
      <c r="G119" s="322">
        <v>0</v>
      </c>
      <c r="H119" s="322">
        <v>7.5</v>
      </c>
    </row>
    <row r="120" spans="1:16" x14ac:dyDescent="0.25">
      <c r="A120" s="2">
        <v>45509</v>
      </c>
      <c r="B120" s="1" t="s">
        <v>150</v>
      </c>
      <c r="C120" s="322">
        <v>11.399999999999999</v>
      </c>
      <c r="D120" s="322">
        <v>0</v>
      </c>
      <c r="E120" s="322">
        <v>11.399999999999999</v>
      </c>
      <c r="F120" s="322">
        <v>0</v>
      </c>
      <c r="G120" s="322">
        <v>0</v>
      </c>
      <c r="H120" s="322">
        <v>11.399999999999999</v>
      </c>
    </row>
    <row r="121" spans="1:16" x14ac:dyDescent="0.25">
      <c r="A121" s="2">
        <v>45510</v>
      </c>
      <c r="B121" s="1" t="s">
        <v>11832</v>
      </c>
      <c r="C121" s="322">
        <v>5.5</v>
      </c>
      <c r="D121" s="322">
        <v>0</v>
      </c>
      <c r="E121" s="322">
        <v>5.5</v>
      </c>
      <c r="F121" s="322">
        <v>0</v>
      </c>
      <c r="G121" s="322">
        <v>0</v>
      </c>
      <c r="H121" s="322">
        <v>5.5</v>
      </c>
    </row>
    <row r="122" spans="1:16" x14ac:dyDescent="0.25">
      <c r="A122" s="2">
        <v>45510</v>
      </c>
      <c r="B122" s="1" t="s">
        <v>5</v>
      </c>
      <c r="C122" s="322">
        <v>24.999999999999996</v>
      </c>
      <c r="D122" s="322">
        <v>0</v>
      </c>
      <c r="E122" s="322">
        <v>24.999999999999996</v>
      </c>
      <c r="F122" s="322">
        <v>0</v>
      </c>
      <c r="G122" s="322">
        <v>0</v>
      </c>
      <c r="H122" s="322">
        <v>24.999999999999996</v>
      </c>
    </row>
    <row r="123" spans="1:16" x14ac:dyDescent="0.25">
      <c r="A123" s="2">
        <v>45510</v>
      </c>
      <c r="B123" s="1" t="s">
        <v>11833</v>
      </c>
      <c r="C123" s="322">
        <v>19.5</v>
      </c>
      <c r="D123" s="322">
        <v>0</v>
      </c>
      <c r="E123" s="322">
        <v>15</v>
      </c>
      <c r="F123" s="322">
        <v>4.5</v>
      </c>
      <c r="G123" s="322">
        <v>0</v>
      </c>
      <c r="H123" s="322">
        <v>15</v>
      </c>
    </row>
    <row r="124" spans="1:16" x14ac:dyDescent="0.25">
      <c r="A124" s="2">
        <v>45510</v>
      </c>
      <c r="B124" s="1" t="s">
        <v>150</v>
      </c>
      <c r="C124" s="322">
        <v>9.5</v>
      </c>
      <c r="D124" s="322">
        <v>0</v>
      </c>
      <c r="E124" s="322">
        <v>9.5</v>
      </c>
      <c r="F124" s="322">
        <v>0</v>
      </c>
      <c r="G124" s="322">
        <v>0</v>
      </c>
      <c r="H124" s="322">
        <v>9.5</v>
      </c>
    </row>
    <row r="125" spans="1:16" x14ac:dyDescent="0.25">
      <c r="A125" s="2">
        <v>45511</v>
      </c>
      <c r="B125" s="1" t="s">
        <v>11832</v>
      </c>
      <c r="C125" s="322">
        <v>8</v>
      </c>
      <c r="D125" s="322">
        <v>0</v>
      </c>
      <c r="E125" s="322">
        <v>8</v>
      </c>
      <c r="F125" s="322">
        <v>0</v>
      </c>
      <c r="G125" s="322">
        <v>0</v>
      </c>
      <c r="H125" s="322">
        <v>8</v>
      </c>
    </row>
    <row r="126" spans="1:16" x14ac:dyDescent="0.25">
      <c r="A126" s="2">
        <v>45511</v>
      </c>
      <c r="B126" s="1" t="s">
        <v>5</v>
      </c>
      <c r="C126" s="322">
        <v>22.35</v>
      </c>
      <c r="D126" s="322">
        <v>0</v>
      </c>
      <c r="E126" s="322">
        <v>22.35</v>
      </c>
      <c r="F126" s="322">
        <v>0</v>
      </c>
      <c r="G126" s="322">
        <v>0</v>
      </c>
      <c r="H126" s="322">
        <v>22.35</v>
      </c>
    </row>
    <row r="127" spans="1:16" x14ac:dyDescent="0.25">
      <c r="A127" s="2">
        <v>45511</v>
      </c>
      <c r="B127" s="1" t="s">
        <v>150</v>
      </c>
      <c r="C127" s="322">
        <v>8.4</v>
      </c>
      <c r="D127" s="322">
        <v>0</v>
      </c>
      <c r="E127" s="322">
        <v>8.4</v>
      </c>
      <c r="F127" s="322">
        <v>0</v>
      </c>
      <c r="G127" s="322">
        <v>0</v>
      </c>
      <c r="H127" s="322">
        <v>8.4</v>
      </c>
    </row>
    <row r="128" spans="1:16" x14ac:dyDescent="0.25">
      <c r="A128" s="2">
        <v>45512</v>
      </c>
      <c r="B128" s="1" t="s">
        <v>11832</v>
      </c>
      <c r="C128" s="322">
        <v>1.5</v>
      </c>
      <c r="D128" s="322">
        <v>0</v>
      </c>
      <c r="E128" s="322">
        <v>1.5</v>
      </c>
      <c r="F128" s="322">
        <v>0</v>
      </c>
      <c r="G128" s="322">
        <v>0</v>
      </c>
      <c r="H128" s="322">
        <v>1.5</v>
      </c>
    </row>
    <row r="129" spans="1:8" x14ac:dyDescent="0.25">
      <c r="A129" s="2">
        <v>45512</v>
      </c>
      <c r="B129" s="1" t="s">
        <v>5</v>
      </c>
      <c r="C129" s="322">
        <v>21.2</v>
      </c>
      <c r="D129" s="322">
        <v>2.25</v>
      </c>
      <c r="E129" s="322">
        <v>18.95</v>
      </c>
      <c r="F129" s="322">
        <v>0</v>
      </c>
      <c r="G129" s="322">
        <v>0</v>
      </c>
      <c r="H129" s="322">
        <v>18.95</v>
      </c>
    </row>
    <row r="130" spans="1:8" x14ac:dyDescent="0.25">
      <c r="A130" s="2">
        <v>45512</v>
      </c>
      <c r="B130" s="1" t="s">
        <v>11833</v>
      </c>
      <c r="C130" s="322">
        <v>12.5</v>
      </c>
      <c r="D130" s="322">
        <v>1.25</v>
      </c>
      <c r="E130" s="322">
        <v>9.25</v>
      </c>
      <c r="F130" s="322">
        <v>2</v>
      </c>
      <c r="G130" s="322">
        <v>0</v>
      </c>
      <c r="H130" s="322">
        <v>9.25</v>
      </c>
    </row>
    <row r="131" spans="1:8" x14ac:dyDescent="0.25">
      <c r="A131" s="2">
        <v>45513</v>
      </c>
      <c r="B131" s="1" t="s">
        <v>5</v>
      </c>
      <c r="C131" s="322">
        <v>14.3</v>
      </c>
      <c r="D131" s="322">
        <v>0.30000000000000004</v>
      </c>
      <c r="E131" s="322">
        <v>14</v>
      </c>
      <c r="F131" s="322">
        <v>0</v>
      </c>
      <c r="G131" s="322">
        <v>0</v>
      </c>
      <c r="H131" s="322">
        <v>14</v>
      </c>
    </row>
    <row r="132" spans="1:8" x14ac:dyDescent="0.25">
      <c r="A132" s="2">
        <v>45513</v>
      </c>
      <c r="B132" s="1" t="s">
        <v>11833</v>
      </c>
      <c r="C132" s="322">
        <v>5.75</v>
      </c>
      <c r="D132" s="322">
        <v>0</v>
      </c>
      <c r="E132" s="322">
        <v>4.5</v>
      </c>
      <c r="F132" s="322">
        <v>1.25</v>
      </c>
      <c r="G132" s="322">
        <v>0</v>
      </c>
      <c r="H132" s="322">
        <v>4.5</v>
      </c>
    </row>
    <row r="133" spans="1:8" x14ac:dyDescent="0.25">
      <c r="A133" s="2">
        <v>45514</v>
      </c>
      <c r="B133" s="1" t="s">
        <v>5</v>
      </c>
      <c r="C133" s="322">
        <v>4</v>
      </c>
      <c r="D133" s="322">
        <v>0</v>
      </c>
      <c r="E133" s="322">
        <v>4</v>
      </c>
      <c r="F133" s="322">
        <v>0</v>
      </c>
      <c r="G133" s="322">
        <v>0</v>
      </c>
      <c r="H133" s="322">
        <v>4</v>
      </c>
    </row>
    <row r="134" spans="1:8" x14ac:dyDescent="0.25">
      <c r="A134" s="2">
        <v>45515</v>
      </c>
      <c r="B134" s="1" t="s">
        <v>5</v>
      </c>
      <c r="C134" s="322">
        <v>7.5</v>
      </c>
      <c r="D134" s="322">
        <v>0</v>
      </c>
      <c r="E134" s="322">
        <v>7.5</v>
      </c>
      <c r="F134" s="322">
        <v>0</v>
      </c>
      <c r="G134" s="322">
        <v>0</v>
      </c>
      <c r="H134" s="322">
        <v>7.5</v>
      </c>
    </row>
    <row r="135" spans="1:8" x14ac:dyDescent="0.25">
      <c r="A135" s="2">
        <v>45516</v>
      </c>
      <c r="B135" s="1" t="s">
        <v>5</v>
      </c>
      <c r="C135" s="322">
        <v>21.249999999999993</v>
      </c>
      <c r="D135" s="322">
        <v>0.25</v>
      </c>
      <c r="E135" s="322">
        <v>20.999999999999993</v>
      </c>
      <c r="F135" s="322">
        <v>0</v>
      </c>
      <c r="G135" s="322">
        <v>0</v>
      </c>
      <c r="H135" s="322">
        <v>20.999999999999993</v>
      </c>
    </row>
    <row r="136" spans="1:8" x14ac:dyDescent="0.25">
      <c r="A136" s="2">
        <v>45517</v>
      </c>
      <c r="B136" s="1" t="s">
        <v>5</v>
      </c>
      <c r="C136" s="322">
        <v>27.999999999999993</v>
      </c>
      <c r="D136" s="322">
        <v>0</v>
      </c>
      <c r="E136" s="322">
        <v>27.999999999999993</v>
      </c>
      <c r="F136" s="322">
        <v>0</v>
      </c>
      <c r="G136" s="322">
        <v>0</v>
      </c>
      <c r="H136" s="322">
        <v>27.999999999999993</v>
      </c>
    </row>
    <row r="137" spans="1:8" x14ac:dyDescent="0.25">
      <c r="A137" s="2">
        <v>45518</v>
      </c>
      <c r="B137" s="1" t="s">
        <v>5</v>
      </c>
      <c r="C137" s="322">
        <v>19.649999999999999</v>
      </c>
      <c r="D137" s="322">
        <v>0</v>
      </c>
      <c r="E137" s="322">
        <v>19.649999999999999</v>
      </c>
      <c r="F137" s="322">
        <v>0</v>
      </c>
      <c r="G137" s="322">
        <v>0</v>
      </c>
      <c r="H137" s="322">
        <v>19.649999999999999</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19" t="s">
        <v>898</v>
      </c>
      <c r="B1" s="1419"/>
      <c r="C1" s="1419"/>
      <c r="D1" s="1419"/>
      <c r="E1" s="1419"/>
      <c r="F1" s="1419"/>
      <c r="H1" s="1419" t="s">
        <v>900</v>
      </c>
      <c r="I1" s="1419"/>
      <c r="J1" s="1419"/>
      <c r="K1" s="1419"/>
      <c r="L1" s="1419"/>
      <c r="M1" s="1419"/>
      <c r="O1" s="1419" t="s">
        <v>901</v>
      </c>
      <c r="P1" s="1419"/>
      <c r="Q1" s="1419"/>
      <c r="R1" s="1419"/>
      <c r="S1" s="1419"/>
      <c r="T1" s="1419"/>
      <c r="V1" s="1418"/>
      <c r="W1" s="1418"/>
      <c r="X1" s="1418"/>
      <c r="Y1" s="1418"/>
    </row>
    <row r="3" spans="1:25" x14ac:dyDescent="0.25">
      <c r="A3" s="1154"/>
      <c r="B3" s="1144" t="s">
        <v>122</v>
      </c>
      <c r="C3" s="1144" t="s">
        <v>897</v>
      </c>
      <c r="D3" s="1144" t="s">
        <v>894</v>
      </c>
      <c r="E3" s="1144" t="s">
        <v>895</v>
      </c>
      <c r="F3" s="1145" t="s">
        <v>896</v>
      </c>
      <c r="G3" s="1"/>
      <c r="H3" s="1146" t="s">
        <v>3</v>
      </c>
      <c r="I3" s="1144" t="s">
        <v>122</v>
      </c>
      <c r="J3" s="1144" t="s">
        <v>893</v>
      </c>
      <c r="K3" s="1144" t="s">
        <v>894</v>
      </c>
      <c r="L3" s="1144" t="s">
        <v>895</v>
      </c>
      <c r="M3" s="1145" t="s">
        <v>896</v>
      </c>
      <c r="O3" s="975"/>
      <c r="P3" s="319" t="s">
        <v>11832</v>
      </c>
      <c r="Q3" s="996" t="s">
        <v>5</v>
      </c>
      <c r="R3" s="996" t="s">
        <v>11833</v>
      </c>
      <c r="S3" s="478" t="s">
        <v>150</v>
      </c>
      <c r="T3" s="477" t="s">
        <v>261</v>
      </c>
      <c r="V3" s="976" t="s">
        <v>365</v>
      </c>
      <c r="W3" s="976" t="s">
        <v>9257</v>
      </c>
      <c r="X3" s="976" t="s">
        <v>9258</v>
      </c>
    </row>
    <row r="4" spans="1:25" x14ac:dyDescent="0.25">
      <c r="A4" s="1155" t="s">
        <v>11832</v>
      </c>
      <c r="B4" s="1161">
        <v>89</v>
      </c>
      <c r="C4" s="1156">
        <v>66.5</v>
      </c>
      <c r="D4" s="1156">
        <v>22.5</v>
      </c>
      <c r="E4" s="1156">
        <v>0</v>
      </c>
      <c r="F4" s="1157">
        <v>0</v>
      </c>
      <c r="G4" s="191"/>
      <c r="H4" s="1155" t="s">
        <v>11829</v>
      </c>
      <c r="I4" s="1156">
        <v>55.54999999999999</v>
      </c>
      <c r="J4" s="1156">
        <v>53.04999999999999</v>
      </c>
      <c r="K4" s="1156">
        <v>2.5</v>
      </c>
      <c r="L4" s="1156">
        <v>0</v>
      </c>
      <c r="M4" s="1157">
        <v>0</v>
      </c>
      <c r="O4" s="1153" t="s">
        <v>899</v>
      </c>
      <c r="P4" s="1150">
        <v>89</v>
      </c>
      <c r="Q4" s="1151">
        <v>324.75000000000006</v>
      </c>
      <c r="R4" s="1151">
        <v>46.25</v>
      </c>
      <c r="S4" s="1151">
        <v>106.10000000000001</v>
      </c>
      <c r="T4" s="1152">
        <v>566.1</v>
      </c>
      <c r="V4" s="4" t="s">
        <v>11832</v>
      </c>
      <c r="W4" s="322">
        <v>89</v>
      </c>
      <c r="X4" s="322">
        <v>0</v>
      </c>
    </row>
    <row r="5" spans="1:25" x14ac:dyDescent="0.25">
      <c r="A5" s="1155" t="s">
        <v>5</v>
      </c>
      <c r="B5" s="1161">
        <v>324.75000000000006</v>
      </c>
      <c r="C5" s="1156">
        <v>249.20000000000013</v>
      </c>
      <c r="D5" s="1156">
        <v>33.749999999999993</v>
      </c>
      <c r="E5" s="1156">
        <v>19.599999999999998</v>
      </c>
      <c r="F5" s="1157">
        <v>22.2</v>
      </c>
      <c r="G5" s="191"/>
      <c r="H5" s="1155" t="s">
        <v>11648</v>
      </c>
      <c r="I5" s="1156">
        <v>44.349999999999994</v>
      </c>
      <c r="J5" s="1156">
        <v>44.349999999999994</v>
      </c>
      <c r="K5" s="1156">
        <v>0</v>
      </c>
      <c r="L5" s="1156">
        <v>0</v>
      </c>
      <c r="M5" s="1157">
        <v>0</v>
      </c>
      <c r="V5" s="4" t="s">
        <v>5</v>
      </c>
      <c r="W5" s="322">
        <v>324.75000000000006</v>
      </c>
      <c r="X5" s="322">
        <v>0</v>
      </c>
    </row>
    <row r="6" spans="1:25" x14ac:dyDescent="0.25">
      <c r="A6" s="1155" t="s">
        <v>11833</v>
      </c>
      <c r="B6" s="1161">
        <v>46.25</v>
      </c>
      <c r="C6" s="1156">
        <v>46.25</v>
      </c>
      <c r="D6" s="1156">
        <v>0</v>
      </c>
      <c r="E6" s="1156">
        <v>0</v>
      </c>
      <c r="F6" s="1157">
        <v>0</v>
      </c>
      <c r="G6" s="191"/>
      <c r="H6" s="1155" t="s">
        <v>11652</v>
      </c>
      <c r="I6" s="1156">
        <v>37.299999999999997</v>
      </c>
      <c r="J6" s="1156">
        <v>17.8</v>
      </c>
      <c r="K6" s="1156">
        <v>19.499999999999996</v>
      </c>
      <c r="L6" s="1156">
        <v>0</v>
      </c>
      <c r="M6" s="1157">
        <v>0</v>
      </c>
      <c r="V6" s="4" t="s">
        <v>11833</v>
      </c>
      <c r="W6" s="322">
        <v>46.25</v>
      </c>
      <c r="X6" s="322">
        <v>13.75</v>
      </c>
    </row>
    <row r="7" spans="1:25" x14ac:dyDescent="0.25">
      <c r="A7" s="1155" t="s">
        <v>150</v>
      </c>
      <c r="B7" s="1161">
        <v>106.10000000000001</v>
      </c>
      <c r="C7" s="1156">
        <v>85.4</v>
      </c>
      <c r="D7" s="1156">
        <v>20.7</v>
      </c>
      <c r="E7" s="1156">
        <v>0</v>
      </c>
      <c r="F7" s="1157">
        <v>0</v>
      </c>
      <c r="G7" s="191"/>
      <c r="H7" s="1155" t="s">
        <v>11628</v>
      </c>
      <c r="I7" s="1156">
        <v>23.15</v>
      </c>
      <c r="J7" s="1156">
        <v>19.75</v>
      </c>
      <c r="K7" s="1156">
        <v>0.75</v>
      </c>
      <c r="L7" s="1156">
        <v>2.65</v>
      </c>
      <c r="M7" s="1157">
        <v>0</v>
      </c>
      <c r="V7" s="4" t="s">
        <v>150</v>
      </c>
      <c r="W7" s="322">
        <v>106.10000000000001</v>
      </c>
      <c r="X7" s="322">
        <v>0</v>
      </c>
    </row>
    <row r="8" spans="1:25" x14ac:dyDescent="0.25">
      <c r="A8" s="1158" t="s">
        <v>366</v>
      </c>
      <c r="B8" s="1162">
        <v>566.1</v>
      </c>
      <c r="C8" s="1159">
        <v>447.35000000000014</v>
      </c>
      <c r="D8" s="1159">
        <v>76.949999999999989</v>
      </c>
      <c r="E8" s="1159">
        <v>19.599999999999998</v>
      </c>
      <c r="F8" s="1160">
        <v>22.2</v>
      </c>
      <c r="G8" s="191"/>
      <c r="H8" s="1155" t="s">
        <v>13409</v>
      </c>
      <c r="I8" s="1156">
        <v>20.65</v>
      </c>
      <c r="J8" s="1156">
        <v>20.65</v>
      </c>
      <c r="K8" s="1156">
        <v>0</v>
      </c>
      <c r="L8" s="1156">
        <v>0</v>
      </c>
      <c r="M8" s="1157">
        <v>0</v>
      </c>
      <c r="V8" s="4" t="s">
        <v>366</v>
      </c>
      <c r="W8" s="322">
        <v>566.1</v>
      </c>
      <c r="X8" s="322">
        <v>13.75</v>
      </c>
    </row>
    <row r="9" spans="1:25" x14ac:dyDescent="0.25">
      <c r="H9" s="1155" t="s">
        <v>11616</v>
      </c>
      <c r="I9" s="1156">
        <v>20.5</v>
      </c>
      <c r="J9" s="1156">
        <v>20.5</v>
      </c>
      <c r="K9" s="1156">
        <v>0</v>
      </c>
      <c r="L9" s="1156">
        <v>0</v>
      </c>
      <c r="M9" s="1157">
        <v>0</v>
      </c>
    </row>
    <row r="10" spans="1:25" x14ac:dyDescent="0.25">
      <c r="H10" s="1155" t="s">
        <v>11619</v>
      </c>
      <c r="I10" s="1156">
        <v>18.099999999999998</v>
      </c>
      <c r="J10" s="1156">
        <v>13.75</v>
      </c>
      <c r="K10" s="1156">
        <v>4.3499999999999996</v>
      </c>
      <c r="L10" s="1156">
        <v>0</v>
      </c>
      <c r="M10" s="1157">
        <v>0</v>
      </c>
    </row>
    <row r="11" spans="1:25" x14ac:dyDescent="0.25">
      <c r="H11" s="1155" t="s">
        <v>15196</v>
      </c>
      <c r="I11" s="1156">
        <v>17.799999999999997</v>
      </c>
      <c r="J11" s="1156">
        <v>17.799999999999997</v>
      </c>
      <c r="K11" s="1156">
        <v>0</v>
      </c>
      <c r="L11" s="1156">
        <v>0</v>
      </c>
      <c r="M11" s="1157">
        <v>0</v>
      </c>
    </row>
    <row r="12" spans="1:25" x14ac:dyDescent="0.25">
      <c r="F12" s="1"/>
      <c r="G12" s="1"/>
      <c r="H12" s="1155" t="s">
        <v>11645</v>
      </c>
      <c r="I12" s="1156">
        <v>16.25</v>
      </c>
      <c r="J12" s="1156">
        <v>16.25</v>
      </c>
      <c r="K12" s="1156">
        <v>0</v>
      </c>
      <c r="L12" s="1156">
        <v>0</v>
      </c>
      <c r="M12" s="1157">
        <v>0</v>
      </c>
    </row>
    <row r="13" spans="1:25" x14ac:dyDescent="0.25">
      <c r="F13" s="191"/>
      <c r="G13" s="191"/>
      <c r="H13" s="1155" t="s">
        <v>17029</v>
      </c>
      <c r="I13" s="1156">
        <v>16</v>
      </c>
      <c r="J13" s="1156">
        <v>4</v>
      </c>
      <c r="K13" s="1156">
        <v>12</v>
      </c>
      <c r="L13" s="1156">
        <v>0</v>
      </c>
      <c r="M13" s="1157">
        <v>0</v>
      </c>
    </row>
    <row r="14" spans="1:25" x14ac:dyDescent="0.25">
      <c r="F14" s="191"/>
      <c r="G14" s="191"/>
      <c r="H14" s="1155" t="s">
        <v>13783</v>
      </c>
      <c r="I14" s="1156">
        <v>13.25</v>
      </c>
      <c r="J14" s="1156">
        <v>12.5</v>
      </c>
      <c r="K14" s="1156">
        <v>0.75</v>
      </c>
      <c r="L14" s="1156">
        <v>0</v>
      </c>
      <c r="M14" s="1157">
        <v>0</v>
      </c>
    </row>
    <row r="15" spans="1:25" x14ac:dyDescent="0.25">
      <c r="F15" s="191"/>
      <c r="G15" s="191"/>
      <c r="H15" s="1155" t="s">
        <v>17422</v>
      </c>
      <c r="I15" s="1156">
        <v>12</v>
      </c>
      <c r="J15" s="1156">
        <v>12</v>
      </c>
      <c r="K15" s="1156">
        <v>0</v>
      </c>
      <c r="L15" s="1156">
        <v>0</v>
      </c>
      <c r="M15" s="1157">
        <v>0</v>
      </c>
    </row>
    <row r="16" spans="1:25" x14ac:dyDescent="0.25">
      <c r="F16" s="191"/>
      <c r="G16" s="191"/>
      <c r="H16" s="1155" t="s">
        <v>14910</v>
      </c>
      <c r="I16" s="1156">
        <v>10.9</v>
      </c>
      <c r="J16" s="1156">
        <v>10.9</v>
      </c>
      <c r="K16" s="1156">
        <v>0</v>
      </c>
      <c r="L16" s="1156">
        <v>0</v>
      </c>
      <c r="M16" s="1157">
        <v>0</v>
      </c>
    </row>
    <row r="17" spans="8:13" x14ac:dyDescent="0.25">
      <c r="H17" s="1155" t="s">
        <v>15201</v>
      </c>
      <c r="I17" s="1156">
        <v>10.65</v>
      </c>
      <c r="J17" s="1156">
        <v>10.65</v>
      </c>
      <c r="K17" s="1156">
        <v>0</v>
      </c>
      <c r="L17" s="1156">
        <v>0</v>
      </c>
      <c r="M17" s="1157">
        <v>0</v>
      </c>
    </row>
    <row r="18" spans="8:13" x14ac:dyDescent="0.25">
      <c r="H18" s="1155" t="s">
        <v>11626</v>
      </c>
      <c r="I18" s="1156">
        <v>10</v>
      </c>
      <c r="J18" s="1156">
        <v>8.75</v>
      </c>
      <c r="K18" s="1156">
        <v>0.75</v>
      </c>
      <c r="L18" s="1156">
        <v>0.5</v>
      </c>
      <c r="M18" s="1157">
        <v>0</v>
      </c>
    </row>
    <row r="19" spans="8:13" x14ac:dyDescent="0.25">
      <c r="H19" s="1155" t="s">
        <v>11615</v>
      </c>
      <c r="I19" s="1156">
        <v>9.9500000000000011</v>
      </c>
      <c r="J19" s="1156">
        <v>9.9500000000000011</v>
      </c>
      <c r="K19" s="1156">
        <v>0</v>
      </c>
      <c r="L19" s="1156">
        <v>0</v>
      </c>
      <c r="M19" s="1157">
        <v>0</v>
      </c>
    </row>
    <row r="20" spans="8:13" x14ac:dyDescent="0.25">
      <c r="H20" s="1155" t="s">
        <v>11653</v>
      </c>
      <c r="I20" s="1156">
        <v>9.8500000000000014</v>
      </c>
      <c r="J20" s="1156">
        <v>8.35</v>
      </c>
      <c r="K20" s="1156">
        <v>1</v>
      </c>
      <c r="L20" s="1156">
        <v>0.5</v>
      </c>
      <c r="M20" s="1157">
        <v>0</v>
      </c>
    </row>
    <row r="21" spans="8:13" x14ac:dyDescent="0.25">
      <c r="H21" s="1155" t="s">
        <v>13426</v>
      </c>
      <c r="I21" s="1156">
        <v>8.75</v>
      </c>
      <c r="J21" s="1156">
        <v>8.75</v>
      </c>
      <c r="K21" s="1156">
        <v>0</v>
      </c>
      <c r="L21" s="1156">
        <v>0</v>
      </c>
      <c r="M21" s="1157">
        <v>0</v>
      </c>
    </row>
    <row r="22" spans="8:13" x14ac:dyDescent="0.25">
      <c r="H22" s="1155" t="s">
        <v>17059</v>
      </c>
      <c r="I22" s="1156">
        <v>8.5500000000000007</v>
      </c>
      <c r="J22" s="1156">
        <v>8.25</v>
      </c>
      <c r="K22" s="1156">
        <v>0.3</v>
      </c>
      <c r="L22" s="1156">
        <v>0</v>
      </c>
      <c r="M22" s="1157">
        <v>0</v>
      </c>
    </row>
    <row r="23" spans="8:13" x14ac:dyDescent="0.25">
      <c r="H23" s="1155" t="s">
        <v>13672</v>
      </c>
      <c r="I23" s="1156">
        <v>8.15</v>
      </c>
      <c r="J23" s="1156">
        <v>5.5</v>
      </c>
      <c r="K23" s="1156">
        <v>1.4</v>
      </c>
      <c r="L23" s="1156">
        <v>0.75</v>
      </c>
      <c r="M23" s="1157">
        <v>0.5</v>
      </c>
    </row>
    <row r="24" spans="8:13" x14ac:dyDescent="0.25">
      <c r="H24" s="1155" t="s">
        <v>17570</v>
      </c>
      <c r="I24" s="1156">
        <v>7.0500000000000007</v>
      </c>
      <c r="J24" s="1156">
        <v>7.0500000000000007</v>
      </c>
      <c r="K24" s="1156">
        <v>0</v>
      </c>
      <c r="L24" s="1156">
        <v>0</v>
      </c>
      <c r="M24" s="1157">
        <v>0</v>
      </c>
    </row>
    <row r="25" spans="8:13" x14ac:dyDescent="0.25">
      <c r="H25" s="1155" t="s">
        <v>16818</v>
      </c>
      <c r="I25" s="1156">
        <v>6.5</v>
      </c>
      <c r="J25" s="1156">
        <v>0.5</v>
      </c>
      <c r="K25" s="1156">
        <v>0</v>
      </c>
      <c r="L25" s="1156">
        <v>0</v>
      </c>
      <c r="M25" s="1157">
        <v>6</v>
      </c>
    </row>
    <row r="26" spans="8:13" x14ac:dyDescent="0.25">
      <c r="H26" s="1155" t="s">
        <v>11611</v>
      </c>
      <c r="I26" s="1156">
        <v>6.25</v>
      </c>
      <c r="J26" s="1156">
        <v>0.5</v>
      </c>
      <c r="K26" s="1156">
        <v>0</v>
      </c>
      <c r="L26" s="1156">
        <v>0</v>
      </c>
      <c r="M26" s="1157">
        <v>5.75</v>
      </c>
    </row>
    <row r="27" spans="8:13" x14ac:dyDescent="0.25">
      <c r="H27" s="1155" t="s">
        <v>15151</v>
      </c>
      <c r="I27" s="1156">
        <v>6.1999999999999993</v>
      </c>
      <c r="J27" s="1156">
        <v>4.3</v>
      </c>
      <c r="K27" s="1156">
        <v>1.9</v>
      </c>
      <c r="L27" s="1156">
        <v>0</v>
      </c>
      <c r="M27" s="1157">
        <v>0</v>
      </c>
    </row>
    <row r="28" spans="8:13" x14ac:dyDescent="0.25">
      <c r="H28" s="1155" t="s">
        <v>11609</v>
      </c>
      <c r="I28" s="1156">
        <v>5.8</v>
      </c>
      <c r="J28" s="1156">
        <v>5.8</v>
      </c>
      <c r="K28" s="1156">
        <v>0</v>
      </c>
      <c r="L28" s="1156">
        <v>0</v>
      </c>
      <c r="M28" s="1157">
        <v>0</v>
      </c>
    </row>
    <row r="29" spans="8:13" x14ac:dyDescent="0.25">
      <c r="H29" s="1155" t="s">
        <v>11602</v>
      </c>
      <c r="I29" s="1156">
        <v>5.65</v>
      </c>
      <c r="J29" s="1156">
        <v>0.4</v>
      </c>
      <c r="K29" s="1156">
        <v>0.75</v>
      </c>
      <c r="L29" s="1156">
        <v>1.5</v>
      </c>
      <c r="M29" s="1157">
        <v>3</v>
      </c>
    </row>
    <row r="30" spans="8:13" x14ac:dyDescent="0.25">
      <c r="H30" s="1155" t="s">
        <v>14149</v>
      </c>
      <c r="I30" s="1156">
        <v>5.25</v>
      </c>
      <c r="J30" s="1156">
        <v>5.25</v>
      </c>
      <c r="K30" s="1156">
        <v>0</v>
      </c>
      <c r="L30" s="1156">
        <v>0</v>
      </c>
      <c r="M30" s="1157">
        <v>0</v>
      </c>
    </row>
    <row r="31" spans="8:13" x14ac:dyDescent="0.25">
      <c r="H31" s="1155" t="s">
        <v>14950</v>
      </c>
      <c r="I31" s="1156">
        <v>5.15</v>
      </c>
      <c r="J31" s="1156">
        <v>5.15</v>
      </c>
      <c r="K31" s="1156">
        <v>0</v>
      </c>
      <c r="L31" s="1156">
        <v>0</v>
      </c>
      <c r="M31" s="1157">
        <v>0</v>
      </c>
    </row>
    <row r="32" spans="8:13" x14ac:dyDescent="0.25">
      <c r="H32" s="1155" t="s">
        <v>17024</v>
      </c>
      <c r="I32" s="1156">
        <v>5</v>
      </c>
      <c r="J32" s="1156">
        <v>5</v>
      </c>
      <c r="K32" s="1156">
        <v>0</v>
      </c>
      <c r="L32" s="1156">
        <v>0</v>
      </c>
      <c r="M32" s="1157">
        <v>0</v>
      </c>
    </row>
    <row r="33" spans="8:13" x14ac:dyDescent="0.25">
      <c r="H33" s="1155" t="s">
        <v>13169</v>
      </c>
      <c r="I33" s="1156">
        <v>4.75</v>
      </c>
      <c r="J33" s="1156">
        <v>4.75</v>
      </c>
      <c r="K33" s="1156">
        <v>0</v>
      </c>
      <c r="L33" s="1156">
        <v>0</v>
      </c>
      <c r="M33" s="1157">
        <v>0</v>
      </c>
    </row>
    <row r="34" spans="8:13" x14ac:dyDescent="0.25">
      <c r="H34" s="1163" t="s">
        <v>366</v>
      </c>
      <c r="I34" s="1164">
        <v>429.2999999999999</v>
      </c>
      <c r="J34" s="1164">
        <v>362.19999999999993</v>
      </c>
      <c r="K34" s="1164">
        <v>45.949999999999989</v>
      </c>
      <c r="L34" s="1164">
        <v>5.9</v>
      </c>
      <c r="M34" s="1165">
        <v>15.25</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63"/>
  <sheetViews>
    <sheetView zoomScaleNormal="100" workbookViewId="0">
      <pane ySplit="2" topLeftCell="A421" activePane="bottomLeft" state="frozen"/>
      <selection activeCell="Y3" sqref="Y3:AL5"/>
      <selection pane="bottomLeft" activeCell="V3" sqref="V3:AI23"/>
    </sheetView>
  </sheetViews>
  <sheetFormatPr baseColWidth="10" defaultColWidth="11.5703125" defaultRowHeight="15" x14ac:dyDescent="0.25"/>
  <cols>
    <col min="1" max="1" width="6.140625" style="261" bestFit="1" customWidth="1"/>
    <col min="2" max="2" width="6.7109375" style="1037"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08" bestFit="1" customWidth="1"/>
    <col min="9" max="9" width="25.7109375" style="1088"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80" bestFit="1" customWidth="1"/>
    <col min="19" max="19" width="10.7109375" style="1084" bestFit="1" customWidth="1"/>
    <col min="20" max="20" width="10.28515625" style="246" bestFit="1" customWidth="1"/>
    <col min="21" max="21" width="5.7109375" style="245" customWidth="1"/>
    <col min="22" max="22" width="7" style="1080" bestFit="1" customWidth="1"/>
    <col min="23" max="23" width="6.7109375" style="246" customWidth="1"/>
    <col min="24" max="24" width="11.5703125" style="1084" customWidth="1"/>
    <col min="25" max="25" width="24.42578125" style="246" bestFit="1" customWidth="1"/>
    <col min="26" max="26" width="22" style="246" bestFit="1" customWidth="1"/>
    <col min="27" max="27" width="7.28515625" style="1103" bestFit="1" customWidth="1"/>
    <col min="28" max="28" width="17" style="246" bestFit="1" customWidth="1"/>
    <col min="29" max="29" width="12.7109375" style="246" bestFit="1" customWidth="1"/>
    <col min="30" max="30" width="19.85546875" style="1105" bestFit="1" customWidth="1"/>
    <col min="31" max="31" width="11.28515625" style="246" bestFit="1" customWidth="1"/>
    <col min="32" max="32" width="12.42578125" style="1084"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8" t="s">
        <v>427</v>
      </c>
      <c r="B1" s="1038"/>
      <c r="C1" s="1036"/>
      <c r="D1" s="998"/>
      <c r="E1" s="1036"/>
      <c r="F1" s="1036"/>
      <c r="G1" s="1036"/>
      <c r="H1" s="1106"/>
      <c r="I1" s="1036"/>
      <c r="J1" s="1036"/>
      <c r="K1" s="1086"/>
      <c r="L1" s="1036"/>
      <c r="M1" s="1036"/>
      <c r="N1" s="1036"/>
      <c r="O1" s="1036"/>
      <c r="P1" s="1036"/>
      <c r="Q1"/>
      <c r="R1" s="1420" t="s">
        <v>11287</v>
      </c>
      <c r="S1" s="1421"/>
      <c r="T1" s="1422"/>
      <c r="U1"/>
      <c r="V1" s="1426" t="s">
        <v>11287</v>
      </c>
      <c r="W1" s="1426"/>
      <c r="X1" s="1426"/>
      <c r="Y1" s="1426"/>
      <c r="Z1" s="1426"/>
      <c r="AA1" s="1426"/>
      <c r="AB1" s="1426"/>
      <c r="AC1" s="1426"/>
      <c r="AD1" s="1426"/>
      <c r="AE1" s="1426"/>
      <c r="AF1" s="1426"/>
      <c r="AG1" s="1426"/>
      <c r="AH1" s="1426"/>
      <c r="AI1" s="1426"/>
      <c r="AJ1"/>
      <c r="AK1" s="1423" t="s">
        <v>11287</v>
      </c>
      <c r="AL1" s="1424"/>
      <c r="AM1" s="1424"/>
      <c r="AN1" s="1424"/>
      <c r="AO1" s="1425"/>
      <c r="AQ1" s="1428" t="s">
        <v>667</v>
      </c>
      <c r="AR1" s="1428"/>
      <c r="AS1" s="1428"/>
      <c r="AT1" s="1428"/>
      <c r="AU1" s="1428"/>
      <c r="AV1" s="1428"/>
      <c r="AW1" s="1428"/>
      <c r="AX1" s="1428"/>
      <c r="AY1" s="1428"/>
      <c r="AZ1" s="1428"/>
      <c r="BA1" s="1428"/>
      <c r="BB1" s="1428"/>
      <c r="BC1" s="1428"/>
      <c r="BD1" s="1428"/>
      <c r="BE1" s="1428"/>
      <c r="BG1" s="611" t="s">
        <v>205</v>
      </c>
      <c r="BI1" s="1428" t="s">
        <v>11162</v>
      </c>
      <c r="BJ1" s="1428"/>
      <c r="BK1" s="1428"/>
      <c r="BL1" s="1428"/>
      <c r="BM1" s="1428"/>
      <c r="BN1" s="1428"/>
      <c r="BO1" s="1428"/>
      <c r="BP1" s="1428"/>
      <c r="BQ1" s="1428"/>
      <c r="BR1" s="1428"/>
      <c r="BS1" s="1428"/>
      <c r="BT1" s="1428"/>
      <c r="BU1" s="1428"/>
      <c r="BV1" s="1428"/>
      <c r="BW1" s="1428"/>
    </row>
    <row r="2" spans="1:75" ht="15.75" thickBot="1" x14ac:dyDescent="0.3">
      <c r="A2" s="1039" t="s">
        <v>153</v>
      </c>
      <c r="B2" s="1039" t="s">
        <v>154</v>
      </c>
      <c r="C2" s="1085" t="s">
        <v>155</v>
      </c>
      <c r="D2" s="1082" t="s">
        <v>2</v>
      </c>
      <c r="E2" s="1085" t="s">
        <v>156</v>
      </c>
      <c r="F2" s="1085" t="s">
        <v>168</v>
      </c>
      <c r="G2" s="1085" t="s">
        <v>4</v>
      </c>
      <c r="H2" s="1107" t="s">
        <v>15</v>
      </c>
      <c r="I2" s="1085" t="s">
        <v>160</v>
      </c>
      <c r="J2" s="1085" t="s">
        <v>158</v>
      </c>
      <c r="K2" s="1087" t="s">
        <v>157</v>
      </c>
      <c r="L2" s="1085" t="s">
        <v>159</v>
      </c>
      <c r="M2" s="1085" t="s">
        <v>615</v>
      </c>
      <c r="N2" s="1085" t="s">
        <v>161</v>
      </c>
      <c r="O2" s="1085" t="s">
        <v>167</v>
      </c>
      <c r="P2" s="1085" t="s">
        <v>162</v>
      </c>
      <c r="R2" s="1089" t="s">
        <v>154</v>
      </c>
      <c r="S2" s="175" t="s">
        <v>2</v>
      </c>
      <c r="T2" s="1096" t="s">
        <v>161</v>
      </c>
      <c r="U2"/>
      <c r="V2" s="1079" t="s">
        <v>153</v>
      </c>
      <c r="W2" s="1081" t="s">
        <v>155</v>
      </c>
      <c r="X2" s="1083" t="s">
        <v>2</v>
      </c>
      <c r="Y2" s="1081" t="s">
        <v>168</v>
      </c>
      <c r="Z2" s="1081" t="s">
        <v>4</v>
      </c>
      <c r="AA2" s="1102" t="s">
        <v>15</v>
      </c>
      <c r="AB2" s="1081" t="s">
        <v>160</v>
      </c>
      <c r="AC2" s="1081" t="s">
        <v>158</v>
      </c>
      <c r="AD2" s="1104" t="s">
        <v>157</v>
      </c>
      <c r="AE2" s="1081" t="s">
        <v>159</v>
      </c>
      <c r="AF2" s="1083" t="s">
        <v>615</v>
      </c>
      <c r="AG2" s="1081" t="s">
        <v>161</v>
      </c>
      <c r="AH2" s="1081" t="s">
        <v>167</v>
      </c>
      <c r="AI2" s="1081"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17008</v>
      </c>
      <c r="G3" s="247" t="s">
        <v>11838</v>
      </c>
      <c r="H3" s="978">
        <v>0.25</v>
      </c>
      <c r="I3" s="247"/>
      <c r="J3" s="11" t="s">
        <v>172</v>
      </c>
      <c r="K3" s="516">
        <v>45507</v>
      </c>
      <c r="L3" s="11" t="s">
        <v>9339</v>
      </c>
      <c r="M3" s="2"/>
      <c r="N3" s="11" t="s">
        <v>9339</v>
      </c>
      <c r="O3" s="247" t="s">
        <v>11840</v>
      </c>
      <c r="R3" s="1090">
        <v>1</v>
      </c>
      <c r="S3" s="1094">
        <v>45517</v>
      </c>
      <c r="T3" s="1097" t="s">
        <v>9339</v>
      </c>
      <c r="U3"/>
      <c r="V3" s="261">
        <v>322</v>
      </c>
      <c r="W3" s="11" t="s">
        <v>5</v>
      </c>
      <c r="X3" s="728">
        <v>45517</v>
      </c>
      <c r="Y3" s="247" t="s">
        <v>11657</v>
      </c>
      <c r="Z3" s="247" t="s">
        <v>17960</v>
      </c>
      <c r="AA3" s="978">
        <v>1.5</v>
      </c>
      <c r="AB3" s="247"/>
      <c r="AC3" s="11" t="s">
        <v>172</v>
      </c>
      <c r="AD3" s="516">
        <v>45517.240011574097</v>
      </c>
      <c r="AE3" s="11" t="s">
        <v>9339</v>
      </c>
      <c r="AF3" s="2"/>
      <c r="AG3" s="11" t="s">
        <v>9339</v>
      </c>
      <c r="AH3" s="247" t="s">
        <v>17265</v>
      </c>
      <c r="AI3" s="11"/>
      <c r="AJ3" s="92"/>
      <c r="AK3" s="490">
        <v>344</v>
      </c>
      <c r="AL3" s="489" t="s">
        <v>11537</v>
      </c>
      <c r="AM3" s="490" t="s">
        <v>172</v>
      </c>
      <c r="AN3" s="490" t="s">
        <v>9339</v>
      </c>
      <c r="AO3" s="490" t="s">
        <v>9339</v>
      </c>
      <c r="AQ3" s="1"/>
      <c r="AR3" s="1"/>
      <c r="AS3" s="1"/>
      <c r="AT3" s="626"/>
      <c r="AU3" s="1"/>
      <c r="AV3" s="4"/>
      <c r="AW3" s="97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17020</v>
      </c>
      <c r="G4" s="247" t="s">
        <v>11839</v>
      </c>
      <c r="H4" s="978">
        <v>3.75</v>
      </c>
      <c r="I4" s="247"/>
      <c r="J4" s="11" t="s">
        <v>172</v>
      </c>
      <c r="K4" s="516">
        <v>45507</v>
      </c>
      <c r="L4" s="11" t="s">
        <v>9339</v>
      </c>
      <c r="M4" s="2"/>
      <c r="N4" s="11" t="s">
        <v>9339</v>
      </c>
      <c r="O4" s="247" t="s">
        <v>11840</v>
      </c>
      <c r="R4" s="1091"/>
      <c r="S4" s="371"/>
      <c r="T4" s="894"/>
      <c r="U4" s="5"/>
      <c r="V4" s="261">
        <v>323</v>
      </c>
      <c r="W4" s="11" t="s">
        <v>5</v>
      </c>
      <c r="X4" s="728">
        <v>45517</v>
      </c>
      <c r="Y4" s="247" t="s">
        <v>11645</v>
      </c>
      <c r="Z4" s="247" t="s">
        <v>17961</v>
      </c>
      <c r="AA4" s="978">
        <v>4.5</v>
      </c>
      <c r="AB4" s="247"/>
      <c r="AC4" s="11" t="s">
        <v>172</v>
      </c>
      <c r="AD4" s="516">
        <v>45517.828854166699</v>
      </c>
      <c r="AE4" s="11" t="s">
        <v>9339</v>
      </c>
      <c r="AF4" s="2"/>
      <c r="AG4" s="11" t="s">
        <v>9339</v>
      </c>
      <c r="AH4" s="247" t="s">
        <v>17265</v>
      </c>
      <c r="AI4" s="11"/>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17029</v>
      </c>
      <c r="G5" s="247" t="s">
        <v>11841</v>
      </c>
      <c r="H5" s="978">
        <v>0.25</v>
      </c>
      <c r="I5" s="247"/>
      <c r="J5" s="11" t="s">
        <v>172</v>
      </c>
      <c r="K5" s="516">
        <v>45507</v>
      </c>
      <c r="L5" s="11" t="s">
        <v>9339</v>
      </c>
      <c r="M5" s="2"/>
      <c r="N5" s="11" t="s">
        <v>9339</v>
      </c>
      <c r="O5" s="247" t="s">
        <v>11840</v>
      </c>
      <c r="V5" s="261">
        <v>324</v>
      </c>
      <c r="W5" s="11" t="s">
        <v>5</v>
      </c>
      <c r="X5" s="728">
        <v>45517</v>
      </c>
      <c r="Y5" s="247" t="s">
        <v>14950</v>
      </c>
      <c r="Z5" s="247" t="s">
        <v>17962</v>
      </c>
      <c r="AA5" s="978">
        <v>1.25</v>
      </c>
      <c r="AB5" s="247"/>
      <c r="AC5" s="11" t="s">
        <v>172</v>
      </c>
      <c r="AD5" s="516">
        <v>45517.6080671296</v>
      </c>
      <c r="AE5" s="11" t="s">
        <v>9339</v>
      </c>
      <c r="AF5" s="2"/>
      <c r="AG5" s="11" t="s">
        <v>9339</v>
      </c>
      <c r="AH5" s="247" t="s">
        <v>17265</v>
      </c>
      <c r="AI5" s="11"/>
      <c r="AJ5" s="92"/>
      <c r="AK5" s="161"/>
      <c r="AL5" s="162"/>
      <c r="AM5" s="172"/>
      <c r="AN5" s="172"/>
      <c r="AO5" s="172"/>
      <c r="AQ5" s="1"/>
      <c r="AR5" s="1"/>
      <c r="AS5" s="1"/>
      <c r="AT5" s="626"/>
      <c r="AU5" s="1"/>
      <c r="AV5" s="4"/>
      <c r="AW5" s="97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8">
        <v>0.5</v>
      </c>
      <c r="I6" s="247"/>
      <c r="J6" s="11" t="s">
        <v>172</v>
      </c>
      <c r="K6" s="516">
        <v>45507</v>
      </c>
      <c r="L6" s="11" t="s">
        <v>9339</v>
      </c>
      <c r="M6" s="2"/>
      <c r="N6" s="11" t="s">
        <v>9339</v>
      </c>
      <c r="O6" s="247" t="s">
        <v>11840</v>
      </c>
      <c r="V6" s="261">
        <v>325</v>
      </c>
      <c r="W6" s="11" t="s">
        <v>5</v>
      </c>
      <c r="X6" s="728">
        <v>45517</v>
      </c>
      <c r="Y6" s="247" t="s">
        <v>13807</v>
      </c>
      <c r="Z6" s="247" t="s">
        <v>17963</v>
      </c>
      <c r="AA6" s="978">
        <v>0.75</v>
      </c>
      <c r="AB6" s="247"/>
      <c r="AC6" s="11" t="s">
        <v>172</v>
      </c>
      <c r="AD6" s="516">
        <v>45517.250416666699</v>
      </c>
      <c r="AE6" s="11" t="s">
        <v>9339</v>
      </c>
      <c r="AF6" s="2"/>
      <c r="AG6" s="11" t="s">
        <v>9339</v>
      </c>
      <c r="AH6" s="247" t="s">
        <v>17265</v>
      </c>
      <c r="AI6" s="11"/>
      <c r="AJ6" s="92"/>
      <c r="AK6" s="161"/>
      <c r="AL6" s="162"/>
      <c r="AM6" s="172"/>
      <c r="AN6" s="172"/>
      <c r="AO6" s="172"/>
      <c r="AQ6" s="1"/>
      <c r="AR6" s="1"/>
      <c r="AS6" s="1"/>
      <c r="AT6" s="626"/>
      <c r="AU6" s="1"/>
      <c r="AV6" s="4"/>
      <c r="AW6" s="97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17020</v>
      </c>
      <c r="G7" s="247" t="s">
        <v>11843</v>
      </c>
      <c r="H7" s="978">
        <v>0.25</v>
      </c>
      <c r="I7" s="247"/>
      <c r="J7" s="11" t="s">
        <v>172</v>
      </c>
      <c r="K7" s="516">
        <v>45507</v>
      </c>
      <c r="L7" s="11" t="s">
        <v>9339</v>
      </c>
      <c r="M7" s="2"/>
      <c r="N7" s="11" t="s">
        <v>9339</v>
      </c>
      <c r="O7" s="247" t="s">
        <v>11840</v>
      </c>
      <c r="V7" s="261">
        <v>326</v>
      </c>
      <c r="W7" s="11" t="s">
        <v>5</v>
      </c>
      <c r="X7" s="728">
        <v>45517</v>
      </c>
      <c r="Y7" s="247" t="s">
        <v>11648</v>
      </c>
      <c r="Z7" s="247" t="s">
        <v>17964</v>
      </c>
      <c r="AA7" s="978">
        <v>0.75</v>
      </c>
      <c r="AB7" s="247"/>
      <c r="AC7" s="11" t="s">
        <v>172</v>
      </c>
      <c r="AD7" s="516">
        <v>45517.597118055601</v>
      </c>
      <c r="AE7" s="11" t="s">
        <v>9339</v>
      </c>
      <c r="AF7" s="2"/>
      <c r="AG7" s="11" t="s">
        <v>9339</v>
      </c>
      <c r="AH7" s="247" t="s">
        <v>17265</v>
      </c>
      <c r="AI7" s="11"/>
      <c r="AJ7" s="92"/>
      <c r="AK7" s="161"/>
      <c r="AL7" s="162"/>
      <c r="AM7" s="172"/>
      <c r="AN7" s="172"/>
      <c r="AO7" s="172"/>
      <c r="AQ7" s="1"/>
      <c r="AR7" s="1"/>
      <c r="AS7" s="1"/>
      <c r="AT7" s="626"/>
      <c r="AU7" s="1"/>
      <c r="AV7" s="4"/>
      <c r="AW7" s="97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8">
        <v>1</v>
      </c>
      <c r="I8" s="247"/>
      <c r="J8" s="11" t="s">
        <v>172</v>
      </c>
      <c r="K8" s="516">
        <v>45507</v>
      </c>
      <c r="L8" s="11" t="s">
        <v>9339</v>
      </c>
      <c r="M8" s="2"/>
      <c r="N8" s="11" t="s">
        <v>9339</v>
      </c>
      <c r="O8" s="247" t="s">
        <v>11840</v>
      </c>
      <c r="V8" s="261">
        <v>327</v>
      </c>
      <c r="W8" s="11" t="s">
        <v>5</v>
      </c>
      <c r="X8" s="728">
        <v>45517</v>
      </c>
      <c r="Y8" s="247" t="s">
        <v>17410</v>
      </c>
      <c r="Z8" s="247" t="s">
        <v>17965</v>
      </c>
      <c r="AA8" s="978">
        <v>0.5</v>
      </c>
      <c r="AB8" s="247"/>
      <c r="AC8" s="11" t="s">
        <v>172</v>
      </c>
      <c r="AD8" s="516">
        <v>45517.261608796303</v>
      </c>
      <c r="AE8" s="11" t="s">
        <v>9339</v>
      </c>
      <c r="AF8" s="2"/>
      <c r="AG8" s="11" t="s">
        <v>9339</v>
      </c>
      <c r="AH8" s="247" t="s">
        <v>17265</v>
      </c>
      <c r="AI8" s="11"/>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8">
        <v>45481</v>
      </c>
      <c r="E9" s="11" t="s">
        <v>13784</v>
      </c>
      <c r="F9" s="247" t="s">
        <v>13783</v>
      </c>
      <c r="G9" s="247" t="s">
        <v>11845</v>
      </c>
      <c r="H9" s="978">
        <v>0.75</v>
      </c>
      <c r="I9" s="247"/>
      <c r="J9" s="11" t="s">
        <v>172</v>
      </c>
      <c r="K9" s="516">
        <v>45507</v>
      </c>
      <c r="L9" s="11" t="s">
        <v>9339</v>
      </c>
      <c r="M9" s="2"/>
      <c r="N9" s="11" t="s">
        <v>9339</v>
      </c>
      <c r="O9" s="247" t="s">
        <v>11840</v>
      </c>
      <c r="V9" s="261">
        <v>328</v>
      </c>
      <c r="W9" s="11" t="s">
        <v>5</v>
      </c>
      <c r="X9" s="728">
        <v>45517</v>
      </c>
      <c r="Y9" s="247" t="s">
        <v>14784</v>
      </c>
      <c r="Z9" s="247" t="s">
        <v>17966</v>
      </c>
      <c r="AA9" s="978">
        <v>0.4</v>
      </c>
      <c r="AB9" s="247"/>
      <c r="AC9" s="11" t="s">
        <v>172</v>
      </c>
      <c r="AD9" s="516">
        <v>45517.3494444444</v>
      </c>
      <c r="AE9" s="11" t="s">
        <v>9339</v>
      </c>
      <c r="AF9" s="2"/>
      <c r="AG9" s="11" t="s">
        <v>9339</v>
      </c>
      <c r="AH9" s="247" t="s">
        <v>17265</v>
      </c>
      <c r="AI9" s="11"/>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8">
        <v>45481</v>
      </c>
      <c r="E10" s="11" t="s">
        <v>11821</v>
      </c>
      <c r="F10" s="247" t="s">
        <v>17008</v>
      </c>
      <c r="G10" s="247" t="s">
        <v>11846</v>
      </c>
      <c r="H10" s="978">
        <v>2.25</v>
      </c>
      <c r="I10" s="247"/>
      <c r="J10" s="11" t="s">
        <v>172</v>
      </c>
      <c r="K10" s="516">
        <v>45507</v>
      </c>
      <c r="L10" s="11" t="s">
        <v>9339</v>
      </c>
      <c r="M10" s="2"/>
      <c r="N10" s="11" t="s">
        <v>9339</v>
      </c>
      <c r="O10" s="247" t="s">
        <v>11840</v>
      </c>
      <c r="R10" s="1092"/>
      <c r="S10" s="1095" t="s">
        <v>17252</v>
      </c>
      <c r="T10" s="1098"/>
      <c r="V10" s="261">
        <v>329</v>
      </c>
      <c r="W10" s="11" t="s">
        <v>5</v>
      </c>
      <c r="X10" s="728">
        <v>45517</v>
      </c>
      <c r="Y10" s="247" t="s">
        <v>15196</v>
      </c>
      <c r="Z10" s="247" t="s">
        <v>17967</v>
      </c>
      <c r="AA10" s="978">
        <v>0.75</v>
      </c>
      <c r="AB10" s="247"/>
      <c r="AC10" s="11" t="s">
        <v>172</v>
      </c>
      <c r="AD10" s="516">
        <v>45517.693865740701</v>
      </c>
      <c r="AE10" s="11" t="s">
        <v>9339</v>
      </c>
      <c r="AF10" s="2"/>
      <c r="AG10" s="11" t="s">
        <v>9339</v>
      </c>
      <c r="AH10" s="247" t="s">
        <v>17265</v>
      </c>
      <c r="AI10" s="11"/>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8">
        <v>45481</v>
      </c>
      <c r="E11" s="11" t="s">
        <v>11821</v>
      </c>
      <c r="F11" s="247" t="s">
        <v>17008</v>
      </c>
      <c r="G11" s="247" t="s">
        <v>11847</v>
      </c>
      <c r="H11" s="978">
        <v>0.25</v>
      </c>
      <c r="I11" s="247"/>
      <c r="J11" s="11" t="s">
        <v>172</v>
      </c>
      <c r="K11" s="516">
        <v>45507</v>
      </c>
      <c r="L11" s="11" t="s">
        <v>9339</v>
      </c>
      <c r="M11" s="2"/>
      <c r="N11" s="11" t="s">
        <v>9339</v>
      </c>
      <c r="O11" s="247" t="s">
        <v>11840</v>
      </c>
      <c r="R11" s="1092"/>
      <c r="S11" s="1095" t="s">
        <v>17253</v>
      </c>
      <c r="T11" s="1098"/>
      <c r="U11"/>
      <c r="V11" s="261">
        <v>330</v>
      </c>
      <c r="W11" s="11" t="s">
        <v>5</v>
      </c>
      <c r="X11" s="728">
        <v>45517</v>
      </c>
      <c r="Y11" s="247" t="s">
        <v>11616</v>
      </c>
      <c r="Z11" s="247" t="s">
        <v>17968</v>
      </c>
      <c r="AA11" s="978">
        <v>6</v>
      </c>
      <c r="AB11" s="247"/>
      <c r="AC11" s="11" t="s">
        <v>172</v>
      </c>
      <c r="AD11" s="516">
        <v>45517.504976851902</v>
      </c>
      <c r="AE11" s="11" t="s">
        <v>9339</v>
      </c>
      <c r="AF11" s="2"/>
      <c r="AG11" s="11" t="s">
        <v>9339</v>
      </c>
      <c r="AH11" s="247" t="s">
        <v>17265</v>
      </c>
      <c r="AI11" s="11"/>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8">
        <v>45481</v>
      </c>
      <c r="E12" s="11" t="s">
        <v>11825</v>
      </c>
      <c r="F12" s="247" t="s">
        <v>17029</v>
      </c>
      <c r="G12" s="247" t="s">
        <v>11848</v>
      </c>
      <c r="H12" s="978">
        <v>0.25</v>
      </c>
      <c r="I12" s="247"/>
      <c r="J12" s="11" t="s">
        <v>172</v>
      </c>
      <c r="K12" s="516">
        <v>45507</v>
      </c>
      <c r="L12" s="11" t="s">
        <v>9339</v>
      </c>
      <c r="M12" s="2"/>
      <c r="N12" s="11" t="s">
        <v>9339</v>
      </c>
      <c r="O12" s="247" t="s">
        <v>11840</v>
      </c>
      <c r="R12" s="1093"/>
      <c r="S12" s="1095" t="s">
        <v>17254</v>
      </c>
      <c r="T12" s="1099"/>
      <c r="U12"/>
      <c r="V12" s="261">
        <v>331</v>
      </c>
      <c r="W12" s="11" t="s">
        <v>5</v>
      </c>
      <c r="X12" s="728">
        <v>45517</v>
      </c>
      <c r="Y12" s="247" t="s">
        <v>13169</v>
      </c>
      <c r="Z12" s="247" t="s">
        <v>17969</v>
      </c>
      <c r="AA12" s="978">
        <v>0.75</v>
      </c>
      <c r="AB12" s="247"/>
      <c r="AC12" s="11" t="s">
        <v>172</v>
      </c>
      <c r="AD12" s="516">
        <v>45517.534039351798</v>
      </c>
      <c r="AE12" s="11" t="s">
        <v>9339</v>
      </c>
      <c r="AF12" s="2"/>
      <c r="AG12" s="11" t="s">
        <v>9339</v>
      </c>
      <c r="AH12" s="247" t="s">
        <v>17265</v>
      </c>
      <c r="AI12" s="11"/>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8">
        <v>45483</v>
      </c>
      <c r="E13" s="11" t="s">
        <v>11825</v>
      </c>
      <c r="F13" s="247" t="s">
        <v>17029</v>
      </c>
      <c r="G13" s="247" t="s">
        <v>11849</v>
      </c>
      <c r="H13" s="978">
        <v>4</v>
      </c>
      <c r="I13" s="247"/>
      <c r="J13" s="11" t="s">
        <v>172</v>
      </c>
      <c r="K13" s="516">
        <v>45507</v>
      </c>
      <c r="L13" s="11" t="s">
        <v>9339</v>
      </c>
      <c r="M13" s="2"/>
      <c r="N13" s="11" t="s">
        <v>9339</v>
      </c>
      <c r="O13" s="247" t="s">
        <v>11840</v>
      </c>
      <c r="R13" s="1093"/>
      <c r="S13" s="1095" t="s">
        <v>17255</v>
      </c>
      <c r="T13" s="1099"/>
      <c r="U13"/>
      <c r="V13" s="261">
        <v>332</v>
      </c>
      <c r="W13" s="11" t="s">
        <v>5</v>
      </c>
      <c r="X13" s="728">
        <v>45517</v>
      </c>
      <c r="Y13" s="247" t="s">
        <v>15201</v>
      </c>
      <c r="Z13" s="247" t="s">
        <v>17970</v>
      </c>
      <c r="AA13" s="978">
        <v>0.5</v>
      </c>
      <c r="AB13" s="247"/>
      <c r="AC13" s="11" t="s">
        <v>172</v>
      </c>
      <c r="AD13" s="516">
        <v>45517.536712963003</v>
      </c>
      <c r="AE13" s="11" t="s">
        <v>9339</v>
      </c>
      <c r="AF13" s="2"/>
      <c r="AG13" s="11" t="s">
        <v>9339</v>
      </c>
      <c r="AH13" s="247" t="s">
        <v>17265</v>
      </c>
      <c r="AI13" s="11"/>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8">
        <v>45483</v>
      </c>
      <c r="E14" s="11" t="s">
        <v>11830</v>
      </c>
      <c r="F14" s="247" t="s">
        <v>11829</v>
      </c>
      <c r="G14" s="247" t="s">
        <v>11850</v>
      </c>
      <c r="H14" s="978">
        <v>0.25</v>
      </c>
      <c r="I14" s="247"/>
      <c r="J14" s="11" t="s">
        <v>172</v>
      </c>
      <c r="K14" s="516">
        <v>45507</v>
      </c>
      <c r="L14" s="11" t="s">
        <v>9339</v>
      </c>
      <c r="M14" s="2"/>
      <c r="N14" s="11" t="s">
        <v>9339</v>
      </c>
      <c r="O14" s="247" t="s">
        <v>11840</v>
      </c>
      <c r="R14" s="1093"/>
      <c r="S14" s="1095">
        <v>45543.482268518521</v>
      </c>
      <c r="T14" s="1099"/>
      <c r="U14"/>
      <c r="V14" s="261">
        <v>333</v>
      </c>
      <c r="W14" s="11" t="s">
        <v>5</v>
      </c>
      <c r="X14" s="728">
        <v>45517</v>
      </c>
      <c r="Y14" s="247" t="s">
        <v>11648</v>
      </c>
      <c r="Z14" s="247" t="s">
        <v>17971</v>
      </c>
      <c r="AA14" s="978">
        <v>4</v>
      </c>
      <c r="AB14" s="247"/>
      <c r="AC14" s="11" t="s">
        <v>172</v>
      </c>
      <c r="AD14" s="516">
        <v>45517.710416666698</v>
      </c>
      <c r="AE14" s="11" t="s">
        <v>9339</v>
      </c>
      <c r="AF14" s="2"/>
      <c r="AG14" s="11" t="s">
        <v>9339</v>
      </c>
      <c r="AH14" s="247" t="s">
        <v>17265</v>
      </c>
      <c r="AI14" s="11"/>
      <c r="AJ14" s="92"/>
      <c r="AK14" s="502"/>
      <c r="AL14" s="1427"/>
      <c r="AM14" s="1427"/>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8">
        <v>45484</v>
      </c>
      <c r="E15" s="11" t="s">
        <v>11825</v>
      </c>
      <c r="F15" s="247" t="s">
        <v>17029</v>
      </c>
      <c r="G15" s="247" t="s">
        <v>11851</v>
      </c>
      <c r="H15" s="978">
        <v>5</v>
      </c>
      <c r="I15" s="247"/>
      <c r="J15" s="11" t="s">
        <v>172</v>
      </c>
      <c r="K15" s="516">
        <v>45507</v>
      </c>
      <c r="L15" s="11" t="s">
        <v>9339</v>
      </c>
      <c r="M15" s="2"/>
      <c r="N15" s="11" t="s">
        <v>9339</v>
      </c>
      <c r="O15" s="247" t="s">
        <v>11840</v>
      </c>
      <c r="R15" s="1093"/>
      <c r="S15" s="1095"/>
      <c r="T15" s="1099"/>
      <c r="U15"/>
      <c r="V15" s="261">
        <v>334</v>
      </c>
      <c r="W15" s="11" t="s">
        <v>5</v>
      </c>
      <c r="X15" s="728">
        <v>45517</v>
      </c>
      <c r="Y15" s="247" t="s">
        <v>15134</v>
      </c>
      <c r="Z15" s="247" t="s">
        <v>17972</v>
      </c>
      <c r="AA15" s="978">
        <v>0.4</v>
      </c>
      <c r="AB15" s="247"/>
      <c r="AC15" s="11" t="s">
        <v>172</v>
      </c>
      <c r="AD15" s="516">
        <v>45517.602766203701</v>
      </c>
      <c r="AE15" s="11" t="s">
        <v>9339</v>
      </c>
      <c r="AF15" s="2"/>
      <c r="AG15" s="11" t="s">
        <v>9339</v>
      </c>
      <c r="AH15" s="247" t="s">
        <v>17265</v>
      </c>
      <c r="AI15" s="11"/>
      <c r="AJ15" s="92"/>
      <c r="AK15" s="502"/>
      <c r="AL15" s="1427"/>
      <c r="AM15" s="1427"/>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8">
        <v>45484</v>
      </c>
      <c r="E16" s="11" t="s">
        <v>11830</v>
      </c>
      <c r="F16" s="247" t="s">
        <v>11829</v>
      </c>
      <c r="G16" s="247" t="s">
        <v>11852</v>
      </c>
      <c r="H16" s="978">
        <v>0.5</v>
      </c>
      <c r="I16" s="247"/>
      <c r="J16" s="11" t="s">
        <v>172</v>
      </c>
      <c r="K16" s="516">
        <v>45507</v>
      </c>
      <c r="L16" s="11" t="s">
        <v>9339</v>
      </c>
      <c r="M16" s="2"/>
      <c r="N16" s="11" t="s">
        <v>9339</v>
      </c>
      <c r="O16" s="247" t="s">
        <v>11840</v>
      </c>
      <c r="R16" s="1093"/>
      <c r="S16" s="1095"/>
      <c r="T16" s="1099"/>
      <c r="U16"/>
      <c r="V16" s="261">
        <v>335</v>
      </c>
      <c r="W16" s="11" t="s">
        <v>5</v>
      </c>
      <c r="X16" s="728">
        <v>45517</v>
      </c>
      <c r="Y16" s="247" t="s">
        <v>11615</v>
      </c>
      <c r="Z16" s="247" t="s">
        <v>17973</v>
      </c>
      <c r="AA16" s="978">
        <v>0.4</v>
      </c>
      <c r="AB16" s="247"/>
      <c r="AC16" s="11" t="s">
        <v>172</v>
      </c>
      <c r="AD16" s="516">
        <v>45517.606967592597</v>
      </c>
      <c r="AE16" s="11" t="s">
        <v>9339</v>
      </c>
      <c r="AF16" s="2"/>
      <c r="AG16" s="11" t="s">
        <v>9339</v>
      </c>
      <c r="AH16" s="247" t="s">
        <v>17265</v>
      </c>
      <c r="AI16" s="11"/>
      <c r="AJ16" s="92"/>
      <c r="AK16" s="502"/>
      <c r="AL16" s="1427"/>
      <c r="AM16" s="1427"/>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8">
        <v>45485</v>
      </c>
      <c r="E17" s="11" t="s">
        <v>11825</v>
      </c>
      <c r="F17" s="247" t="s">
        <v>17029</v>
      </c>
      <c r="G17" s="247" t="s">
        <v>11853</v>
      </c>
      <c r="H17" s="978">
        <v>2.5</v>
      </c>
      <c r="I17" s="247"/>
      <c r="J17" s="11" t="s">
        <v>172</v>
      </c>
      <c r="K17" s="516">
        <v>45507</v>
      </c>
      <c r="L17" s="11" t="s">
        <v>9339</v>
      </c>
      <c r="M17" s="2"/>
      <c r="N17" s="11" t="s">
        <v>9339</v>
      </c>
      <c r="O17" s="247" t="s">
        <v>11840</v>
      </c>
      <c r="V17" s="261">
        <v>336</v>
      </c>
      <c r="W17" s="11" t="s">
        <v>5</v>
      </c>
      <c r="X17" s="728">
        <v>45517</v>
      </c>
      <c r="Y17" s="247" t="s">
        <v>11652</v>
      </c>
      <c r="Z17" s="247" t="s">
        <v>17974</v>
      </c>
      <c r="AA17" s="978">
        <v>0.4</v>
      </c>
      <c r="AB17" s="247"/>
      <c r="AC17" s="11" t="s">
        <v>172</v>
      </c>
      <c r="AD17" s="516">
        <v>45517.6319097222</v>
      </c>
      <c r="AE17" s="11" t="s">
        <v>9339</v>
      </c>
      <c r="AF17" s="2"/>
      <c r="AG17" s="11" t="s">
        <v>9339</v>
      </c>
      <c r="AH17" s="247" t="s">
        <v>17265</v>
      </c>
      <c r="AI17" s="11"/>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8">
        <v>45485</v>
      </c>
      <c r="E18" s="11" t="s">
        <v>11830</v>
      </c>
      <c r="F18" s="247" t="s">
        <v>11829</v>
      </c>
      <c r="G18" s="247" t="s">
        <v>11854</v>
      </c>
      <c r="H18" s="978">
        <v>0.75</v>
      </c>
      <c r="I18" s="247"/>
      <c r="J18" s="11" t="s">
        <v>172</v>
      </c>
      <c r="K18" s="516">
        <v>45507</v>
      </c>
      <c r="L18" s="11" t="s">
        <v>9339</v>
      </c>
      <c r="M18" s="2"/>
      <c r="N18" s="11" t="s">
        <v>9339</v>
      </c>
      <c r="O18" s="247" t="s">
        <v>11840</v>
      </c>
      <c r="V18" s="261">
        <v>337</v>
      </c>
      <c r="W18" s="11" t="s">
        <v>5</v>
      </c>
      <c r="X18" s="728">
        <v>45517</v>
      </c>
      <c r="Y18" s="247" t="s">
        <v>11622</v>
      </c>
      <c r="Z18" s="247" t="s">
        <v>17975</v>
      </c>
      <c r="AA18" s="978">
        <v>0.5</v>
      </c>
      <c r="AB18" s="247"/>
      <c r="AC18" s="11" t="s">
        <v>172</v>
      </c>
      <c r="AD18" s="516">
        <v>45517.6421990741</v>
      </c>
      <c r="AE18" s="11" t="s">
        <v>9339</v>
      </c>
      <c r="AF18" s="2"/>
      <c r="AG18" s="11" t="s">
        <v>9339</v>
      </c>
      <c r="AH18" s="247" t="s">
        <v>17265</v>
      </c>
      <c r="AI18" s="11"/>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8">
        <v>45488</v>
      </c>
      <c r="E19" s="11" t="s">
        <v>11685</v>
      </c>
      <c r="F19" s="247" t="s">
        <v>13409</v>
      </c>
      <c r="G19" s="247" t="s">
        <v>11855</v>
      </c>
      <c r="H19" s="978">
        <v>0.5</v>
      </c>
      <c r="I19" s="247"/>
      <c r="J19" s="11" t="s">
        <v>172</v>
      </c>
      <c r="K19" s="516">
        <v>45507</v>
      </c>
      <c r="L19" s="11" t="s">
        <v>9339</v>
      </c>
      <c r="M19" s="2"/>
      <c r="N19" s="11" t="s">
        <v>9339</v>
      </c>
      <c r="O19" s="247" t="s">
        <v>11840</v>
      </c>
      <c r="V19" s="261">
        <v>338</v>
      </c>
      <c r="W19" s="11" t="s">
        <v>5</v>
      </c>
      <c r="X19" s="728">
        <v>45517</v>
      </c>
      <c r="Y19" s="247" t="s">
        <v>15109</v>
      </c>
      <c r="Z19" s="247" t="s">
        <v>17976</v>
      </c>
      <c r="AA19" s="978">
        <v>0.4</v>
      </c>
      <c r="AB19" s="247"/>
      <c r="AC19" s="11" t="s">
        <v>172</v>
      </c>
      <c r="AD19" s="516">
        <v>45517.648599537002</v>
      </c>
      <c r="AE19" s="11" t="s">
        <v>9339</v>
      </c>
      <c r="AF19" s="2"/>
      <c r="AG19" s="11" t="s">
        <v>9339</v>
      </c>
      <c r="AH19" s="247" t="s">
        <v>17265</v>
      </c>
      <c r="AI19" s="11"/>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8">
        <v>45488</v>
      </c>
      <c r="E20" s="11" t="s">
        <v>11694</v>
      </c>
      <c r="F20" s="247" t="s">
        <v>11601</v>
      </c>
      <c r="G20" s="247" t="s">
        <v>11855</v>
      </c>
      <c r="H20" s="978">
        <v>0.5</v>
      </c>
      <c r="I20" s="247"/>
      <c r="J20" s="11" t="s">
        <v>172</v>
      </c>
      <c r="K20" s="516">
        <v>45507</v>
      </c>
      <c r="L20" s="11" t="s">
        <v>9339</v>
      </c>
      <c r="M20" s="2"/>
      <c r="N20" s="11" t="s">
        <v>9339</v>
      </c>
      <c r="O20" s="247" t="s">
        <v>11840</v>
      </c>
      <c r="V20" s="261">
        <v>339</v>
      </c>
      <c r="W20" s="11" t="s">
        <v>5</v>
      </c>
      <c r="X20" s="728">
        <v>45517</v>
      </c>
      <c r="Y20" s="247" t="s">
        <v>16809</v>
      </c>
      <c r="Z20" s="247" t="s">
        <v>17977</v>
      </c>
      <c r="AA20" s="978">
        <v>0.5</v>
      </c>
      <c r="AB20" s="247"/>
      <c r="AC20" s="11" t="s">
        <v>172</v>
      </c>
      <c r="AD20" s="516">
        <v>45517.688136574099</v>
      </c>
      <c r="AE20" s="11" t="s">
        <v>9339</v>
      </c>
      <c r="AF20" s="2"/>
      <c r="AG20" s="11" t="s">
        <v>9339</v>
      </c>
      <c r="AH20" s="247" t="s">
        <v>17265</v>
      </c>
      <c r="AI20" s="11"/>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8">
        <v>45488</v>
      </c>
      <c r="E21" s="11" t="s">
        <v>11824</v>
      </c>
      <c r="F21" s="247" t="s">
        <v>17024</v>
      </c>
      <c r="G21" s="247" t="s">
        <v>11856</v>
      </c>
      <c r="H21" s="978">
        <v>1.5</v>
      </c>
      <c r="I21" s="247"/>
      <c r="J21" s="11" t="s">
        <v>172</v>
      </c>
      <c r="K21" s="516">
        <v>45507</v>
      </c>
      <c r="L21" s="11" t="s">
        <v>9339</v>
      </c>
      <c r="M21" s="2"/>
      <c r="N21" s="11" t="s">
        <v>9339</v>
      </c>
      <c r="O21" s="247" t="s">
        <v>11840</v>
      </c>
      <c r="V21" s="261">
        <v>340</v>
      </c>
      <c r="W21" s="11" t="s">
        <v>5</v>
      </c>
      <c r="X21" s="728">
        <v>45517</v>
      </c>
      <c r="Y21" s="247" t="s">
        <v>14149</v>
      </c>
      <c r="Z21" s="247" t="s">
        <v>17978</v>
      </c>
      <c r="AA21" s="978">
        <v>0.75</v>
      </c>
      <c r="AB21" s="247"/>
      <c r="AC21" s="11" t="s">
        <v>172</v>
      </c>
      <c r="AD21" s="516">
        <v>45517.706342592603</v>
      </c>
      <c r="AE21" s="11" t="s">
        <v>9339</v>
      </c>
      <c r="AF21" s="2"/>
      <c r="AG21" s="11" t="s">
        <v>9339</v>
      </c>
      <c r="AH21" s="247" t="s">
        <v>17265</v>
      </c>
      <c r="AI21" s="11"/>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8">
        <v>45488</v>
      </c>
      <c r="E22" s="11" t="s">
        <v>11825</v>
      </c>
      <c r="F22" s="247" t="s">
        <v>17029</v>
      </c>
      <c r="G22" s="247" t="s">
        <v>11857</v>
      </c>
      <c r="H22" s="978">
        <v>2</v>
      </c>
      <c r="I22" s="247"/>
      <c r="J22" s="11" t="s">
        <v>172</v>
      </c>
      <c r="K22" s="516">
        <v>45507</v>
      </c>
      <c r="L22" s="11" t="s">
        <v>9339</v>
      </c>
      <c r="M22" s="2"/>
      <c r="N22" s="11" t="s">
        <v>9339</v>
      </c>
      <c r="O22" s="247" t="s">
        <v>11840</v>
      </c>
      <c r="V22" s="261">
        <v>341</v>
      </c>
      <c r="W22" s="11" t="s">
        <v>5</v>
      </c>
      <c r="X22" s="728">
        <v>45517</v>
      </c>
      <c r="Y22" s="247" t="s">
        <v>14910</v>
      </c>
      <c r="Z22" s="247" t="s">
        <v>17979</v>
      </c>
      <c r="AA22" s="978">
        <v>0.5</v>
      </c>
      <c r="AB22" s="247"/>
      <c r="AC22" s="11" t="s">
        <v>172</v>
      </c>
      <c r="AD22" s="516">
        <v>45517.706770833298</v>
      </c>
      <c r="AE22" s="11" t="s">
        <v>9339</v>
      </c>
      <c r="AF22" s="2"/>
      <c r="AG22" s="11" t="s">
        <v>9339</v>
      </c>
      <c r="AH22" s="247" t="s">
        <v>17265</v>
      </c>
      <c r="AI22" s="11"/>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8">
        <v>45489</v>
      </c>
      <c r="E23" s="11" t="s">
        <v>68</v>
      </c>
      <c r="F23" s="247" t="s">
        <v>16933</v>
      </c>
      <c r="G23" s="247" t="s">
        <v>11858</v>
      </c>
      <c r="H23" s="978">
        <v>1</v>
      </c>
      <c r="I23" s="247"/>
      <c r="J23" s="11" t="s">
        <v>172</v>
      </c>
      <c r="K23" s="516">
        <v>45507</v>
      </c>
      <c r="L23" s="11" t="s">
        <v>9339</v>
      </c>
      <c r="M23" s="2"/>
      <c r="N23" s="11" t="s">
        <v>9339</v>
      </c>
      <c r="O23" s="247" t="s">
        <v>11840</v>
      </c>
      <c r="V23" s="261">
        <v>342</v>
      </c>
      <c r="W23" s="11" t="s">
        <v>5</v>
      </c>
      <c r="X23" s="728">
        <v>45517</v>
      </c>
      <c r="Y23" s="247" t="s">
        <v>17570</v>
      </c>
      <c r="Z23" s="247" t="s">
        <v>17980</v>
      </c>
      <c r="AA23" s="978">
        <v>2.5</v>
      </c>
      <c r="AB23" s="247"/>
      <c r="AC23" s="11" t="s">
        <v>172</v>
      </c>
      <c r="AD23" s="516">
        <v>45517.763483796298</v>
      </c>
      <c r="AE23" s="11" t="s">
        <v>9339</v>
      </c>
      <c r="AF23" s="2"/>
      <c r="AG23" s="11" t="s">
        <v>9339</v>
      </c>
      <c r="AH23" s="247" t="s">
        <v>17265</v>
      </c>
      <c r="AI23" s="11"/>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8">
        <v>45489</v>
      </c>
      <c r="E24" s="11" t="s">
        <v>11822</v>
      </c>
      <c r="F24" s="247" t="s">
        <v>17016</v>
      </c>
      <c r="G24" s="247" t="s">
        <v>11859</v>
      </c>
      <c r="H24" s="978">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8">
        <v>45489</v>
      </c>
      <c r="E25" s="11" t="s">
        <v>11824</v>
      </c>
      <c r="F25" s="247" t="s">
        <v>17024</v>
      </c>
      <c r="G25" s="247" t="s">
        <v>11860</v>
      </c>
      <c r="H25" s="978">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8">
        <v>45489</v>
      </c>
      <c r="E26" s="11" t="s">
        <v>11825</v>
      </c>
      <c r="F26" s="247" t="s">
        <v>17029</v>
      </c>
      <c r="G26" s="247" t="s">
        <v>11861</v>
      </c>
      <c r="H26" s="978">
        <v>0.5</v>
      </c>
      <c r="I26" s="247"/>
      <c r="J26" s="11" t="s">
        <v>172</v>
      </c>
      <c r="K26" s="516">
        <v>45507</v>
      </c>
      <c r="L26" s="11" t="s">
        <v>9339</v>
      </c>
      <c r="M26" s="2"/>
      <c r="N26" s="11" t="s">
        <v>9339</v>
      </c>
      <c r="O26" s="247" t="s">
        <v>11840</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8">
        <v>45491</v>
      </c>
      <c r="E27" s="11" t="s">
        <v>11822</v>
      </c>
      <c r="F27" s="247" t="s">
        <v>17016</v>
      </c>
      <c r="G27" s="247" t="s">
        <v>11862</v>
      </c>
      <c r="H27" s="978">
        <v>0.25</v>
      </c>
      <c r="I27" s="247"/>
      <c r="J27" s="11" t="s">
        <v>172</v>
      </c>
      <c r="K27" s="516">
        <v>45507</v>
      </c>
      <c r="L27" s="11" t="s">
        <v>9339</v>
      </c>
      <c r="M27" s="2"/>
      <c r="N27" s="11" t="s">
        <v>9339</v>
      </c>
      <c r="O27" s="247" t="s">
        <v>11840</v>
      </c>
      <c r="AQ27" s="494"/>
      <c r="AR27" s="238"/>
      <c r="AS27" s="228"/>
      <c r="AT27" s="229"/>
      <c r="AU27" s="814"/>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8">
        <v>45491</v>
      </c>
      <c r="E28" s="11" t="s">
        <v>11824</v>
      </c>
      <c r="F28" s="247" t="s">
        <v>17024</v>
      </c>
      <c r="G28" s="247" t="s">
        <v>11863</v>
      </c>
      <c r="H28" s="978">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8">
        <v>45491</v>
      </c>
      <c r="E29" s="11" t="s">
        <v>11825</v>
      </c>
      <c r="F29" s="247" t="s">
        <v>17029</v>
      </c>
      <c r="G29" s="247" t="s">
        <v>11864</v>
      </c>
      <c r="H29" s="978">
        <v>0.75</v>
      </c>
      <c r="I29" s="247"/>
      <c r="J29" s="11" t="s">
        <v>172</v>
      </c>
      <c r="K29" s="516">
        <v>45507</v>
      </c>
      <c r="L29" s="11" t="s">
        <v>9339</v>
      </c>
      <c r="M29" s="2"/>
      <c r="N29" s="11" t="s">
        <v>9339</v>
      </c>
      <c r="O29" s="247" t="s">
        <v>11840</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8">
        <v>45491</v>
      </c>
      <c r="E30" s="11" t="s">
        <v>11825</v>
      </c>
      <c r="F30" s="247" t="s">
        <v>17029</v>
      </c>
      <c r="G30" s="247" t="s">
        <v>11865</v>
      </c>
      <c r="H30" s="978">
        <v>0.75</v>
      </c>
      <c r="I30" s="247"/>
      <c r="J30" s="11" t="s">
        <v>172</v>
      </c>
      <c r="K30" s="516">
        <v>45507</v>
      </c>
      <c r="L30" s="11" t="s">
        <v>9339</v>
      </c>
      <c r="M30" s="2"/>
      <c r="N30" s="11" t="s">
        <v>9339</v>
      </c>
      <c r="O30" s="247" t="s">
        <v>11840</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8">
        <v>45492</v>
      </c>
      <c r="E31" s="11" t="s">
        <v>11822</v>
      </c>
      <c r="F31" s="247" t="s">
        <v>17016</v>
      </c>
      <c r="G31" s="247" t="s">
        <v>11866</v>
      </c>
      <c r="H31" s="978">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8">
        <v>45492</v>
      </c>
      <c r="E32" s="11" t="s">
        <v>11824</v>
      </c>
      <c r="F32" s="247" t="s">
        <v>17024</v>
      </c>
      <c r="G32" s="247" t="s">
        <v>11863</v>
      </c>
      <c r="H32" s="978">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8">
        <v>45496</v>
      </c>
      <c r="E33" s="11" t="s">
        <v>13784</v>
      </c>
      <c r="F33" s="247" t="s">
        <v>13783</v>
      </c>
      <c r="G33" s="247" t="s">
        <v>11867</v>
      </c>
      <c r="H33" s="978">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8">
        <v>45496</v>
      </c>
      <c r="E34" s="11" t="s">
        <v>13784</v>
      </c>
      <c r="F34" s="247" t="s">
        <v>13783</v>
      </c>
      <c r="G34" s="247" t="s">
        <v>11867</v>
      </c>
      <c r="H34" s="978">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8">
        <v>45502</v>
      </c>
      <c r="E35" s="11" t="s">
        <v>11824</v>
      </c>
      <c r="F35" s="247" t="s">
        <v>17024</v>
      </c>
      <c r="G35" s="247" t="s">
        <v>11868</v>
      </c>
      <c r="H35" s="978">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8">
        <v>45502</v>
      </c>
      <c r="E36" s="11" t="s">
        <v>11826</v>
      </c>
      <c r="F36" s="247" t="s">
        <v>17044</v>
      </c>
      <c r="G36" s="247" t="s">
        <v>11869</v>
      </c>
      <c r="H36" s="978">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8">
        <v>45502</v>
      </c>
      <c r="E37" s="11" t="s">
        <v>11830</v>
      </c>
      <c r="F37" s="247" t="s">
        <v>11829</v>
      </c>
      <c r="G37" s="247" t="s">
        <v>11870</v>
      </c>
      <c r="H37" s="978">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8">
        <v>45502</v>
      </c>
      <c r="E38" s="11" t="s">
        <v>11830</v>
      </c>
      <c r="F38" s="247" t="s">
        <v>11829</v>
      </c>
      <c r="G38" s="247" t="s">
        <v>11871</v>
      </c>
      <c r="H38" s="978">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8">
        <v>45503</v>
      </c>
      <c r="E39" s="11" t="s">
        <v>11830</v>
      </c>
      <c r="F39" s="247" t="s">
        <v>11829</v>
      </c>
      <c r="G39" s="247" t="s">
        <v>11870</v>
      </c>
      <c r="H39" s="978">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8">
        <v>45504</v>
      </c>
      <c r="E40" s="11" t="s">
        <v>13784</v>
      </c>
      <c r="F40" s="247" t="s">
        <v>13783</v>
      </c>
      <c r="G40" s="247" t="s">
        <v>11872</v>
      </c>
      <c r="H40" s="978">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8">
        <v>45504</v>
      </c>
      <c r="E41" s="11" t="s">
        <v>11830</v>
      </c>
      <c r="F41" s="247" t="s">
        <v>11829</v>
      </c>
      <c r="G41" s="247" t="s">
        <v>11870</v>
      </c>
      <c r="H41" s="978">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8">
        <v>45505</v>
      </c>
      <c r="E42" s="11" t="s">
        <v>11830</v>
      </c>
      <c r="F42" s="247" t="s">
        <v>11829</v>
      </c>
      <c r="G42" s="247" t="s">
        <v>11870</v>
      </c>
      <c r="H42" s="978">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8">
        <v>45506</v>
      </c>
      <c r="E43" s="11" t="s">
        <v>11830</v>
      </c>
      <c r="F43" s="247" t="s">
        <v>11829</v>
      </c>
      <c r="G43" s="247" t="s">
        <v>11870</v>
      </c>
      <c r="H43" s="978">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11710</v>
      </c>
      <c r="F44" s="247" t="s">
        <v>11611</v>
      </c>
      <c r="G44" s="247" t="s">
        <v>11873</v>
      </c>
      <c r="H44" s="978">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11763</v>
      </c>
      <c r="F45" s="247" t="s">
        <v>14770</v>
      </c>
      <c r="G45" s="247" t="s">
        <v>11874</v>
      </c>
      <c r="H45" s="978">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11813</v>
      </c>
      <c r="F46" s="247" t="s">
        <v>16794</v>
      </c>
      <c r="G46" s="247" t="s">
        <v>11875</v>
      </c>
      <c r="H46" s="978">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11688</v>
      </c>
      <c r="F47" s="247" t="s">
        <v>13672</v>
      </c>
      <c r="G47" s="247" t="s">
        <v>11876</v>
      </c>
      <c r="H47" s="978">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11775</v>
      </c>
      <c r="F48" s="247" t="s">
        <v>14957</v>
      </c>
      <c r="G48" s="247" t="s">
        <v>11877</v>
      </c>
      <c r="H48" s="978">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11814</v>
      </c>
      <c r="F49" s="247" t="s">
        <v>16818</v>
      </c>
      <c r="G49" s="247" t="s">
        <v>11878</v>
      </c>
      <c r="H49" s="978">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11814</v>
      </c>
      <c r="F50" s="247" t="s">
        <v>16818</v>
      </c>
      <c r="G50" s="247" t="s">
        <v>11879</v>
      </c>
      <c r="H50" s="978">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11814</v>
      </c>
      <c r="F51" s="247" t="s">
        <v>16818</v>
      </c>
      <c r="G51" s="247" t="s">
        <v>11880</v>
      </c>
      <c r="H51" s="978">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11775</v>
      </c>
      <c r="F52" s="247" t="s">
        <v>14957</v>
      </c>
      <c r="G52" s="247" t="s">
        <v>11881</v>
      </c>
      <c r="H52" s="978">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11775</v>
      </c>
      <c r="F53" s="247" t="s">
        <v>14957</v>
      </c>
      <c r="G53" s="247" t="s">
        <v>11882</v>
      </c>
      <c r="H53" s="978">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11695</v>
      </c>
      <c r="F54" s="247" t="s">
        <v>11602</v>
      </c>
      <c r="G54" s="247" t="s">
        <v>11883</v>
      </c>
      <c r="H54" s="978">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11695</v>
      </c>
      <c r="F55" s="247" t="s">
        <v>11602</v>
      </c>
      <c r="G55" s="247" t="s">
        <v>11884</v>
      </c>
      <c r="H55" s="978">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11775</v>
      </c>
      <c r="F56" s="247" t="s">
        <v>14957</v>
      </c>
      <c r="G56" s="247" t="s">
        <v>11885</v>
      </c>
      <c r="H56" s="978">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11775</v>
      </c>
      <c r="F57" s="247" t="s">
        <v>14957</v>
      </c>
      <c r="G57" s="247" t="s">
        <v>11886</v>
      </c>
      <c r="H57" s="978">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11814</v>
      </c>
      <c r="F58" s="247" t="s">
        <v>16818</v>
      </c>
      <c r="G58" s="247" t="s">
        <v>11887</v>
      </c>
      <c r="H58" s="978">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11814</v>
      </c>
      <c r="F59" s="247" t="s">
        <v>16818</v>
      </c>
      <c r="G59" s="247" t="s">
        <v>11888</v>
      </c>
      <c r="H59" s="978">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11814</v>
      </c>
      <c r="F60" s="247" t="s">
        <v>16818</v>
      </c>
      <c r="G60" s="247" t="s">
        <v>11889</v>
      </c>
      <c r="H60" s="978">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11684</v>
      </c>
      <c r="F61" s="247" t="s">
        <v>11595</v>
      </c>
      <c r="G61" s="247" t="s">
        <v>11890</v>
      </c>
      <c r="H61" s="978">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11814</v>
      </c>
      <c r="F62" s="247" t="s">
        <v>16818</v>
      </c>
      <c r="G62" s="247" t="s">
        <v>11891</v>
      </c>
      <c r="H62" s="978">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11814</v>
      </c>
      <c r="F63" s="247" t="s">
        <v>16818</v>
      </c>
      <c r="G63" s="247" t="s">
        <v>11892</v>
      </c>
      <c r="H63" s="978">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11807</v>
      </c>
      <c r="F64" s="247" t="s">
        <v>16144</v>
      </c>
      <c r="G64" s="247" t="s">
        <v>11893</v>
      </c>
      <c r="H64" s="978">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11792</v>
      </c>
      <c r="F65" s="247" t="s">
        <v>11658</v>
      </c>
      <c r="G65" s="247" t="s">
        <v>11894</v>
      </c>
      <c r="H65" s="978">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11768</v>
      </c>
      <c r="F66" s="247" t="s">
        <v>14857</v>
      </c>
      <c r="G66" s="247" t="s">
        <v>11895</v>
      </c>
      <c r="H66" s="978">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11792</v>
      </c>
      <c r="F67" s="247" t="s">
        <v>11658</v>
      </c>
      <c r="G67" s="247" t="s">
        <v>11896</v>
      </c>
      <c r="H67" s="978">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11792</v>
      </c>
      <c r="F68" s="247" t="s">
        <v>11658</v>
      </c>
      <c r="G68" s="247" t="s">
        <v>11897</v>
      </c>
      <c r="H68" s="978">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11792</v>
      </c>
      <c r="F69" s="247" t="s">
        <v>11658</v>
      </c>
      <c r="G69" s="247" t="s">
        <v>11898</v>
      </c>
      <c r="H69" s="978">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11712</v>
      </c>
      <c r="F70" s="247" t="s">
        <v>11613</v>
      </c>
      <c r="G70" s="247" t="s">
        <v>11899</v>
      </c>
      <c r="H70" s="978">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11761</v>
      </c>
      <c r="F71" s="247" t="s">
        <v>11653</v>
      </c>
      <c r="G71" s="247" t="s">
        <v>11900</v>
      </c>
      <c r="H71" s="978">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11764</v>
      </c>
      <c r="F72" s="247" t="s">
        <v>14784</v>
      </c>
      <c r="G72" s="247" t="s">
        <v>11901</v>
      </c>
      <c r="H72" s="978">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11813</v>
      </c>
      <c r="F73" s="247" t="s">
        <v>16794</v>
      </c>
      <c r="G73" s="247" t="s">
        <v>11902</v>
      </c>
      <c r="H73" s="978">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11691</v>
      </c>
      <c r="F74" s="247" t="s">
        <v>11599</v>
      </c>
      <c r="G74" s="247" t="s">
        <v>11903</v>
      </c>
      <c r="H74" s="978">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11692</v>
      </c>
      <c r="F75" s="247" t="s">
        <v>13848</v>
      </c>
      <c r="G75" s="247" t="s">
        <v>11904</v>
      </c>
      <c r="H75" s="978">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11695</v>
      </c>
      <c r="F76" s="247" t="s">
        <v>11602</v>
      </c>
      <c r="G76" s="247" t="s">
        <v>11905</v>
      </c>
      <c r="H76" s="978">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11692</v>
      </c>
      <c r="F77" s="247" t="s">
        <v>13848</v>
      </c>
      <c r="G77" s="247" t="s">
        <v>11906</v>
      </c>
      <c r="H77" s="978">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11695</v>
      </c>
      <c r="F78" s="247" t="s">
        <v>11602</v>
      </c>
      <c r="G78" s="247" t="s">
        <v>11907</v>
      </c>
      <c r="H78" s="978">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11730</v>
      </c>
      <c r="F79" s="247" t="s">
        <v>11628</v>
      </c>
      <c r="G79" s="247" t="s">
        <v>11908</v>
      </c>
      <c r="H79" s="978">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11717</v>
      </c>
      <c r="F80" s="247" t="s">
        <v>11617</v>
      </c>
      <c r="G80" s="247" t="s">
        <v>11909</v>
      </c>
      <c r="H80" s="978">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11730</v>
      </c>
      <c r="F81" s="247" t="s">
        <v>11628</v>
      </c>
      <c r="G81" s="247" t="s">
        <v>11910</v>
      </c>
      <c r="H81" s="978">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11809</v>
      </c>
      <c r="F82" s="247" t="s">
        <v>11666</v>
      </c>
      <c r="G82" s="247" t="s">
        <v>11911</v>
      </c>
      <c r="H82" s="978">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11683</v>
      </c>
      <c r="F83" s="247" t="s">
        <v>13158</v>
      </c>
      <c r="G83" s="247" t="s">
        <v>11912</v>
      </c>
      <c r="H83" s="978">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11691</v>
      </c>
      <c r="F84" s="247" t="s">
        <v>11599</v>
      </c>
      <c r="G84" s="247" t="s">
        <v>11913</v>
      </c>
      <c r="H84" s="978">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11809</v>
      </c>
      <c r="F85" s="247" t="s">
        <v>11666</v>
      </c>
      <c r="G85" s="247" t="s">
        <v>11914</v>
      </c>
      <c r="H85" s="978">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11688</v>
      </c>
      <c r="F86" s="247" t="s">
        <v>13672</v>
      </c>
      <c r="G86" s="247" t="s">
        <v>11915</v>
      </c>
      <c r="H86" s="978">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11696</v>
      </c>
      <c r="F87" s="247" t="s">
        <v>11603</v>
      </c>
      <c r="G87" s="247" t="s">
        <v>11916</v>
      </c>
      <c r="H87" s="978">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11727</v>
      </c>
      <c r="F88" s="247" t="s">
        <v>11626</v>
      </c>
      <c r="G88" s="247" t="s">
        <v>11917</v>
      </c>
      <c r="H88" s="978">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11730</v>
      </c>
      <c r="F89" s="247" t="s">
        <v>11628</v>
      </c>
      <c r="G89" s="247" t="s">
        <v>11918</v>
      </c>
      <c r="H89" s="978">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11730</v>
      </c>
      <c r="F90" s="247" t="s">
        <v>11628</v>
      </c>
      <c r="G90" s="247" t="s">
        <v>11919</v>
      </c>
      <c r="H90" s="978">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11683</v>
      </c>
      <c r="F91" s="247" t="s">
        <v>13158</v>
      </c>
      <c r="G91" s="247" t="s">
        <v>11920</v>
      </c>
      <c r="H91" s="978">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11775</v>
      </c>
      <c r="F92" s="247" t="s">
        <v>14957</v>
      </c>
      <c r="G92" s="247" t="s">
        <v>11921</v>
      </c>
      <c r="H92" s="978">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11806</v>
      </c>
      <c r="F93" s="247" t="s">
        <v>15363</v>
      </c>
      <c r="G93" s="247" t="s">
        <v>11922</v>
      </c>
      <c r="H93" s="978">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11796</v>
      </c>
      <c r="F94" s="247" t="s">
        <v>11660</v>
      </c>
      <c r="G94" s="247" t="s">
        <v>11923</v>
      </c>
      <c r="H94" s="978">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11806</v>
      </c>
      <c r="F95" s="247" t="s">
        <v>15363</v>
      </c>
      <c r="G95" s="247" t="s">
        <v>11924</v>
      </c>
      <c r="H95" s="978">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11683</v>
      </c>
      <c r="F96" s="247" t="s">
        <v>13158</v>
      </c>
      <c r="G96" s="247" t="s">
        <v>11925</v>
      </c>
      <c r="H96" s="978">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11796</v>
      </c>
      <c r="F97" s="247" t="s">
        <v>11660</v>
      </c>
      <c r="G97" s="247" t="s">
        <v>11926</v>
      </c>
      <c r="H97" s="978">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11683</v>
      </c>
      <c r="F98" s="247" t="s">
        <v>13158</v>
      </c>
      <c r="G98" s="247" t="s">
        <v>11927</v>
      </c>
      <c r="H98" s="978">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11796</v>
      </c>
      <c r="F99" s="247" t="s">
        <v>11660</v>
      </c>
      <c r="G99" s="247" t="s">
        <v>11928</v>
      </c>
      <c r="H99" s="978">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11696</v>
      </c>
      <c r="F100" s="247" t="s">
        <v>11603</v>
      </c>
      <c r="G100" s="247" t="s">
        <v>11929</v>
      </c>
      <c r="H100" s="978">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11727</v>
      </c>
      <c r="F101" s="247" t="s">
        <v>11626</v>
      </c>
      <c r="G101" s="247" t="s">
        <v>11930</v>
      </c>
      <c r="H101" s="978">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11730</v>
      </c>
      <c r="F102" s="247" t="s">
        <v>11628</v>
      </c>
      <c r="G102" s="247" t="s">
        <v>11931</v>
      </c>
      <c r="H102" s="978">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11796</v>
      </c>
      <c r="F103" s="247" t="s">
        <v>11660</v>
      </c>
      <c r="G103" s="247" t="s">
        <v>11932</v>
      </c>
      <c r="H103" s="978">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11796</v>
      </c>
      <c r="F104" s="247" t="s">
        <v>11660</v>
      </c>
      <c r="G104" s="247" t="s">
        <v>11933</v>
      </c>
      <c r="H104" s="978">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11688</v>
      </c>
      <c r="F105" s="247" t="s">
        <v>13672</v>
      </c>
      <c r="G105" s="247" t="s">
        <v>11934</v>
      </c>
      <c r="H105" s="978">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11688</v>
      </c>
      <c r="F106" s="247" t="s">
        <v>13672</v>
      </c>
      <c r="G106" s="247" t="s">
        <v>11935</v>
      </c>
      <c r="H106" s="978">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11690</v>
      </c>
      <c r="F107" s="247" t="s">
        <v>13771</v>
      </c>
      <c r="G107" s="247" t="s">
        <v>11936</v>
      </c>
      <c r="H107" s="978">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11711</v>
      </c>
      <c r="F108" s="247" t="s">
        <v>11612</v>
      </c>
      <c r="G108" s="247" t="s">
        <v>11937</v>
      </c>
      <c r="H108" s="978">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11696</v>
      </c>
      <c r="F109" s="247" t="s">
        <v>11603</v>
      </c>
      <c r="G109" s="247" t="s">
        <v>11938</v>
      </c>
      <c r="H109" s="978">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11711</v>
      </c>
      <c r="F110" s="247" t="s">
        <v>11612</v>
      </c>
      <c r="G110" s="247" t="s">
        <v>11939</v>
      </c>
      <c r="H110" s="978">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11761</v>
      </c>
      <c r="F111" s="247" t="s">
        <v>11653</v>
      </c>
      <c r="G111" s="247" t="s">
        <v>11940</v>
      </c>
      <c r="H111" s="978">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11762</v>
      </c>
      <c r="F112" s="247" t="s">
        <v>14754</v>
      </c>
      <c r="G112" s="247" t="s">
        <v>11941</v>
      </c>
      <c r="H112" s="978">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11723</v>
      </c>
      <c r="F113" s="247" t="s">
        <v>11623</v>
      </c>
      <c r="G113" s="247" t="s">
        <v>11942</v>
      </c>
      <c r="H113" s="978">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11764</v>
      </c>
      <c r="F114" s="247" t="s">
        <v>14784</v>
      </c>
      <c r="G114" s="247" t="s">
        <v>11943</v>
      </c>
      <c r="H114" s="978">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11781</v>
      </c>
      <c r="F115" s="247" t="s">
        <v>15075</v>
      </c>
      <c r="G115" s="247" t="s">
        <v>11944</v>
      </c>
      <c r="H115" s="978">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11775</v>
      </c>
      <c r="F116" s="247" t="s">
        <v>14957</v>
      </c>
      <c r="G116" s="247" t="s">
        <v>11945</v>
      </c>
      <c r="H116" s="978">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11788</v>
      </c>
      <c r="F117" s="247" t="s">
        <v>15151</v>
      </c>
      <c r="G117" s="247" t="s">
        <v>11946</v>
      </c>
      <c r="H117" s="978">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11719</v>
      </c>
      <c r="F118" s="247" t="s">
        <v>11619</v>
      </c>
      <c r="G118" s="247" t="s">
        <v>11947</v>
      </c>
      <c r="H118" s="978">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11688</v>
      </c>
      <c r="F119" s="247" t="s">
        <v>13672</v>
      </c>
      <c r="G119" s="247" t="s">
        <v>17477</v>
      </c>
      <c r="H119" s="978">
        <v>0.5</v>
      </c>
      <c r="I119" s="247"/>
      <c r="J119" s="11" t="s">
        <v>172</v>
      </c>
      <c r="K119" s="516">
        <v>45507</v>
      </c>
      <c r="L119" s="11" t="s">
        <v>9339</v>
      </c>
      <c r="M119" s="2"/>
      <c r="N119" s="11" t="s">
        <v>9339</v>
      </c>
      <c r="O119" s="247" t="s">
        <v>11840</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11719</v>
      </c>
      <c r="F120" s="247" t="s">
        <v>11619</v>
      </c>
      <c r="G120" s="247" t="s">
        <v>17478</v>
      </c>
      <c r="H120" s="978">
        <v>0.4</v>
      </c>
      <c r="I120" s="247"/>
      <c r="J120" s="11" t="s">
        <v>172</v>
      </c>
      <c r="K120" s="516">
        <v>45507</v>
      </c>
      <c r="L120" s="11" t="s">
        <v>9339</v>
      </c>
      <c r="M120" s="2"/>
      <c r="N120" s="11" t="s">
        <v>9339</v>
      </c>
      <c r="O120" s="247" t="s">
        <v>11840</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11775</v>
      </c>
      <c r="F121" s="247" t="s">
        <v>14957</v>
      </c>
      <c r="G121" s="247" t="s">
        <v>11948</v>
      </c>
      <c r="H121" s="978">
        <v>0.4</v>
      </c>
      <c r="I121" s="247"/>
      <c r="J121" s="11" t="s">
        <v>172</v>
      </c>
      <c r="K121" s="516">
        <v>45507</v>
      </c>
      <c r="L121" s="11" t="s">
        <v>9339</v>
      </c>
      <c r="M121" s="2"/>
      <c r="N121" s="11" t="s">
        <v>9339</v>
      </c>
      <c r="O121" s="247" t="s">
        <v>11840</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11784</v>
      </c>
      <c r="F122" s="247" t="s">
        <v>15109</v>
      </c>
      <c r="G122" s="247" t="s">
        <v>11949</v>
      </c>
      <c r="H122" s="978">
        <v>0.25</v>
      </c>
      <c r="I122" s="247"/>
      <c r="J122" s="11" t="s">
        <v>172</v>
      </c>
      <c r="K122" s="516">
        <v>45507</v>
      </c>
      <c r="L122" s="11" t="s">
        <v>9339</v>
      </c>
      <c r="M122" s="2"/>
      <c r="N122" s="11" t="s">
        <v>9339</v>
      </c>
      <c r="O122" s="247" t="s">
        <v>11840</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11788</v>
      </c>
      <c r="F123" s="247" t="s">
        <v>15151</v>
      </c>
      <c r="G123" s="247" t="s">
        <v>11950</v>
      </c>
      <c r="H123" s="978">
        <v>0.4</v>
      </c>
      <c r="I123" s="247"/>
      <c r="J123" s="11" t="s">
        <v>172</v>
      </c>
      <c r="K123" s="516">
        <v>45507</v>
      </c>
      <c r="L123" s="11" t="s">
        <v>9339</v>
      </c>
      <c r="M123" s="2"/>
      <c r="N123" s="11" t="s">
        <v>9339</v>
      </c>
      <c r="O123" s="247" t="s">
        <v>11840</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11760</v>
      </c>
      <c r="F124" s="247" t="s">
        <v>11652</v>
      </c>
      <c r="G124" s="247" t="s">
        <v>11951</v>
      </c>
      <c r="H124" s="978">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11719</v>
      </c>
      <c r="F125" s="247" t="s">
        <v>11619</v>
      </c>
      <c r="G125" s="247" t="s">
        <v>11952</v>
      </c>
      <c r="H125" s="978">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11795</v>
      </c>
      <c r="F126" s="247" t="s">
        <v>11659</v>
      </c>
      <c r="G126" s="247" t="s">
        <v>11953</v>
      </c>
      <c r="H126" s="978">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11749</v>
      </c>
      <c r="F127" s="247" t="s">
        <v>14656</v>
      </c>
      <c r="G127" s="247" t="s">
        <v>11954</v>
      </c>
      <c r="H127" s="978">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11764</v>
      </c>
      <c r="F128" s="247" t="s">
        <v>14784</v>
      </c>
      <c r="G128" s="247" t="s">
        <v>11955</v>
      </c>
      <c r="H128" s="978">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11788</v>
      </c>
      <c r="F129" s="247" t="s">
        <v>15151</v>
      </c>
      <c r="G129" s="247" t="s">
        <v>11956</v>
      </c>
      <c r="H129" s="978">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11749</v>
      </c>
      <c r="F130" s="247" t="s">
        <v>14656</v>
      </c>
      <c r="G130" s="247" t="s">
        <v>11957</v>
      </c>
      <c r="H130" s="978">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11775</v>
      </c>
      <c r="F131" s="247" t="s">
        <v>14957</v>
      </c>
      <c r="G131" s="247" t="s">
        <v>11958</v>
      </c>
      <c r="H131" s="978">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11784</v>
      </c>
      <c r="F132" s="247" t="s">
        <v>15109</v>
      </c>
      <c r="G132" s="247" t="s">
        <v>11959</v>
      </c>
      <c r="H132" s="978">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11719</v>
      </c>
      <c r="F133" s="247" t="s">
        <v>11619</v>
      </c>
      <c r="G133" s="247" t="s">
        <v>11960</v>
      </c>
      <c r="H133" s="978">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11762</v>
      </c>
      <c r="F134" s="247" t="s">
        <v>14754</v>
      </c>
      <c r="G134" s="247" t="s">
        <v>11961</v>
      </c>
      <c r="H134" s="978">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11695</v>
      </c>
      <c r="F135" s="247" t="s">
        <v>11602</v>
      </c>
      <c r="G135" s="247" t="s">
        <v>11962</v>
      </c>
      <c r="H135" s="978">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11711</v>
      </c>
      <c r="F136" s="247" t="s">
        <v>11612</v>
      </c>
      <c r="G136" s="247" t="s">
        <v>11963</v>
      </c>
      <c r="H136" s="978">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11719</v>
      </c>
      <c r="F137" s="247" t="s">
        <v>11619</v>
      </c>
      <c r="G137" s="247" t="s">
        <v>11964</v>
      </c>
      <c r="H137" s="978">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11730</v>
      </c>
      <c r="F138" s="247" t="s">
        <v>11628</v>
      </c>
      <c r="G138" s="247" t="s">
        <v>11965</v>
      </c>
      <c r="H138" s="978">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11749</v>
      </c>
      <c r="F139" s="247" t="s">
        <v>14656</v>
      </c>
      <c r="G139" s="247" t="s">
        <v>11966</v>
      </c>
      <c r="H139" s="978">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11775</v>
      </c>
      <c r="F140" s="247" t="s">
        <v>14957</v>
      </c>
      <c r="G140" s="247" t="s">
        <v>11967</v>
      </c>
      <c r="H140" s="978">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11690</v>
      </c>
      <c r="F141" s="247" t="s">
        <v>13771</v>
      </c>
      <c r="G141" s="247" t="s">
        <v>11968</v>
      </c>
      <c r="H141" s="978">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11711</v>
      </c>
      <c r="F142" s="247" t="s">
        <v>11612</v>
      </c>
      <c r="G142" s="247" t="s">
        <v>11969</v>
      </c>
      <c r="H142" s="978">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11762</v>
      </c>
      <c r="F143" s="247" t="s">
        <v>14754</v>
      </c>
      <c r="G143" s="247" t="s">
        <v>11970</v>
      </c>
      <c r="H143" s="978">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11796</v>
      </c>
      <c r="F144" s="247" t="s">
        <v>11660</v>
      </c>
      <c r="G144" s="247" t="s">
        <v>11971</v>
      </c>
      <c r="H144" s="978">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11692</v>
      </c>
      <c r="F145" s="247" t="s">
        <v>13848</v>
      </c>
      <c r="G145" s="247" t="s">
        <v>11972</v>
      </c>
      <c r="H145" s="978">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11695</v>
      </c>
      <c r="F146" s="247" t="s">
        <v>11602</v>
      </c>
      <c r="G146" s="247" t="s">
        <v>11973</v>
      </c>
      <c r="H146" s="978">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11703</v>
      </c>
      <c r="F147" s="247" t="s">
        <v>11608</v>
      </c>
      <c r="G147" s="247" t="s">
        <v>11974</v>
      </c>
      <c r="H147" s="978">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11760</v>
      </c>
      <c r="F148" s="247" t="s">
        <v>11652</v>
      </c>
      <c r="G148" s="247" t="s">
        <v>11975</v>
      </c>
      <c r="H148" s="978">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11766</v>
      </c>
      <c r="F149" s="247" t="s">
        <v>14821</v>
      </c>
      <c r="G149" s="247" t="s">
        <v>11976</v>
      </c>
      <c r="H149" s="978">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11796</v>
      </c>
      <c r="F150" s="247" t="s">
        <v>11660</v>
      </c>
      <c r="G150" s="247" t="s">
        <v>11977</v>
      </c>
      <c r="H150" s="978">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11804</v>
      </c>
      <c r="F151" s="247" t="s">
        <v>11662</v>
      </c>
      <c r="G151" s="247" t="s">
        <v>11978</v>
      </c>
      <c r="H151" s="978">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11813</v>
      </c>
      <c r="F152" s="247" t="s">
        <v>16794</v>
      </c>
      <c r="G152" s="247" t="s">
        <v>11979</v>
      </c>
      <c r="H152" s="978">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11743</v>
      </c>
      <c r="F153" s="247" t="s">
        <v>11638</v>
      </c>
      <c r="G153" s="247" t="s">
        <v>11980</v>
      </c>
      <c r="H153" s="978">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11749</v>
      </c>
      <c r="F154" s="247" t="s">
        <v>14656</v>
      </c>
      <c r="G154" s="247" t="s">
        <v>11981</v>
      </c>
      <c r="H154" s="978">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11688</v>
      </c>
      <c r="F155" s="247" t="s">
        <v>13672</v>
      </c>
      <c r="G155" s="247" t="s">
        <v>11982</v>
      </c>
      <c r="H155" s="978">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11719</v>
      </c>
      <c r="F156" s="247" t="s">
        <v>11619</v>
      </c>
      <c r="G156" s="247" t="s">
        <v>11983</v>
      </c>
      <c r="H156" s="978">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11719</v>
      </c>
      <c r="F157" s="247" t="s">
        <v>11619</v>
      </c>
      <c r="G157" s="247" t="s">
        <v>11984</v>
      </c>
      <c r="H157" s="978">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11727</v>
      </c>
      <c r="F158" s="247" t="s">
        <v>11626</v>
      </c>
      <c r="G158" s="247" t="s">
        <v>11985</v>
      </c>
      <c r="H158" s="978">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11753</v>
      </c>
      <c r="F159" s="247" t="s">
        <v>11647</v>
      </c>
      <c r="G159" s="247" t="s">
        <v>11986</v>
      </c>
      <c r="H159" s="978">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11766</v>
      </c>
      <c r="F160" s="247" t="s">
        <v>14821</v>
      </c>
      <c r="G160" s="247" t="s">
        <v>11987</v>
      </c>
      <c r="H160" s="978">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11686</v>
      </c>
      <c r="F161" s="247" t="s">
        <v>17479</v>
      </c>
      <c r="G161" s="247" t="s">
        <v>11988</v>
      </c>
      <c r="H161" s="978">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11688</v>
      </c>
      <c r="F162" s="247" t="s">
        <v>13672</v>
      </c>
      <c r="G162" s="247" t="s">
        <v>11989</v>
      </c>
      <c r="H162" s="978">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11814</v>
      </c>
      <c r="F163" s="247" t="s">
        <v>16818</v>
      </c>
      <c r="G163" s="247" t="s">
        <v>11990</v>
      </c>
      <c r="H163" s="978">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11719</v>
      </c>
      <c r="F164" s="247" t="s">
        <v>11619</v>
      </c>
      <c r="G164" s="247" t="s">
        <v>11991</v>
      </c>
      <c r="H164" s="978">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11761</v>
      </c>
      <c r="F165" s="247" t="s">
        <v>11653</v>
      </c>
      <c r="G165" s="247" t="s">
        <v>11992</v>
      </c>
      <c r="H165" s="978">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11788</v>
      </c>
      <c r="F166" s="247" t="s">
        <v>15151</v>
      </c>
      <c r="G166" s="247" t="s">
        <v>11993</v>
      </c>
      <c r="H166" s="978">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11686</v>
      </c>
      <c r="F167" s="247" t="s">
        <v>17479</v>
      </c>
      <c r="G167" s="247" t="s">
        <v>11994</v>
      </c>
      <c r="H167" s="978">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11696</v>
      </c>
      <c r="F168" s="247" t="s">
        <v>11603</v>
      </c>
      <c r="G168" s="247" t="s">
        <v>11995</v>
      </c>
      <c r="H168" s="978">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11727</v>
      </c>
      <c r="F169" s="247" t="s">
        <v>11626</v>
      </c>
      <c r="G169" s="247" t="s">
        <v>11996</v>
      </c>
      <c r="H169" s="978">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11760</v>
      </c>
      <c r="F170" s="247" t="s">
        <v>11652</v>
      </c>
      <c r="G170" s="247" t="s">
        <v>11997</v>
      </c>
      <c r="H170" s="978">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11761</v>
      </c>
      <c r="F171" s="247" t="s">
        <v>11653</v>
      </c>
      <c r="G171" s="247" t="s">
        <v>11998</v>
      </c>
      <c r="H171" s="978">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11688</v>
      </c>
      <c r="F172" s="247" t="s">
        <v>13672</v>
      </c>
      <c r="G172" s="247" t="s">
        <v>11999</v>
      </c>
      <c r="H172" s="978">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11695</v>
      </c>
      <c r="F173" s="247" t="s">
        <v>11602</v>
      </c>
      <c r="G173" s="247" t="s">
        <v>12000</v>
      </c>
      <c r="H173" s="978">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11761</v>
      </c>
      <c r="F174" s="247" t="s">
        <v>11653</v>
      </c>
      <c r="G174" s="247" t="s">
        <v>12001</v>
      </c>
      <c r="H174" s="978">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11805</v>
      </c>
      <c r="F175" s="247" t="s">
        <v>11663</v>
      </c>
      <c r="G175" s="247" t="s">
        <v>12002</v>
      </c>
      <c r="H175" s="978">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11719</v>
      </c>
      <c r="F176" s="247" t="s">
        <v>11619</v>
      </c>
      <c r="G176" s="247" t="s">
        <v>12003</v>
      </c>
      <c r="H176" s="978">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11760</v>
      </c>
      <c r="F177" s="247" t="s">
        <v>11652</v>
      </c>
      <c r="G177" s="247" t="s">
        <v>12004</v>
      </c>
      <c r="H177" s="978">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11676</v>
      </c>
      <c r="F178" s="247" t="s">
        <v>12490</v>
      </c>
      <c r="G178" s="247" t="s">
        <v>12005</v>
      </c>
      <c r="H178" s="978">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11724</v>
      </c>
      <c r="F179" s="247" t="s">
        <v>14397</v>
      </c>
      <c r="G179" s="247" t="s">
        <v>12006</v>
      </c>
      <c r="H179" s="978">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11739</v>
      </c>
      <c r="F180" s="247" t="s">
        <v>11635</v>
      </c>
      <c r="G180" s="247" t="s">
        <v>12007</v>
      </c>
      <c r="H180" s="978">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11744</v>
      </c>
      <c r="F181" s="247" t="s">
        <v>11639</v>
      </c>
      <c r="G181" s="247" t="s">
        <v>12008</v>
      </c>
      <c r="H181" s="978">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11749</v>
      </c>
      <c r="F182" s="247" t="s">
        <v>14656</v>
      </c>
      <c r="G182" s="247" t="s">
        <v>12009</v>
      </c>
      <c r="H182" s="978">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11751</v>
      </c>
      <c r="F183" s="247" t="s">
        <v>11645</v>
      </c>
      <c r="G183" s="247" t="s">
        <v>12010</v>
      </c>
      <c r="H183" s="978">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11754</v>
      </c>
      <c r="F184" s="247" t="s">
        <v>11648</v>
      </c>
      <c r="G184" s="247" t="s">
        <v>12011</v>
      </c>
      <c r="H184" s="978">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11754</v>
      </c>
      <c r="F185" s="247" t="s">
        <v>11648</v>
      </c>
      <c r="G185" s="247" t="s">
        <v>12012</v>
      </c>
      <c r="H185" s="978">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11790</v>
      </c>
      <c r="F186" s="247" t="s">
        <v>15165</v>
      </c>
      <c r="G186" s="247" t="s">
        <v>12013</v>
      </c>
      <c r="H186" s="978">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11798</v>
      </c>
      <c r="F187" s="247" t="s">
        <v>15220</v>
      </c>
      <c r="G187" s="247" t="s">
        <v>12014</v>
      </c>
      <c r="H187" s="978">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11685</v>
      </c>
      <c r="F188" s="247" t="s">
        <v>13409</v>
      </c>
      <c r="G188" s="247" t="s">
        <v>12015</v>
      </c>
      <c r="H188" s="978">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11686</v>
      </c>
      <c r="F189" s="247" t="s">
        <v>17479</v>
      </c>
      <c r="G189" s="247" t="s">
        <v>12016</v>
      </c>
      <c r="H189" s="978">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11715</v>
      </c>
      <c r="F190" s="247" t="s">
        <v>11615</v>
      </c>
      <c r="G190" s="247" t="s">
        <v>12018</v>
      </c>
      <c r="H190" s="978">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11716</v>
      </c>
      <c r="F191" s="247" t="s">
        <v>11616</v>
      </c>
      <c r="G191" s="247" t="s">
        <v>12019</v>
      </c>
      <c r="H191" s="978">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11723</v>
      </c>
      <c r="F192" s="247" t="s">
        <v>11623</v>
      </c>
      <c r="G192" s="247" t="s">
        <v>12020</v>
      </c>
      <c r="H192" s="978">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11727</v>
      </c>
      <c r="F193" s="247" t="s">
        <v>11626</v>
      </c>
      <c r="G193" s="247" t="s">
        <v>12022</v>
      </c>
      <c r="H193" s="978">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11751</v>
      </c>
      <c r="F194" s="247" t="s">
        <v>11645</v>
      </c>
      <c r="G194" s="247" t="s">
        <v>12023</v>
      </c>
      <c r="H194" s="978">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11754</v>
      </c>
      <c r="F195" s="247" t="s">
        <v>11648</v>
      </c>
      <c r="G195" s="247" t="s">
        <v>12024</v>
      </c>
      <c r="H195" s="978">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11774</v>
      </c>
      <c r="F196" s="247" t="s">
        <v>14950</v>
      </c>
      <c r="G196" s="247" t="s">
        <v>12022</v>
      </c>
      <c r="H196" s="978">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11795</v>
      </c>
      <c r="F197" s="247" t="s">
        <v>11659</v>
      </c>
      <c r="G197" s="247" t="s">
        <v>12025</v>
      </c>
      <c r="H197" s="978">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11685</v>
      </c>
      <c r="F198" s="247" t="s">
        <v>13409</v>
      </c>
      <c r="G198" s="247" t="s">
        <v>12026</v>
      </c>
      <c r="H198" s="978">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11704</v>
      </c>
      <c r="F199" s="247" t="s">
        <v>11609</v>
      </c>
      <c r="G199" s="247" t="s">
        <v>12027</v>
      </c>
      <c r="H199" s="978">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11721</v>
      </c>
      <c r="F200" s="247" t="s">
        <v>11621</v>
      </c>
      <c r="G200" s="247" t="s">
        <v>12028</v>
      </c>
      <c r="H200" s="978">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11723</v>
      </c>
      <c r="F201" s="247" t="s">
        <v>11623</v>
      </c>
      <c r="G201" s="247" t="s">
        <v>12029</v>
      </c>
      <c r="H201" s="978">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11734</v>
      </c>
      <c r="F202" s="247" t="s">
        <v>11631</v>
      </c>
      <c r="G202" s="247" t="s">
        <v>12030</v>
      </c>
      <c r="H202" s="978">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11749</v>
      </c>
      <c r="F203" s="247" t="s">
        <v>14656</v>
      </c>
      <c r="G203" s="247" t="s">
        <v>12031</v>
      </c>
      <c r="H203" s="978">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11760</v>
      </c>
      <c r="F204" s="247" t="s">
        <v>11652</v>
      </c>
      <c r="G204" s="247" t="s">
        <v>12032</v>
      </c>
      <c r="H204" s="978">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11771</v>
      </c>
      <c r="F205" s="247" t="s">
        <v>14910</v>
      </c>
      <c r="G205" s="247" t="s">
        <v>12033</v>
      </c>
      <c r="H205" s="978">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11776</v>
      </c>
      <c r="F206" s="247" t="s">
        <v>14964</v>
      </c>
      <c r="G206" s="247" t="s">
        <v>12034</v>
      </c>
      <c r="H206" s="978">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11754</v>
      </c>
      <c r="F207" s="247" t="s">
        <v>11648</v>
      </c>
      <c r="G207" s="247" t="s">
        <v>12035</v>
      </c>
      <c r="H207" s="978">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11704</v>
      </c>
      <c r="F208" s="247" t="s">
        <v>11609</v>
      </c>
      <c r="G208" s="247" t="s">
        <v>12036</v>
      </c>
      <c r="H208" s="978">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11716</v>
      </c>
      <c r="F209" s="247" t="s">
        <v>11616</v>
      </c>
      <c r="G209" s="247" t="s">
        <v>12037</v>
      </c>
      <c r="H209" s="978">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11716</v>
      </c>
      <c r="F210" s="247" t="s">
        <v>11616</v>
      </c>
      <c r="G210" s="247" t="s">
        <v>12038</v>
      </c>
      <c r="H210" s="978">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11719</v>
      </c>
      <c r="F211" s="247" t="s">
        <v>11619</v>
      </c>
      <c r="G211" s="247" t="s">
        <v>12039</v>
      </c>
      <c r="H211" s="978">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11719</v>
      </c>
      <c r="F212" s="247" t="s">
        <v>11619</v>
      </c>
      <c r="G212" s="247" t="s">
        <v>12040</v>
      </c>
      <c r="H212" s="978">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11723</v>
      </c>
      <c r="F213" s="247" t="s">
        <v>11623</v>
      </c>
      <c r="G213" s="247" t="s">
        <v>12041</v>
      </c>
      <c r="H213" s="978">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11732</v>
      </c>
      <c r="F214" s="247" t="s">
        <v>11630</v>
      </c>
      <c r="G214" s="247" t="s">
        <v>12042</v>
      </c>
      <c r="H214" s="978">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11735</v>
      </c>
      <c r="F215" s="247" t="s">
        <v>14506</v>
      </c>
      <c r="G215" s="247" t="s">
        <v>12043</v>
      </c>
      <c r="H215" s="978">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11756</v>
      </c>
      <c r="F216" s="247" t="s">
        <v>11649</v>
      </c>
      <c r="G216" s="247" t="s">
        <v>12044</v>
      </c>
      <c r="H216" s="978">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11760</v>
      </c>
      <c r="F217" s="247" t="s">
        <v>11652</v>
      </c>
      <c r="G217" s="247" t="s">
        <v>12045</v>
      </c>
      <c r="H217" s="978">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11760</v>
      </c>
      <c r="F218" s="247" t="s">
        <v>11652</v>
      </c>
      <c r="G218" s="247" t="s">
        <v>12046</v>
      </c>
      <c r="H218" s="978">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11762</v>
      </c>
      <c r="F219" s="247" t="s">
        <v>14754</v>
      </c>
      <c r="G219" s="247" t="s">
        <v>12047</v>
      </c>
      <c r="H219" s="978">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11774</v>
      </c>
      <c r="F220" s="247" t="s">
        <v>14950</v>
      </c>
      <c r="G220" s="247" t="s">
        <v>12048</v>
      </c>
      <c r="H220" s="978">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11808</v>
      </c>
      <c r="F221" s="247" t="s">
        <v>16271</v>
      </c>
      <c r="G221" s="247" t="s">
        <v>12049</v>
      </c>
      <c r="H221" s="978">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8">
        <v>45495</v>
      </c>
      <c r="E222" s="11" t="s">
        <v>11686</v>
      </c>
      <c r="F222" s="247" t="s">
        <v>17479</v>
      </c>
      <c r="G222" s="247" t="s">
        <v>12050</v>
      </c>
      <c r="H222" s="978">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8">
        <v>45496</v>
      </c>
      <c r="E223" s="11" t="s">
        <v>11686</v>
      </c>
      <c r="F223" s="247" t="s">
        <v>17479</v>
      </c>
      <c r="G223" s="247" t="s">
        <v>12051</v>
      </c>
      <c r="H223" s="978">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8">
        <v>45497</v>
      </c>
      <c r="E224" s="11" t="s">
        <v>11686</v>
      </c>
      <c r="F224" s="247" t="s">
        <v>17479</v>
      </c>
      <c r="G224" s="247" t="s">
        <v>12052</v>
      </c>
      <c r="H224" s="978">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8">
        <v>45505</v>
      </c>
      <c r="E225" s="11" t="s">
        <v>11830</v>
      </c>
      <c r="F225" s="247" t="s">
        <v>11829</v>
      </c>
      <c r="G225" s="247" t="s">
        <v>12053</v>
      </c>
      <c r="H225" s="978">
        <v>8.5</v>
      </c>
      <c r="I225" s="247"/>
      <c r="J225" s="11" t="s">
        <v>172</v>
      </c>
      <c r="K225" s="516">
        <v>45507</v>
      </c>
      <c r="L225" s="11" t="s">
        <v>9339</v>
      </c>
      <c r="M225" s="2"/>
      <c r="N225" s="11" t="s">
        <v>9339</v>
      </c>
      <c r="O225" s="247" t="s">
        <v>11840</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11760</v>
      </c>
      <c r="F226" s="247" t="s">
        <v>11652</v>
      </c>
      <c r="G226" s="247" t="s">
        <v>12054</v>
      </c>
      <c r="H226" s="978">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11760</v>
      </c>
      <c r="F227" s="247" t="s">
        <v>11652</v>
      </c>
      <c r="G227" s="247" t="s">
        <v>12055</v>
      </c>
      <c r="H227" s="978">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11831</v>
      </c>
      <c r="F228" s="247" t="s">
        <v>17059</v>
      </c>
      <c r="G228" s="247" t="s">
        <v>12056</v>
      </c>
      <c r="H228" s="978">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11760</v>
      </c>
      <c r="F229" s="247" t="s">
        <v>11652</v>
      </c>
      <c r="G229" s="247" t="s">
        <v>12057</v>
      </c>
      <c r="H229" s="978">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11760</v>
      </c>
      <c r="F230" s="247" t="s">
        <v>11652</v>
      </c>
      <c r="G230" s="247" t="s">
        <v>12058</v>
      </c>
      <c r="H230" s="978">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11760</v>
      </c>
      <c r="F231" s="247" t="s">
        <v>11652</v>
      </c>
      <c r="G231" s="247" t="s">
        <v>12059</v>
      </c>
      <c r="H231" s="978">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11760</v>
      </c>
      <c r="F232" s="247" t="s">
        <v>11652</v>
      </c>
      <c r="G232" s="247" t="s">
        <v>12058</v>
      </c>
      <c r="H232" s="978">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11760</v>
      </c>
      <c r="F233" s="247" t="s">
        <v>11652</v>
      </c>
      <c r="G233" s="247" t="s">
        <v>12060</v>
      </c>
      <c r="H233" s="978">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11760</v>
      </c>
      <c r="F234" s="247" t="s">
        <v>11652</v>
      </c>
      <c r="G234" s="247" t="s">
        <v>12061</v>
      </c>
      <c r="H234" s="978">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11719</v>
      </c>
      <c r="F235" s="247" t="s">
        <v>11619</v>
      </c>
      <c r="G235" s="247" t="s">
        <v>12062</v>
      </c>
      <c r="H235" s="978">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11719</v>
      </c>
      <c r="F236" s="247" t="s">
        <v>11619</v>
      </c>
      <c r="G236" s="247" t="s">
        <v>12063</v>
      </c>
      <c r="H236" s="978">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11761</v>
      </c>
      <c r="F237" s="247" t="s">
        <v>11653</v>
      </c>
      <c r="G237" s="247" t="s">
        <v>12064</v>
      </c>
      <c r="H237" s="978">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11788</v>
      </c>
      <c r="F238" s="247" t="s">
        <v>15151</v>
      </c>
      <c r="G238" s="247" t="s">
        <v>12065</v>
      </c>
      <c r="H238" s="978">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11719</v>
      </c>
      <c r="F239" s="247" t="s">
        <v>11619</v>
      </c>
      <c r="G239" s="247" t="s">
        <v>12066</v>
      </c>
      <c r="H239" s="978">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11719</v>
      </c>
      <c r="F240" s="247" t="s">
        <v>11619</v>
      </c>
      <c r="G240" s="247" t="s">
        <v>12067</v>
      </c>
      <c r="H240" s="978">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11753</v>
      </c>
      <c r="F241" s="247" t="s">
        <v>11647</v>
      </c>
      <c r="G241" s="247" t="s">
        <v>12068</v>
      </c>
      <c r="H241" s="978">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11760</v>
      </c>
      <c r="F242" s="247" t="s">
        <v>11652</v>
      </c>
      <c r="G242" s="247" t="s">
        <v>12069</v>
      </c>
      <c r="H242" s="978">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11761</v>
      </c>
      <c r="F243" s="247" t="s">
        <v>11653</v>
      </c>
      <c r="G243" s="247" t="s">
        <v>12070</v>
      </c>
      <c r="H243" s="978">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11788</v>
      </c>
      <c r="F244" s="247" t="s">
        <v>15151</v>
      </c>
      <c r="G244" s="247" t="s">
        <v>12071</v>
      </c>
      <c r="H244" s="978">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11719</v>
      </c>
      <c r="F245" s="247" t="s">
        <v>11619</v>
      </c>
      <c r="G245" s="247" t="s">
        <v>12072</v>
      </c>
      <c r="H245" s="978">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11761</v>
      </c>
      <c r="F246" s="247" t="s">
        <v>11653</v>
      </c>
      <c r="G246" s="247" t="s">
        <v>12073</v>
      </c>
      <c r="H246" s="978">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11719</v>
      </c>
      <c r="F247" s="247" t="s">
        <v>11619</v>
      </c>
      <c r="G247" s="247" t="s">
        <v>12074</v>
      </c>
      <c r="H247" s="978">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11753</v>
      </c>
      <c r="F248" s="247" t="s">
        <v>11647</v>
      </c>
      <c r="G248" s="247" t="s">
        <v>12075</v>
      </c>
      <c r="H248" s="978">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11760</v>
      </c>
      <c r="F249" s="247" t="s">
        <v>11652</v>
      </c>
      <c r="G249" s="247" t="s">
        <v>12076</v>
      </c>
      <c r="H249" s="978">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11760</v>
      </c>
      <c r="F250" s="247" t="s">
        <v>11652</v>
      </c>
      <c r="G250" s="247" t="s">
        <v>12077</v>
      </c>
      <c r="H250" s="978">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11754</v>
      </c>
      <c r="F251" s="247" t="s">
        <v>11648</v>
      </c>
      <c r="G251" s="247" t="s">
        <v>12078</v>
      </c>
      <c r="H251" s="978">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11798</v>
      </c>
      <c r="F252" s="247" t="s">
        <v>15220</v>
      </c>
      <c r="G252" s="247" t="s">
        <v>12079</v>
      </c>
      <c r="H252" s="978">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11754</v>
      </c>
      <c r="F253" s="247" t="s">
        <v>11648</v>
      </c>
      <c r="G253" s="247" t="s">
        <v>12080</v>
      </c>
      <c r="H253" s="978">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11791</v>
      </c>
      <c r="F254" s="247" t="s">
        <v>15177</v>
      </c>
      <c r="G254" s="247" t="s">
        <v>12081</v>
      </c>
      <c r="H254" s="978">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11754</v>
      </c>
      <c r="F255" s="247" t="s">
        <v>11648</v>
      </c>
      <c r="G255" s="247" t="s">
        <v>12082</v>
      </c>
      <c r="H255" s="978">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11714</v>
      </c>
      <c r="F256" s="247" t="s">
        <v>14165</v>
      </c>
      <c r="G256" s="247" t="s">
        <v>12083</v>
      </c>
      <c r="H256" s="978">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11754</v>
      </c>
      <c r="F257" s="247" t="s">
        <v>11648</v>
      </c>
      <c r="G257" s="247" t="s">
        <v>12084</v>
      </c>
      <c r="H257" s="978">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11770</v>
      </c>
      <c r="F258" s="247" t="s">
        <v>14891</v>
      </c>
      <c r="G258" s="247" t="s">
        <v>12085</v>
      </c>
      <c r="H258" s="978">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11828</v>
      </c>
      <c r="F259" s="247" t="s">
        <v>11827</v>
      </c>
      <c r="G259" s="247" t="s">
        <v>12086</v>
      </c>
      <c r="H259" s="978">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11830</v>
      </c>
      <c r="F260" s="247" t="s">
        <v>11829</v>
      </c>
      <c r="G260" s="247" t="s">
        <v>12087</v>
      </c>
      <c r="H260" s="978">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11715</v>
      </c>
      <c r="F261" s="247" t="s">
        <v>11615</v>
      </c>
      <c r="G261" s="247" t="s">
        <v>12088</v>
      </c>
      <c r="H261" s="978">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11754</v>
      </c>
      <c r="F262" s="247" t="s">
        <v>11648</v>
      </c>
      <c r="H262" s="978">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11830</v>
      </c>
      <c r="F263" s="247" t="s">
        <v>11829</v>
      </c>
      <c r="G263" s="247" t="s">
        <v>12089</v>
      </c>
      <c r="H263" s="978">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11818</v>
      </c>
      <c r="F264" s="247" t="s">
        <v>16961</v>
      </c>
      <c r="G264" s="247" t="s">
        <v>17242</v>
      </c>
      <c r="H264" s="978">
        <v>1</v>
      </c>
      <c r="I264" s="247"/>
      <c r="J264" s="11" t="s">
        <v>9339</v>
      </c>
      <c r="K264" s="516">
        <v>45512.428287037001</v>
      </c>
      <c r="L264" s="11" t="s">
        <v>9339</v>
      </c>
      <c r="M264" s="2"/>
      <c r="N264" s="11" t="s">
        <v>172</v>
      </c>
      <c r="O264" s="247" t="s">
        <v>17243</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8">
        <v>45512</v>
      </c>
      <c r="E265" s="11" t="s">
        <v>13784</v>
      </c>
      <c r="F265" s="247" t="s">
        <v>13783</v>
      </c>
      <c r="G265" s="247" t="s">
        <v>17242</v>
      </c>
      <c r="H265" s="978">
        <v>1.25</v>
      </c>
      <c r="I265" s="247"/>
      <c r="J265" s="11" t="s">
        <v>172</v>
      </c>
      <c r="K265" s="516">
        <v>45512.446956018503</v>
      </c>
      <c r="L265" s="11" t="s">
        <v>9339</v>
      </c>
      <c r="M265" s="2"/>
      <c r="N265" s="11" t="s">
        <v>172</v>
      </c>
      <c r="O265" s="247" t="s">
        <v>17243</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11727</v>
      </c>
      <c r="F266" s="247" t="s">
        <v>11626</v>
      </c>
      <c r="G266" s="247" t="s">
        <v>17244</v>
      </c>
      <c r="H266" s="978">
        <v>1.25</v>
      </c>
      <c r="I266" s="247"/>
      <c r="J266" s="11" t="s">
        <v>172</v>
      </c>
      <c r="K266" s="516">
        <v>45512.562256944402</v>
      </c>
      <c r="L266" s="11" t="s">
        <v>9339</v>
      </c>
      <c r="M266" s="2"/>
      <c r="N266" s="11" t="s">
        <v>172</v>
      </c>
      <c r="O266" s="247" t="s">
        <v>17243</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8">
        <v>45509</v>
      </c>
      <c r="E267" s="11" t="s">
        <v>11831</v>
      </c>
      <c r="F267" s="247" t="s">
        <v>17059</v>
      </c>
      <c r="G267" s="247" t="s">
        <v>17245</v>
      </c>
      <c r="H267" s="978">
        <v>3</v>
      </c>
      <c r="I267" s="247"/>
      <c r="J267" s="11" t="s">
        <v>9339</v>
      </c>
      <c r="K267" s="516">
        <v>45512.641967592601</v>
      </c>
      <c r="L267" s="11" t="s">
        <v>9339</v>
      </c>
      <c r="M267" s="2"/>
      <c r="N267" s="11" t="s">
        <v>9339</v>
      </c>
      <c r="O267" s="247" t="s">
        <v>17243</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8">
        <v>45509</v>
      </c>
      <c r="E268" s="11" t="s">
        <v>11793</v>
      </c>
      <c r="F268" s="247" t="s">
        <v>15196</v>
      </c>
      <c r="G268" s="247" t="s">
        <v>17246</v>
      </c>
      <c r="H268" s="978">
        <v>2</v>
      </c>
      <c r="I268" s="247"/>
      <c r="J268" s="11" t="s">
        <v>172</v>
      </c>
      <c r="K268" s="516">
        <v>45512.643275463</v>
      </c>
      <c r="L268" s="11" t="s">
        <v>9339</v>
      </c>
      <c r="M268" s="2"/>
      <c r="N268" s="11" t="s">
        <v>9339</v>
      </c>
      <c r="O268" s="247" t="s">
        <v>17243</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8">
        <v>45509</v>
      </c>
      <c r="E269" s="11" t="s">
        <v>11685</v>
      </c>
      <c r="F269" s="247" t="s">
        <v>13409</v>
      </c>
      <c r="G269" s="247" t="s">
        <v>17247</v>
      </c>
      <c r="H269" s="978">
        <v>0.5</v>
      </c>
      <c r="I269" s="247"/>
      <c r="J269" s="11" t="s">
        <v>172</v>
      </c>
      <c r="K269" s="516">
        <v>45512.697476851798</v>
      </c>
      <c r="L269" s="11" t="s">
        <v>9339</v>
      </c>
      <c r="M269" s="2"/>
      <c r="N269" s="11" t="s">
        <v>172</v>
      </c>
      <c r="O269" s="247" t="s">
        <v>17243</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8">
        <v>45509</v>
      </c>
      <c r="E270" s="11" t="s">
        <v>11685</v>
      </c>
      <c r="F270" s="247" t="s">
        <v>13409</v>
      </c>
      <c r="G270" s="247" t="s">
        <v>17248</v>
      </c>
      <c r="H270" s="978">
        <v>0.5</v>
      </c>
      <c r="I270" s="247"/>
      <c r="J270" s="11" t="s">
        <v>172</v>
      </c>
      <c r="K270" s="516">
        <v>45512.696944444397</v>
      </c>
      <c r="L270" s="11" t="s">
        <v>9339</v>
      </c>
      <c r="M270" s="2"/>
      <c r="N270" s="11" t="s">
        <v>172</v>
      </c>
      <c r="O270" s="247" t="s">
        <v>17243</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8">
        <v>45509</v>
      </c>
      <c r="E271" s="11" t="s">
        <v>11793</v>
      </c>
      <c r="F271" s="247" t="s">
        <v>15196</v>
      </c>
      <c r="G271" s="247" t="s">
        <v>17249</v>
      </c>
      <c r="H271" s="978">
        <v>2.5</v>
      </c>
      <c r="I271" s="247"/>
      <c r="J271" s="11" t="s">
        <v>172</v>
      </c>
      <c r="K271" s="516">
        <v>45512.698831018497</v>
      </c>
      <c r="L271" s="11" t="s">
        <v>9339</v>
      </c>
      <c r="M271" s="2"/>
      <c r="N271" s="11" t="s">
        <v>172</v>
      </c>
      <c r="O271" s="247" t="s">
        <v>17243</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8">
        <v>45510</v>
      </c>
      <c r="E272" s="11" t="s">
        <v>11694</v>
      </c>
      <c r="F272" s="247" t="s">
        <v>11601</v>
      </c>
      <c r="G272" s="247" t="s">
        <v>17250</v>
      </c>
      <c r="H272" s="978">
        <v>0.75</v>
      </c>
      <c r="I272" s="247"/>
      <c r="J272" s="11" t="s">
        <v>172</v>
      </c>
      <c r="K272" s="516">
        <v>45512.694756944402</v>
      </c>
      <c r="L272" s="11" t="s">
        <v>9339</v>
      </c>
      <c r="M272" s="2"/>
      <c r="N272" s="11" t="s">
        <v>9339</v>
      </c>
      <c r="O272" s="247" t="s">
        <v>17243</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45513</v>
      </c>
      <c r="E273" s="11" t="s">
        <v>11680</v>
      </c>
      <c r="F273" s="247" t="s">
        <v>17072</v>
      </c>
      <c r="H273" s="978">
        <v>0.1</v>
      </c>
      <c r="I273" s="247"/>
      <c r="J273" s="11" t="s">
        <v>172</v>
      </c>
      <c r="K273" s="516">
        <v>45513.722974536999</v>
      </c>
      <c r="L273" s="11" t="s">
        <v>9339</v>
      </c>
      <c r="M273" s="2"/>
      <c r="N273" s="11" t="s">
        <v>172</v>
      </c>
      <c r="O273" s="247" t="s">
        <v>17480</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45513</v>
      </c>
      <c r="E274" s="11" t="s">
        <v>11680</v>
      </c>
      <c r="F274" s="247" t="s">
        <v>17072</v>
      </c>
      <c r="H274" s="978">
        <v>0.2</v>
      </c>
      <c r="I274" s="247"/>
      <c r="J274" s="11" t="s">
        <v>172</v>
      </c>
      <c r="K274" s="516">
        <v>45513.723969907398</v>
      </c>
      <c r="L274" s="11" t="s">
        <v>9339</v>
      </c>
      <c r="M274" s="2"/>
      <c r="N274" s="11" t="s">
        <v>172</v>
      </c>
      <c r="O274" s="247" t="s">
        <v>17480</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45515</v>
      </c>
      <c r="E275" s="11" t="s">
        <v>11794</v>
      </c>
      <c r="F275" s="247" t="s">
        <v>15201</v>
      </c>
      <c r="G275" s="247" t="s">
        <v>17481</v>
      </c>
      <c r="H275" s="978">
        <v>4.5</v>
      </c>
      <c r="I275" s="247"/>
      <c r="J275" s="11" t="s">
        <v>172</v>
      </c>
      <c r="K275" s="516">
        <v>45516.771643518499</v>
      </c>
      <c r="L275" s="11" t="s">
        <v>9339</v>
      </c>
      <c r="M275" s="2"/>
      <c r="N275" s="11" t="s">
        <v>9339</v>
      </c>
      <c r="O275" s="247" t="s">
        <v>17265</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45516</v>
      </c>
      <c r="E276" s="11" t="s">
        <v>11691</v>
      </c>
      <c r="F276" s="247" t="s">
        <v>11599</v>
      </c>
      <c r="G276" s="247" t="s">
        <v>17482</v>
      </c>
      <c r="H276" s="978">
        <v>1.4</v>
      </c>
      <c r="I276" s="247"/>
      <c r="J276" s="11" t="s">
        <v>172</v>
      </c>
      <c r="K276" s="516">
        <v>45516.732210648202</v>
      </c>
      <c r="L276" s="11" t="s">
        <v>9339</v>
      </c>
      <c r="M276" s="2"/>
      <c r="N276" s="11" t="s">
        <v>9339</v>
      </c>
      <c r="O276" s="247" t="s">
        <v>17265</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1</v>
      </c>
      <c r="C277" s="11" t="s">
        <v>5</v>
      </c>
      <c r="D277" s="728">
        <v>45516</v>
      </c>
      <c r="E277" s="11" t="s">
        <v>11730</v>
      </c>
      <c r="F277" s="247" t="s">
        <v>11628</v>
      </c>
      <c r="G277" s="247" t="s">
        <v>17483</v>
      </c>
      <c r="H277" s="978">
        <v>2</v>
      </c>
      <c r="I277" s="247"/>
      <c r="J277" s="11" t="s">
        <v>172</v>
      </c>
      <c r="K277" s="516">
        <v>45516.507395833301</v>
      </c>
      <c r="L277" s="11" t="s">
        <v>9339</v>
      </c>
      <c r="M277" s="2"/>
      <c r="N277" s="11" t="s">
        <v>9339</v>
      </c>
      <c r="O277" s="247" t="s">
        <v>17265</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1</v>
      </c>
      <c r="C278" s="11" t="s">
        <v>5</v>
      </c>
      <c r="D278" s="728">
        <v>45516</v>
      </c>
      <c r="E278" s="11" t="s">
        <v>11794</v>
      </c>
      <c r="F278" s="247" t="s">
        <v>15201</v>
      </c>
      <c r="G278" s="247" t="s">
        <v>17484</v>
      </c>
      <c r="H278" s="978">
        <v>3.25</v>
      </c>
      <c r="I278" s="247"/>
      <c r="J278" s="11" t="s">
        <v>172</v>
      </c>
      <c r="K278" s="516">
        <v>45516.637905092597</v>
      </c>
      <c r="L278" s="11" t="s">
        <v>9339</v>
      </c>
      <c r="M278" s="2"/>
      <c r="N278" s="11" t="s">
        <v>9339</v>
      </c>
      <c r="O278" s="247" t="s">
        <v>17265</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45516</v>
      </c>
      <c r="E279" s="11" t="s">
        <v>11680</v>
      </c>
      <c r="F279" s="247" t="s">
        <v>17072</v>
      </c>
      <c r="G279" s="247" t="s">
        <v>17242</v>
      </c>
      <c r="H279" s="978">
        <v>0.25</v>
      </c>
      <c r="I279" s="247"/>
      <c r="J279" s="11" t="s">
        <v>172</v>
      </c>
      <c r="K279" s="516">
        <v>45516.504560185203</v>
      </c>
      <c r="L279" s="11" t="s">
        <v>9339</v>
      </c>
      <c r="M279" s="2"/>
      <c r="N279" s="11" t="s">
        <v>172</v>
      </c>
      <c r="O279" s="247" t="s">
        <v>17265</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45516</v>
      </c>
      <c r="E280" s="11" t="s">
        <v>11739</v>
      </c>
      <c r="F280" s="247" t="s">
        <v>11635</v>
      </c>
      <c r="G280" s="247" t="s">
        <v>17485</v>
      </c>
      <c r="H280" s="978">
        <v>1.25</v>
      </c>
      <c r="I280" s="247"/>
      <c r="J280" s="11" t="s">
        <v>172</v>
      </c>
      <c r="K280" s="516">
        <v>45516.505046296297</v>
      </c>
      <c r="L280" s="11" t="s">
        <v>9339</v>
      </c>
      <c r="M280" s="2"/>
      <c r="N280" s="11" t="s">
        <v>9339</v>
      </c>
      <c r="O280" s="247" t="s">
        <v>17265</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1</v>
      </c>
      <c r="C281" s="11" t="s">
        <v>5</v>
      </c>
      <c r="D281" s="728">
        <v>45516</v>
      </c>
      <c r="E281" s="11" t="s">
        <v>13170</v>
      </c>
      <c r="F281" s="247" t="s">
        <v>13169</v>
      </c>
      <c r="G281" s="247" t="s">
        <v>17486</v>
      </c>
      <c r="H281" s="978">
        <v>0.5</v>
      </c>
      <c r="I281" s="247"/>
      <c r="J281" s="11" t="s">
        <v>172</v>
      </c>
      <c r="K281" s="516">
        <v>45516.5053819444</v>
      </c>
      <c r="L281" s="11" t="s">
        <v>9339</v>
      </c>
      <c r="M281" s="2"/>
      <c r="N281" s="11" t="s">
        <v>9339</v>
      </c>
      <c r="O281" s="247" t="s">
        <v>17265</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45516</v>
      </c>
      <c r="E282" s="11" t="s">
        <v>11711</v>
      </c>
      <c r="F282" s="247" t="s">
        <v>11612</v>
      </c>
      <c r="G282" s="247" t="s">
        <v>17487</v>
      </c>
      <c r="H282" s="978">
        <v>0.5</v>
      </c>
      <c r="I282" s="247"/>
      <c r="J282" s="11" t="s">
        <v>172</v>
      </c>
      <c r="K282" s="516">
        <v>45516.505682870396</v>
      </c>
      <c r="L282" s="11" t="s">
        <v>9339</v>
      </c>
      <c r="M282" s="2"/>
      <c r="N282" s="11" t="s">
        <v>9339</v>
      </c>
      <c r="O282" s="247" t="s">
        <v>17265</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1</v>
      </c>
      <c r="C283" s="11" t="s">
        <v>5</v>
      </c>
      <c r="D283" s="728">
        <v>45516</v>
      </c>
      <c r="E283" s="11" t="s">
        <v>11771</v>
      </c>
      <c r="F283" s="247" t="s">
        <v>14910</v>
      </c>
      <c r="G283" s="247" t="s">
        <v>17488</v>
      </c>
      <c r="H283" s="978">
        <v>7</v>
      </c>
      <c r="I283" s="247"/>
      <c r="J283" s="11" t="s">
        <v>172</v>
      </c>
      <c r="K283" s="516">
        <v>45516.748726851903</v>
      </c>
      <c r="L283" s="11" t="s">
        <v>9339</v>
      </c>
      <c r="M283" s="2"/>
      <c r="N283" s="11" t="s">
        <v>9339</v>
      </c>
      <c r="O283" s="247" t="s">
        <v>17265</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1</v>
      </c>
      <c r="C284" s="11" t="s">
        <v>5</v>
      </c>
      <c r="D284" s="728">
        <v>45516</v>
      </c>
      <c r="E284" s="11" t="s">
        <v>11722</v>
      </c>
      <c r="F284" s="247" t="s">
        <v>11622</v>
      </c>
      <c r="G284" s="247" t="s">
        <v>17489</v>
      </c>
      <c r="H284" s="978">
        <v>1.5</v>
      </c>
      <c r="I284" s="247"/>
      <c r="J284" s="11" t="s">
        <v>172</v>
      </c>
      <c r="K284" s="516">
        <v>45516.764745370398</v>
      </c>
      <c r="L284" s="11" t="s">
        <v>9339</v>
      </c>
      <c r="M284" s="2"/>
      <c r="N284" s="11" t="s">
        <v>9339</v>
      </c>
      <c r="O284" s="247" t="s">
        <v>17265</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1</v>
      </c>
      <c r="C285" s="11" t="s">
        <v>5</v>
      </c>
      <c r="D285" s="728">
        <v>45516</v>
      </c>
      <c r="E285" s="11" t="s">
        <v>11704</v>
      </c>
      <c r="F285" s="247" t="s">
        <v>11609</v>
      </c>
      <c r="G285" s="247" t="s">
        <v>17490</v>
      </c>
      <c r="H285" s="978">
        <v>0.4</v>
      </c>
      <c r="I285" s="247"/>
      <c r="J285" s="11" t="s">
        <v>172</v>
      </c>
      <c r="K285" s="516">
        <v>45516.772858796299</v>
      </c>
      <c r="L285" s="11" t="s">
        <v>9339</v>
      </c>
      <c r="M285" s="2"/>
      <c r="N285" s="11" t="s">
        <v>9339</v>
      </c>
      <c r="O285" s="247" t="s">
        <v>17265</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4</v>
      </c>
      <c r="C286" s="11" t="s">
        <v>11833</v>
      </c>
      <c r="D286" s="728">
        <v>45509</v>
      </c>
      <c r="E286" s="11" t="s">
        <v>11831</v>
      </c>
      <c r="F286" s="247" t="s">
        <v>17059</v>
      </c>
      <c r="G286" s="247" t="s">
        <v>17245</v>
      </c>
      <c r="H286" s="978">
        <v>3</v>
      </c>
      <c r="I286" s="247"/>
      <c r="J286" s="11" t="s">
        <v>9339</v>
      </c>
      <c r="K286" s="516">
        <v>45516.568368055603</v>
      </c>
      <c r="L286" s="11" t="s">
        <v>9339</v>
      </c>
      <c r="M286" s="2"/>
      <c r="N286" s="11" t="s">
        <v>9339</v>
      </c>
      <c r="O286" s="247" t="s">
        <v>17265</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4</v>
      </c>
      <c r="C287" s="11" t="s">
        <v>11833</v>
      </c>
      <c r="D287" s="728">
        <v>45509</v>
      </c>
      <c r="E287" s="11" t="s">
        <v>11793</v>
      </c>
      <c r="F287" s="247" t="s">
        <v>15196</v>
      </c>
      <c r="G287" s="247" t="s">
        <v>17246</v>
      </c>
      <c r="H287" s="978">
        <v>2</v>
      </c>
      <c r="I287" s="247"/>
      <c r="J287" s="11" t="s">
        <v>172</v>
      </c>
      <c r="K287" s="516">
        <v>45516.568368055603</v>
      </c>
      <c r="L287" s="11" t="s">
        <v>9339</v>
      </c>
      <c r="M287" s="2"/>
      <c r="N287" s="11" t="s">
        <v>9339</v>
      </c>
      <c r="O287" s="247" t="s">
        <v>17265</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4</v>
      </c>
      <c r="C288" s="11" t="s">
        <v>11833</v>
      </c>
      <c r="D288" s="728">
        <v>45509</v>
      </c>
      <c r="E288" s="11" t="s">
        <v>11685</v>
      </c>
      <c r="F288" s="247" t="s">
        <v>13409</v>
      </c>
      <c r="G288" s="247" t="s">
        <v>17491</v>
      </c>
      <c r="H288" s="978">
        <v>0.5</v>
      </c>
      <c r="I288" s="247"/>
      <c r="J288" s="11" t="s">
        <v>172</v>
      </c>
      <c r="K288" s="516">
        <v>45516.568368055603</v>
      </c>
      <c r="L288" s="11" t="s">
        <v>9339</v>
      </c>
      <c r="M288" s="2"/>
      <c r="N288" s="11" t="s">
        <v>9339</v>
      </c>
      <c r="O288" s="247" t="s">
        <v>17265</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4</v>
      </c>
      <c r="C289" s="11" t="s">
        <v>11833</v>
      </c>
      <c r="D289" s="728">
        <v>45509</v>
      </c>
      <c r="E289" s="11" t="s">
        <v>11685</v>
      </c>
      <c r="F289" s="247" t="s">
        <v>13409</v>
      </c>
      <c r="G289" s="247" t="s">
        <v>17492</v>
      </c>
      <c r="H289" s="978">
        <v>0.5</v>
      </c>
      <c r="I289" s="247"/>
      <c r="J289" s="11" t="s">
        <v>172</v>
      </c>
      <c r="K289" s="516">
        <v>45516.568368055603</v>
      </c>
      <c r="L289" s="11" t="s">
        <v>9339</v>
      </c>
      <c r="M289" s="2"/>
      <c r="N289" s="11" t="s">
        <v>9339</v>
      </c>
      <c r="O289" s="247" t="s">
        <v>17265</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4</v>
      </c>
      <c r="C290" s="11" t="s">
        <v>11833</v>
      </c>
      <c r="D290" s="728">
        <v>45509</v>
      </c>
      <c r="E290" s="11" t="s">
        <v>11793</v>
      </c>
      <c r="F290" s="247" t="s">
        <v>15196</v>
      </c>
      <c r="G290" s="247" t="s">
        <v>17249</v>
      </c>
      <c r="H290" s="978">
        <v>2.5</v>
      </c>
      <c r="I290" s="247"/>
      <c r="J290" s="11" t="s">
        <v>172</v>
      </c>
      <c r="K290" s="516">
        <v>45516.568368055603</v>
      </c>
      <c r="L290" s="11" t="s">
        <v>9339</v>
      </c>
      <c r="M290" s="2"/>
      <c r="N290" s="11" t="s">
        <v>9339</v>
      </c>
      <c r="O290" s="247" t="s">
        <v>17265</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4</v>
      </c>
      <c r="C291" s="11" t="s">
        <v>11833</v>
      </c>
      <c r="D291" s="728">
        <v>45510</v>
      </c>
      <c r="E291" s="11" t="s">
        <v>11694</v>
      </c>
      <c r="F291" s="247" t="s">
        <v>11601</v>
      </c>
      <c r="G291" s="247" t="s">
        <v>17493</v>
      </c>
      <c r="H291" s="978">
        <v>0.75</v>
      </c>
      <c r="I291" s="247"/>
      <c r="J291" s="11" t="s">
        <v>172</v>
      </c>
      <c r="K291" s="516">
        <v>45516.568368055603</v>
      </c>
      <c r="L291" s="11" t="s">
        <v>9339</v>
      </c>
      <c r="M291" s="2"/>
      <c r="N291" s="11" t="s">
        <v>9339</v>
      </c>
      <c r="O291" s="247" t="s">
        <v>17265</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4</v>
      </c>
      <c r="C292" s="11" t="s">
        <v>11833</v>
      </c>
      <c r="D292" s="728">
        <v>45510</v>
      </c>
      <c r="E292" s="11" t="s">
        <v>11831</v>
      </c>
      <c r="F292" s="247" t="s">
        <v>17059</v>
      </c>
      <c r="G292" s="247" t="s">
        <v>17245</v>
      </c>
      <c r="H292" s="978">
        <v>3.5</v>
      </c>
      <c r="I292" s="247"/>
      <c r="J292" s="11" t="s">
        <v>172</v>
      </c>
      <c r="K292" s="516">
        <v>45516.568368055603</v>
      </c>
      <c r="L292" s="11" t="s">
        <v>9339</v>
      </c>
      <c r="M292" s="2"/>
      <c r="N292" s="11" t="s">
        <v>9339</v>
      </c>
      <c r="O292" s="247" t="s">
        <v>17265</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4</v>
      </c>
      <c r="C293" s="11" t="s">
        <v>11833</v>
      </c>
      <c r="D293" s="728">
        <v>45510</v>
      </c>
      <c r="E293" s="11" t="s">
        <v>11751</v>
      </c>
      <c r="F293" s="247" t="s">
        <v>11645</v>
      </c>
      <c r="G293" s="247" t="s">
        <v>17494</v>
      </c>
      <c r="H293" s="978">
        <v>1.5</v>
      </c>
      <c r="I293" s="247"/>
      <c r="J293" s="11" t="s">
        <v>172</v>
      </c>
      <c r="K293" s="516">
        <v>45516.568368055603</v>
      </c>
      <c r="L293" s="11" t="s">
        <v>9339</v>
      </c>
      <c r="M293" s="2"/>
      <c r="N293" s="11" t="s">
        <v>9339</v>
      </c>
      <c r="O293" s="247" t="s">
        <v>17265</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A294" s="261">
        <v>293</v>
      </c>
      <c r="B294" s="261">
        <v>4</v>
      </c>
      <c r="C294" s="11" t="s">
        <v>11833</v>
      </c>
      <c r="D294" s="728">
        <v>45510</v>
      </c>
      <c r="E294" s="11" t="s">
        <v>11831</v>
      </c>
      <c r="F294" s="247" t="s">
        <v>17059</v>
      </c>
      <c r="G294" s="247" t="s">
        <v>17495</v>
      </c>
      <c r="H294" s="978">
        <v>1.5</v>
      </c>
      <c r="I294" s="247"/>
      <c r="J294" s="11" t="s">
        <v>172</v>
      </c>
      <c r="K294" s="516">
        <v>45516.568368055603</v>
      </c>
      <c r="L294" s="11" t="s">
        <v>9339</v>
      </c>
      <c r="M294" s="2"/>
      <c r="N294" s="11" t="s">
        <v>9339</v>
      </c>
      <c r="O294" s="247" t="s">
        <v>17265</v>
      </c>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A295" s="261">
        <v>294</v>
      </c>
      <c r="B295" s="261">
        <v>4</v>
      </c>
      <c r="C295" s="11" t="s">
        <v>11833</v>
      </c>
      <c r="D295" s="728">
        <v>45510</v>
      </c>
      <c r="E295" s="11" t="s">
        <v>11685</v>
      </c>
      <c r="F295" s="247" t="s">
        <v>13409</v>
      </c>
      <c r="G295" s="247" t="s">
        <v>17496</v>
      </c>
      <c r="H295" s="978">
        <v>2</v>
      </c>
      <c r="I295" s="247"/>
      <c r="J295" s="11" t="s">
        <v>172</v>
      </c>
      <c r="K295" s="516">
        <v>45516.568368055603</v>
      </c>
      <c r="L295" s="11" t="s">
        <v>9339</v>
      </c>
      <c r="M295" s="2"/>
      <c r="N295" s="11" t="s">
        <v>9339</v>
      </c>
      <c r="O295" s="247" t="s">
        <v>17265</v>
      </c>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A296" s="261">
        <v>295</v>
      </c>
      <c r="B296" s="261">
        <v>4</v>
      </c>
      <c r="C296" s="11" t="s">
        <v>11833</v>
      </c>
      <c r="D296" s="728">
        <v>45510</v>
      </c>
      <c r="E296" s="11" t="s">
        <v>11831</v>
      </c>
      <c r="F296" s="247" t="s">
        <v>17059</v>
      </c>
      <c r="G296" s="247" t="s">
        <v>17497</v>
      </c>
      <c r="H296" s="978">
        <v>4.5</v>
      </c>
      <c r="I296" s="247"/>
      <c r="J296" s="11" t="s">
        <v>9339</v>
      </c>
      <c r="K296" s="516">
        <v>45516.568368055603</v>
      </c>
      <c r="L296" s="11" t="s">
        <v>9339</v>
      </c>
      <c r="M296" s="2"/>
      <c r="N296" s="11" t="s">
        <v>9339</v>
      </c>
      <c r="O296" s="247" t="s">
        <v>17265</v>
      </c>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A297" s="261">
        <v>296</v>
      </c>
      <c r="B297" s="261">
        <v>4</v>
      </c>
      <c r="C297" s="11" t="s">
        <v>11833</v>
      </c>
      <c r="D297" s="728">
        <v>45510</v>
      </c>
      <c r="E297" s="11" t="s">
        <v>13784</v>
      </c>
      <c r="F297" s="247" t="s">
        <v>13783</v>
      </c>
      <c r="G297" s="247" t="s">
        <v>17498</v>
      </c>
      <c r="H297" s="978">
        <v>0.5</v>
      </c>
      <c r="I297" s="247"/>
      <c r="J297" s="11" t="s">
        <v>172</v>
      </c>
      <c r="K297" s="516">
        <v>45516.568368055603</v>
      </c>
      <c r="L297" s="11" t="s">
        <v>9339</v>
      </c>
      <c r="M297" s="2"/>
      <c r="N297" s="11" t="s">
        <v>9339</v>
      </c>
      <c r="O297" s="247" t="s">
        <v>17265</v>
      </c>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A298" s="261">
        <v>297</v>
      </c>
      <c r="B298" s="261">
        <v>4</v>
      </c>
      <c r="C298" s="11" t="s">
        <v>11833</v>
      </c>
      <c r="D298" s="728">
        <v>45510</v>
      </c>
      <c r="E298" s="11" t="s">
        <v>11685</v>
      </c>
      <c r="F298" s="247" t="s">
        <v>13409</v>
      </c>
      <c r="G298" s="247" t="s">
        <v>17499</v>
      </c>
      <c r="H298" s="978">
        <v>2</v>
      </c>
      <c r="I298" s="247"/>
      <c r="J298" s="11" t="s">
        <v>172</v>
      </c>
      <c r="K298" s="516">
        <v>45516.568368055603</v>
      </c>
      <c r="L298" s="11" t="s">
        <v>9339</v>
      </c>
      <c r="M298" s="2"/>
      <c r="N298" s="11" t="s">
        <v>9339</v>
      </c>
      <c r="O298" s="247" t="s">
        <v>17265</v>
      </c>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A299" s="261">
        <v>298</v>
      </c>
      <c r="B299" s="261">
        <v>4</v>
      </c>
      <c r="C299" s="11" t="s">
        <v>11833</v>
      </c>
      <c r="D299" s="728">
        <v>45510</v>
      </c>
      <c r="E299" s="11" t="s">
        <v>11685</v>
      </c>
      <c r="F299" s="247" t="s">
        <v>13409</v>
      </c>
      <c r="G299" s="247" t="s">
        <v>17500</v>
      </c>
      <c r="H299" s="978">
        <v>1.5</v>
      </c>
      <c r="I299" s="247"/>
      <c r="J299" s="11" t="s">
        <v>172</v>
      </c>
      <c r="K299" s="516">
        <v>45516.568368055603</v>
      </c>
      <c r="L299" s="11" t="s">
        <v>9339</v>
      </c>
      <c r="M299" s="2"/>
      <c r="N299" s="11" t="s">
        <v>9339</v>
      </c>
      <c r="O299" s="247" t="s">
        <v>17265</v>
      </c>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A300" s="261">
        <v>299</v>
      </c>
      <c r="B300" s="261">
        <v>4</v>
      </c>
      <c r="C300" s="11" t="s">
        <v>11833</v>
      </c>
      <c r="D300" s="728">
        <v>45510</v>
      </c>
      <c r="E300" s="11" t="s">
        <v>11694</v>
      </c>
      <c r="F300" s="247" t="s">
        <v>11601</v>
      </c>
      <c r="G300" s="247" t="s">
        <v>17501</v>
      </c>
      <c r="H300" s="978">
        <v>0.5</v>
      </c>
      <c r="I300" s="247"/>
      <c r="J300" s="11" t="s">
        <v>172</v>
      </c>
      <c r="K300" s="516">
        <v>45516.568368055603</v>
      </c>
      <c r="L300" s="11" t="s">
        <v>9339</v>
      </c>
      <c r="M300" s="2"/>
      <c r="N300" s="11" t="s">
        <v>9339</v>
      </c>
      <c r="O300" s="247" t="s">
        <v>17265</v>
      </c>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A301" s="261">
        <v>300</v>
      </c>
      <c r="B301" s="261">
        <v>4</v>
      </c>
      <c r="C301" s="11" t="s">
        <v>11833</v>
      </c>
      <c r="D301" s="728">
        <v>45510</v>
      </c>
      <c r="E301" s="11" t="s">
        <v>11685</v>
      </c>
      <c r="F301" s="247" t="s">
        <v>13409</v>
      </c>
      <c r="G301" s="247" t="s">
        <v>17502</v>
      </c>
      <c r="H301" s="978">
        <v>0.5</v>
      </c>
      <c r="I301" s="247"/>
      <c r="J301" s="11" t="s">
        <v>172</v>
      </c>
      <c r="K301" s="516">
        <v>45516.568368055603</v>
      </c>
      <c r="L301" s="11" t="s">
        <v>9339</v>
      </c>
      <c r="M301" s="2"/>
      <c r="N301" s="11" t="s">
        <v>9339</v>
      </c>
      <c r="O301" s="247" t="s">
        <v>17265</v>
      </c>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A302" s="261">
        <v>301</v>
      </c>
      <c r="B302" s="261">
        <v>4</v>
      </c>
      <c r="C302" s="11" t="s">
        <v>11833</v>
      </c>
      <c r="D302" s="728">
        <v>45512</v>
      </c>
      <c r="E302" s="11" t="s">
        <v>11685</v>
      </c>
      <c r="F302" s="247" t="s">
        <v>13409</v>
      </c>
      <c r="G302" s="247" t="s">
        <v>17503</v>
      </c>
      <c r="H302" s="978">
        <v>4</v>
      </c>
      <c r="I302" s="247"/>
      <c r="J302" s="11" t="s">
        <v>172</v>
      </c>
      <c r="K302" s="516">
        <v>45516.568368055603</v>
      </c>
      <c r="L302" s="11" t="s">
        <v>9339</v>
      </c>
      <c r="M302" s="2"/>
      <c r="N302" s="11" t="s">
        <v>9339</v>
      </c>
      <c r="O302" s="247" t="s">
        <v>17265</v>
      </c>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A303" s="261">
        <v>302</v>
      </c>
      <c r="B303" s="261">
        <v>4</v>
      </c>
      <c r="C303" s="11" t="s">
        <v>11833</v>
      </c>
      <c r="D303" s="728">
        <v>45512</v>
      </c>
      <c r="E303" s="11" t="s">
        <v>11831</v>
      </c>
      <c r="F303" s="247" t="s">
        <v>17059</v>
      </c>
      <c r="G303" s="247" t="s">
        <v>17504</v>
      </c>
      <c r="H303" s="978">
        <v>2.25</v>
      </c>
      <c r="I303" s="247"/>
      <c r="J303" s="11" t="s">
        <v>172</v>
      </c>
      <c r="K303" s="516">
        <v>45516.568368055603</v>
      </c>
      <c r="L303" s="11" t="s">
        <v>9339</v>
      </c>
      <c r="M303" s="2"/>
      <c r="N303" s="11" t="s">
        <v>9339</v>
      </c>
      <c r="O303" s="247" t="s">
        <v>17265</v>
      </c>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A304" s="261">
        <v>303</v>
      </c>
      <c r="B304" s="261">
        <v>4</v>
      </c>
      <c r="C304" s="11" t="s">
        <v>11833</v>
      </c>
      <c r="D304" s="728">
        <v>45512</v>
      </c>
      <c r="E304" s="11" t="s">
        <v>11831</v>
      </c>
      <c r="F304" s="247" t="s">
        <v>17059</v>
      </c>
      <c r="G304" s="247" t="s">
        <v>17505</v>
      </c>
      <c r="H304" s="978">
        <v>1.5</v>
      </c>
      <c r="I304" s="247"/>
      <c r="J304" s="11" t="s">
        <v>9339</v>
      </c>
      <c r="K304" s="516">
        <v>45516.568368055603</v>
      </c>
      <c r="L304" s="11" t="s">
        <v>9339</v>
      </c>
      <c r="M304" s="2"/>
      <c r="N304" s="11" t="s">
        <v>9339</v>
      </c>
      <c r="O304" s="247" t="s">
        <v>17265</v>
      </c>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1:75" x14ac:dyDescent="0.25">
      <c r="A305" s="261">
        <v>304</v>
      </c>
      <c r="B305" s="261">
        <v>4</v>
      </c>
      <c r="C305" s="11" t="s">
        <v>11833</v>
      </c>
      <c r="D305" s="728">
        <v>45512</v>
      </c>
      <c r="E305" s="11" t="s">
        <v>11831</v>
      </c>
      <c r="F305" s="247" t="s">
        <v>17059</v>
      </c>
      <c r="G305" s="247" t="s">
        <v>17506</v>
      </c>
      <c r="H305" s="978">
        <v>0.5</v>
      </c>
      <c r="I305" s="247"/>
      <c r="J305" s="11" t="s">
        <v>9339</v>
      </c>
      <c r="K305" s="516">
        <v>45516.568368055603</v>
      </c>
      <c r="L305" s="11" t="s">
        <v>9339</v>
      </c>
      <c r="M305" s="2"/>
      <c r="N305" s="11" t="s">
        <v>9339</v>
      </c>
      <c r="O305" s="247" t="s">
        <v>17265</v>
      </c>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1:75" x14ac:dyDescent="0.25">
      <c r="A306" s="261">
        <v>305</v>
      </c>
      <c r="B306" s="261">
        <v>4</v>
      </c>
      <c r="C306" s="11" t="s">
        <v>11833</v>
      </c>
      <c r="D306" s="728">
        <v>45512</v>
      </c>
      <c r="E306" s="11" t="s">
        <v>11685</v>
      </c>
      <c r="F306" s="247" t="s">
        <v>13409</v>
      </c>
      <c r="G306" s="247" t="s">
        <v>17507</v>
      </c>
      <c r="H306" s="978">
        <v>2.5</v>
      </c>
      <c r="I306" s="247"/>
      <c r="J306" s="11" t="s">
        <v>172</v>
      </c>
      <c r="K306" s="516">
        <v>45516.568368055603</v>
      </c>
      <c r="L306" s="11" t="s">
        <v>9339</v>
      </c>
      <c r="M306" s="2"/>
      <c r="N306" s="11" t="s">
        <v>9339</v>
      </c>
      <c r="O306" s="247" t="s">
        <v>17265</v>
      </c>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1:75" x14ac:dyDescent="0.25">
      <c r="A307" s="261">
        <v>306</v>
      </c>
      <c r="B307" s="261">
        <v>4</v>
      </c>
      <c r="C307" s="11" t="s">
        <v>11833</v>
      </c>
      <c r="D307" s="728">
        <v>45512</v>
      </c>
      <c r="E307" s="11" t="s">
        <v>11685</v>
      </c>
      <c r="F307" s="247" t="s">
        <v>13409</v>
      </c>
      <c r="G307" s="247" t="s">
        <v>17508</v>
      </c>
      <c r="H307" s="978">
        <v>0.5</v>
      </c>
      <c r="I307" s="247"/>
      <c r="J307" s="11" t="s">
        <v>172</v>
      </c>
      <c r="K307" s="516">
        <v>45516.568368055603</v>
      </c>
      <c r="L307" s="11" t="s">
        <v>9339</v>
      </c>
      <c r="M307" s="2"/>
      <c r="N307" s="11" t="s">
        <v>9339</v>
      </c>
      <c r="O307" s="247" t="s">
        <v>17265</v>
      </c>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1:75" x14ac:dyDescent="0.25">
      <c r="A308" s="261">
        <v>307</v>
      </c>
      <c r="B308" s="261">
        <v>4</v>
      </c>
      <c r="C308" s="11" t="s">
        <v>11833</v>
      </c>
      <c r="D308" s="728">
        <v>45513</v>
      </c>
      <c r="E308" s="11" t="s">
        <v>11685</v>
      </c>
      <c r="F308" s="247" t="s">
        <v>13409</v>
      </c>
      <c r="G308" s="247" t="s">
        <v>17509</v>
      </c>
      <c r="H308" s="978">
        <v>2.5</v>
      </c>
      <c r="I308" s="247"/>
      <c r="J308" s="11" t="s">
        <v>172</v>
      </c>
      <c r="K308" s="516">
        <v>45516.568368055603</v>
      </c>
      <c r="L308" s="11" t="s">
        <v>9339</v>
      </c>
      <c r="M308" s="2"/>
      <c r="N308" s="11" t="s">
        <v>9339</v>
      </c>
      <c r="O308" s="247" t="s">
        <v>17265</v>
      </c>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1:75" x14ac:dyDescent="0.25">
      <c r="A309" s="261">
        <v>308</v>
      </c>
      <c r="B309" s="261">
        <v>4</v>
      </c>
      <c r="C309" s="11" t="s">
        <v>11833</v>
      </c>
      <c r="D309" s="728">
        <v>45513</v>
      </c>
      <c r="E309" s="11" t="s">
        <v>11685</v>
      </c>
      <c r="F309" s="247" t="s">
        <v>13409</v>
      </c>
      <c r="G309" s="247" t="s">
        <v>17508</v>
      </c>
      <c r="H309" s="978">
        <v>0.5</v>
      </c>
      <c r="I309" s="247"/>
      <c r="J309" s="11" t="s">
        <v>172</v>
      </c>
      <c r="K309" s="516">
        <v>45516.568368055603</v>
      </c>
      <c r="L309" s="11" t="s">
        <v>9339</v>
      </c>
      <c r="M309" s="2"/>
      <c r="N309" s="11" t="s">
        <v>9339</v>
      </c>
      <c r="O309" s="247" t="s">
        <v>17265</v>
      </c>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1:75" x14ac:dyDescent="0.25">
      <c r="A310" s="261">
        <v>309</v>
      </c>
      <c r="B310" s="261">
        <v>4</v>
      </c>
      <c r="C310" s="11" t="s">
        <v>11833</v>
      </c>
      <c r="D310" s="728">
        <v>45513</v>
      </c>
      <c r="E310" s="11" t="s">
        <v>11694</v>
      </c>
      <c r="F310" s="247" t="s">
        <v>11601</v>
      </c>
      <c r="G310" s="247" t="s">
        <v>17508</v>
      </c>
      <c r="H310" s="978">
        <v>0.5</v>
      </c>
      <c r="I310" s="247"/>
      <c r="J310" s="11" t="s">
        <v>172</v>
      </c>
      <c r="K310" s="516">
        <v>45516.568368055603</v>
      </c>
      <c r="L310" s="11" t="s">
        <v>9339</v>
      </c>
      <c r="M310" s="2"/>
      <c r="N310" s="11" t="s">
        <v>9339</v>
      </c>
      <c r="O310" s="247" t="s">
        <v>17265</v>
      </c>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1:75" x14ac:dyDescent="0.25">
      <c r="A311" s="261">
        <v>310</v>
      </c>
      <c r="B311" s="261">
        <v>4</v>
      </c>
      <c r="C311" s="11" t="s">
        <v>11833</v>
      </c>
      <c r="D311" s="728">
        <v>45513</v>
      </c>
      <c r="E311" s="11" t="s">
        <v>11831</v>
      </c>
      <c r="F311" s="247" t="s">
        <v>17059</v>
      </c>
      <c r="G311" s="247" t="s">
        <v>17510</v>
      </c>
      <c r="H311" s="978">
        <v>1</v>
      </c>
      <c r="I311" s="247"/>
      <c r="J311" s="11" t="s">
        <v>172</v>
      </c>
      <c r="K311" s="516">
        <v>45516.568368055603</v>
      </c>
      <c r="L311" s="11" t="s">
        <v>9339</v>
      </c>
      <c r="M311" s="2"/>
      <c r="N311" s="11" t="s">
        <v>9339</v>
      </c>
      <c r="O311" s="247" t="s">
        <v>17265</v>
      </c>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1:75" x14ac:dyDescent="0.25">
      <c r="A312" s="261">
        <v>311</v>
      </c>
      <c r="B312" s="261">
        <v>4</v>
      </c>
      <c r="C312" s="11" t="s">
        <v>11833</v>
      </c>
      <c r="D312" s="728">
        <v>45513</v>
      </c>
      <c r="E312" s="11" t="s">
        <v>11831</v>
      </c>
      <c r="F312" s="247" t="s">
        <v>17059</v>
      </c>
      <c r="G312" s="247" t="s">
        <v>17511</v>
      </c>
      <c r="H312" s="978">
        <v>0.5</v>
      </c>
      <c r="I312" s="247"/>
      <c r="J312" s="11" t="s">
        <v>9339</v>
      </c>
      <c r="K312" s="516">
        <v>45516.568368055603</v>
      </c>
      <c r="L312" s="11" t="s">
        <v>9339</v>
      </c>
      <c r="M312" s="2"/>
      <c r="N312" s="11" t="s">
        <v>9339</v>
      </c>
      <c r="O312" s="247" t="s">
        <v>17265</v>
      </c>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1:75" x14ac:dyDescent="0.25">
      <c r="A313" s="261">
        <v>312</v>
      </c>
      <c r="B313" s="261">
        <v>4</v>
      </c>
      <c r="C313" s="11" t="s">
        <v>11833</v>
      </c>
      <c r="D313" s="728">
        <v>45513</v>
      </c>
      <c r="E313" s="11" t="s">
        <v>11831</v>
      </c>
      <c r="F313" s="247" t="s">
        <v>17059</v>
      </c>
      <c r="G313" s="247" t="s">
        <v>17512</v>
      </c>
      <c r="H313" s="978">
        <v>0.75</v>
      </c>
      <c r="I313" s="247"/>
      <c r="J313" s="11" t="s">
        <v>9339</v>
      </c>
      <c r="K313" s="516">
        <v>45516.568368055603</v>
      </c>
      <c r="L313" s="11" t="s">
        <v>9339</v>
      </c>
      <c r="M313" s="2"/>
      <c r="N313" s="11" t="s">
        <v>9339</v>
      </c>
      <c r="O313" s="247" t="s">
        <v>17265</v>
      </c>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1:75" x14ac:dyDescent="0.25">
      <c r="A314" s="261">
        <v>313</v>
      </c>
      <c r="B314" s="261">
        <v>1</v>
      </c>
      <c r="C314" s="11" t="s">
        <v>5</v>
      </c>
      <c r="D314" s="728">
        <v>45516</v>
      </c>
      <c r="E314" s="11" t="s">
        <v>11760</v>
      </c>
      <c r="F314" s="247" t="s">
        <v>11652</v>
      </c>
      <c r="G314" s="247" t="s">
        <v>17513</v>
      </c>
      <c r="H314" s="978">
        <v>0.5</v>
      </c>
      <c r="I314" s="247"/>
      <c r="J314" s="11" t="s">
        <v>172</v>
      </c>
      <c r="K314" s="516">
        <v>45516.643078703702</v>
      </c>
      <c r="L314" s="11" t="s">
        <v>9339</v>
      </c>
      <c r="M314" s="2"/>
      <c r="N314" s="11" t="s">
        <v>9339</v>
      </c>
      <c r="O314" s="247" t="s">
        <v>17265</v>
      </c>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1:75" x14ac:dyDescent="0.25">
      <c r="A315" s="261">
        <v>314</v>
      </c>
      <c r="B315" s="261">
        <v>1</v>
      </c>
      <c r="C315" s="11" t="s">
        <v>5</v>
      </c>
      <c r="D315" s="728">
        <v>45516</v>
      </c>
      <c r="E315" s="11" t="s">
        <v>15097</v>
      </c>
      <c r="F315" s="247" t="s">
        <v>15096</v>
      </c>
      <c r="G315" s="247" t="s">
        <v>17514</v>
      </c>
      <c r="H315" s="978">
        <v>0.25</v>
      </c>
      <c r="I315" s="247"/>
      <c r="J315" s="11" t="s">
        <v>172</v>
      </c>
      <c r="K315" s="516">
        <v>45516.6937384259</v>
      </c>
      <c r="L315" s="11" t="s">
        <v>9339</v>
      </c>
      <c r="M315" s="2"/>
      <c r="N315" s="11" t="s">
        <v>9339</v>
      </c>
      <c r="O315" s="247" t="s">
        <v>17265</v>
      </c>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1:75" x14ac:dyDescent="0.25">
      <c r="A316" s="261">
        <v>315</v>
      </c>
      <c r="B316" s="261">
        <v>1</v>
      </c>
      <c r="C316" s="11" t="s">
        <v>5</v>
      </c>
      <c r="D316" s="728">
        <v>45516</v>
      </c>
      <c r="E316" s="11" t="s">
        <v>11754</v>
      </c>
      <c r="F316" s="247" t="s">
        <v>11648</v>
      </c>
      <c r="G316" s="247" t="s">
        <v>17515</v>
      </c>
      <c r="H316" s="978">
        <v>0.4</v>
      </c>
      <c r="I316" s="247"/>
      <c r="J316" s="11" t="s">
        <v>172</v>
      </c>
      <c r="K316" s="516">
        <v>45516.7342361111</v>
      </c>
      <c r="L316" s="11" t="s">
        <v>9339</v>
      </c>
      <c r="M316" s="2"/>
      <c r="N316" s="11" t="s">
        <v>9339</v>
      </c>
      <c r="O316" s="247" t="s">
        <v>17265</v>
      </c>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1:75" x14ac:dyDescent="0.25">
      <c r="A317" s="261">
        <v>316</v>
      </c>
      <c r="B317" s="261">
        <v>1</v>
      </c>
      <c r="C317" s="11" t="s">
        <v>5</v>
      </c>
      <c r="D317" s="728">
        <v>45516</v>
      </c>
      <c r="E317" s="11" t="s">
        <v>14150</v>
      </c>
      <c r="F317" s="247" t="s">
        <v>14149</v>
      </c>
      <c r="G317" s="247" t="s">
        <v>17516</v>
      </c>
      <c r="H317" s="978">
        <v>0.75</v>
      </c>
      <c r="I317" s="247"/>
      <c r="J317" s="11" t="s">
        <v>172</v>
      </c>
      <c r="K317" s="516">
        <v>45516.742800925902</v>
      </c>
      <c r="L317" s="11" t="s">
        <v>9339</v>
      </c>
      <c r="M317" s="2"/>
      <c r="N317" s="11" t="s">
        <v>9339</v>
      </c>
      <c r="O317" s="247" t="s">
        <v>17265</v>
      </c>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1:75" x14ac:dyDescent="0.25">
      <c r="A318" s="261">
        <v>317</v>
      </c>
      <c r="B318" s="261">
        <v>1</v>
      </c>
      <c r="C318" s="11" t="s">
        <v>5</v>
      </c>
      <c r="D318" s="728">
        <v>45516</v>
      </c>
      <c r="E318" s="11" t="s">
        <v>11751</v>
      </c>
      <c r="F318" s="247" t="s">
        <v>11645</v>
      </c>
      <c r="G318" s="247" t="s">
        <v>17517</v>
      </c>
      <c r="H318" s="978">
        <v>0.5</v>
      </c>
      <c r="I318" s="247"/>
      <c r="J318" s="11" t="s">
        <v>172</v>
      </c>
      <c r="K318" s="516">
        <v>45516.745370370401</v>
      </c>
      <c r="L318" s="11" t="s">
        <v>9339</v>
      </c>
      <c r="M318" s="2"/>
      <c r="N318" s="11" t="s">
        <v>9339</v>
      </c>
      <c r="O318" s="247" t="s">
        <v>17265</v>
      </c>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1:75" x14ac:dyDescent="0.25">
      <c r="A319" s="261">
        <v>318</v>
      </c>
      <c r="B319" s="261">
        <v>1</v>
      </c>
      <c r="C319" s="11" t="s">
        <v>5</v>
      </c>
      <c r="D319" s="728">
        <v>45516</v>
      </c>
      <c r="E319" s="11" t="s">
        <v>11779</v>
      </c>
      <c r="F319" s="247" t="s">
        <v>11657</v>
      </c>
      <c r="G319" s="247" t="s">
        <v>17518</v>
      </c>
      <c r="H319" s="978">
        <v>0.4</v>
      </c>
      <c r="I319" s="247"/>
      <c r="J319" s="11" t="s">
        <v>172</v>
      </c>
      <c r="K319" s="516">
        <v>45516.749918981499</v>
      </c>
      <c r="L319" s="11" t="s">
        <v>9339</v>
      </c>
      <c r="M319" s="2"/>
      <c r="N319" s="11" t="s">
        <v>9339</v>
      </c>
      <c r="O319" s="247" t="s">
        <v>17265</v>
      </c>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1:75" x14ac:dyDescent="0.25">
      <c r="A320" s="261">
        <v>319</v>
      </c>
      <c r="B320" s="261">
        <v>1</v>
      </c>
      <c r="C320" s="11" t="s">
        <v>5</v>
      </c>
      <c r="D320" s="728">
        <v>45516</v>
      </c>
      <c r="E320" s="11" t="s">
        <v>11761</v>
      </c>
      <c r="F320" s="247" t="s">
        <v>11653</v>
      </c>
      <c r="G320" s="247" t="s">
        <v>17519</v>
      </c>
      <c r="H320" s="978">
        <v>0.4</v>
      </c>
      <c r="I320" s="247"/>
      <c r="J320" s="11" t="s">
        <v>172</v>
      </c>
      <c r="K320" s="516">
        <v>45516.7518865741</v>
      </c>
      <c r="L320" s="11" t="s">
        <v>9339</v>
      </c>
      <c r="M320" s="2"/>
      <c r="N320" s="11" t="s">
        <v>9339</v>
      </c>
      <c r="O320" s="247" t="s">
        <v>17265</v>
      </c>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1:75" x14ac:dyDescent="0.25">
      <c r="A321" s="261">
        <v>320</v>
      </c>
      <c r="B321" s="261">
        <v>1</v>
      </c>
      <c r="C321" s="11" t="s">
        <v>5</v>
      </c>
      <c r="D321" s="728">
        <v>45515</v>
      </c>
      <c r="E321" s="11" t="s">
        <v>11793</v>
      </c>
      <c r="F321" s="247" t="s">
        <v>15196</v>
      </c>
      <c r="G321" s="247" t="s">
        <v>17520</v>
      </c>
      <c r="H321" s="978">
        <v>3</v>
      </c>
      <c r="I321" s="247"/>
      <c r="J321" s="11" t="s">
        <v>172</v>
      </c>
      <c r="K321" s="516">
        <v>45516.770358796297</v>
      </c>
      <c r="L321" s="11" t="s">
        <v>9339</v>
      </c>
      <c r="M321" s="2"/>
      <c r="N321" s="11" t="s">
        <v>9339</v>
      </c>
      <c r="O321" s="247" t="s">
        <v>17265</v>
      </c>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1:75" x14ac:dyDescent="0.25">
      <c r="A322" s="261">
        <v>321</v>
      </c>
      <c r="B322" s="261">
        <v>1</v>
      </c>
      <c r="C322" s="11" t="s">
        <v>5</v>
      </c>
      <c r="D322" s="728">
        <v>45514</v>
      </c>
      <c r="E322" s="11" t="s">
        <v>11688</v>
      </c>
      <c r="F322" s="247" t="s">
        <v>13672</v>
      </c>
      <c r="G322" s="247" t="s">
        <v>17521</v>
      </c>
      <c r="H322" s="978">
        <v>4</v>
      </c>
      <c r="I322" s="247"/>
      <c r="J322" s="11" t="s">
        <v>172</v>
      </c>
      <c r="K322" s="516">
        <v>45516.7721296296</v>
      </c>
      <c r="L322" s="11" t="s">
        <v>9339</v>
      </c>
      <c r="M322" s="2"/>
      <c r="N322" s="11" t="s">
        <v>9339</v>
      </c>
      <c r="O322" s="247" t="s">
        <v>17265</v>
      </c>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1:75" x14ac:dyDescent="0.25">
      <c r="A323" s="261">
        <v>322</v>
      </c>
      <c r="B323" s="261">
        <v>1</v>
      </c>
      <c r="C323" s="11" t="s">
        <v>5</v>
      </c>
      <c r="D323" s="728">
        <v>45517</v>
      </c>
      <c r="E323" s="11" t="s">
        <v>11779</v>
      </c>
      <c r="F323" s="247" t="s">
        <v>11657</v>
      </c>
      <c r="G323" s="247" t="s">
        <v>17960</v>
      </c>
      <c r="H323" s="978">
        <v>1.5</v>
      </c>
      <c r="I323" s="247"/>
      <c r="J323" s="11" t="s">
        <v>172</v>
      </c>
      <c r="K323" s="516">
        <v>45517.240011574097</v>
      </c>
      <c r="L323" s="11" t="s">
        <v>9339</v>
      </c>
      <c r="M323" s="2"/>
      <c r="N323" s="11" t="s">
        <v>9339</v>
      </c>
      <c r="O323" s="247" t="s">
        <v>17265</v>
      </c>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1:75" x14ac:dyDescent="0.25">
      <c r="A324" s="261">
        <v>323</v>
      </c>
      <c r="B324" s="261">
        <v>1</v>
      </c>
      <c r="C324" s="11" t="s">
        <v>5</v>
      </c>
      <c r="D324" s="728">
        <v>45517</v>
      </c>
      <c r="E324" s="11" t="s">
        <v>11751</v>
      </c>
      <c r="F324" s="247" t="s">
        <v>11645</v>
      </c>
      <c r="G324" s="247" t="s">
        <v>17961</v>
      </c>
      <c r="H324" s="978">
        <v>4.5</v>
      </c>
      <c r="I324" s="247"/>
      <c r="J324" s="11" t="s">
        <v>172</v>
      </c>
      <c r="K324" s="516">
        <v>45517.828854166699</v>
      </c>
      <c r="L324" s="11" t="s">
        <v>9339</v>
      </c>
      <c r="M324" s="2"/>
      <c r="N324" s="11" t="s">
        <v>9339</v>
      </c>
      <c r="O324" s="247" t="s">
        <v>17265</v>
      </c>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1:75" x14ac:dyDescent="0.25">
      <c r="A325" s="261">
        <v>324</v>
      </c>
      <c r="B325" s="261">
        <v>1</v>
      </c>
      <c r="C325" s="11" t="s">
        <v>5</v>
      </c>
      <c r="D325" s="728">
        <v>45517</v>
      </c>
      <c r="E325" s="11" t="s">
        <v>11774</v>
      </c>
      <c r="F325" s="247" t="s">
        <v>14950</v>
      </c>
      <c r="G325" s="247" t="s">
        <v>17962</v>
      </c>
      <c r="H325" s="978">
        <v>1.25</v>
      </c>
      <c r="I325" s="247"/>
      <c r="J325" s="11" t="s">
        <v>172</v>
      </c>
      <c r="K325" s="516">
        <v>45517.6080671296</v>
      </c>
      <c r="L325" s="11" t="s">
        <v>9339</v>
      </c>
      <c r="M325" s="2"/>
      <c r="N325" s="11" t="s">
        <v>9339</v>
      </c>
      <c r="O325" s="247" t="s">
        <v>17265</v>
      </c>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1:75" x14ac:dyDescent="0.25">
      <c r="A326" s="261">
        <v>325</v>
      </c>
      <c r="B326" s="261">
        <v>1</v>
      </c>
      <c r="C326" s="11" t="s">
        <v>5</v>
      </c>
      <c r="D326" s="728">
        <v>45517</v>
      </c>
      <c r="E326" s="11" t="s">
        <v>13808</v>
      </c>
      <c r="F326" s="247" t="s">
        <v>13807</v>
      </c>
      <c r="G326" s="247" t="s">
        <v>17963</v>
      </c>
      <c r="H326" s="978">
        <v>0.75</v>
      </c>
      <c r="I326" s="247"/>
      <c r="J326" s="11" t="s">
        <v>172</v>
      </c>
      <c r="K326" s="516">
        <v>45517.250416666699</v>
      </c>
      <c r="L326" s="11" t="s">
        <v>9339</v>
      </c>
      <c r="M326" s="2"/>
      <c r="N326" s="11" t="s">
        <v>9339</v>
      </c>
      <c r="O326" s="247" t="s">
        <v>17265</v>
      </c>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1:75" x14ac:dyDescent="0.25">
      <c r="A327" s="261">
        <v>326</v>
      </c>
      <c r="B327" s="261">
        <v>1</v>
      </c>
      <c r="C327" s="11" t="s">
        <v>5</v>
      </c>
      <c r="D327" s="728">
        <v>45517</v>
      </c>
      <c r="E327" s="11" t="s">
        <v>11754</v>
      </c>
      <c r="F327" s="247" t="s">
        <v>11648</v>
      </c>
      <c r="G327" s="247" t="s">
        <v>17964</v>
      </c>
      <c r="H327" s="978">
        <v>0.75</v>
      </c>
      <c r="I327" s="247"/>
      <c r="J327" s="11" t="s">
        <v>172</v>
      </c>
      <c r="K327" s="516">
        <v>45517.597118055601</v>
      </c>
      <c r="L327" s="11" t="s">
        <v>9339</v>
      </c>
      <c r="M327" s="2"/>
      <c r="N327" s="11" t="s">
        <v>9339</v>
      </c>
      <c r="O327" s="247" t="s">
        <v>17265</v>
      </c>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1:75" x14ac:dyDescent="0.25">
      <c r="A328" s="261">
        <v>327</v>
      </c>
      <c r="B328" s="261">
        <v>1</v>
      </c>
      <c r="C328" s="11" t="s">
        <v>5</v>
      </c>
      <c r="D328" s="728">
        <v>45517</v>
      </c>
      <c r="E328" s="11" t="s">
        <v>11691</v>
      </c>
      <c r="F328" s="247" t="s">
        <v>17410</v>
      </c>
      <c r="G328" s="247" t="s">
        <v>17965</v>
      </c>
      <c r="H328" s="978">
        <v>0.5</v>
      </c>
      <c r="I328" s="247"/>
      <c r="J328" s="11" t="s">
        <v>172</v>
      </c>
      <c r="K328" s="516">
        <v>45517.261608796303</v>
      </c>
      <c r="L328" s="11" t="s">
        <v>9339</v>
      </c>
      <c r="M328" s="2"/>
      <c r="N328" s="11" t="s">
        <v>9339</v>
      </c>
      <c r="O328" s="247" t="s">
        <v>17265</v>
      </c>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1:75" x14ac:dyDescent="0.25">
      <c r="A329" s="261">
        <v>328</v>
      </c>
      <c r="B329" s="261">
        <v>1</v>
      </c>
      <c r="C329" s="11" t="s">
        <v>5</v>
      </c>
      <c r="D329" s="728">
        <v>45517</v>
      </c>
      <c r="E329" s="11" t="s">
        <v>11764</v>
      </c>
      <c r="F329" s="247" t="s">
        <v>14784</v>
      </c>
      <c r="G329" s="247" t="s">
        <v>17966</v>
      </c>
      <c r="H329" s="978">
        <v>0.4</v>
      </c>
      <c r="I329" s="247"/>
      <c r="J329" s="11" t="s">
        <v>172</v>
      </c>
      <c r="K329" s="516">
        <v>45517.3494444444</v>
      </c>
      <c r="L329" s="11" t="s">
        <v>9339</v>
      </c>
      <c r="M329" s="2"/>
      <c r="N329" s="11" t="s">
        <v>9339</v>
      </c>
      <c r="O329" s="247" t="s">
        <v>17265</v>
      </c>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1:75" x14ac:dyDescent="0.25">
      <c r="A330" s="261">
        <v>329</v>
      </c>
      <c r="B330" s="261">
        <v>1</v>
      </c>
      <c r="C330" s="11" t="s">
        <v>5</v>
      </c>
      <c r="D330" s="728">
        <v>45517</v>
      </c>
      <c r="E330" s="11" t="s">
        <v>11793</v>
      </c>
      <c r="F330" s="247" t="s">
        <v>15196</v>
      </c>
      <c r="G330" s="247" t="s">
        <v>17967</v>
      </c>
      <c r="H330" s="978">
        <v>0.75</v>
      </c>
      <c r="I330" s="247"/>
      <c r="J330" s="11" t="s">
        <v>172</v>
      </c>
      <c r="K330" s="516">
        <v>45517.693865740701</v>
      </c>
      <c r="L330" s="11" t="s">
        <v>9339</v>
      </c>
      <c r="M330" s="2"/>
      <c r="N330" s="11" t="s">
        <v>9339</v>
      </c>
      <c r="O330" s="247" t="s">
        <v>17265</v>
      </c>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1:75" x14ac:dyDescent="0.25">
      <c r="A331" s="261">
        <v>330</v>
      </c>
      <c r="B331" s="261">
        <v>1</v>
      </c>
      <c r="C331" s="11" t="s">
        <v>5</v>
      </c>
      <c r="D331" s="728">
        <v>45517</v>
      </c>
      <c r="E331" s="11" t="s">
        <v>11716</v>
      </c>
      <c r="F331" s="247" t="s">
        <v>11616</v>
      </c>
      <c r="G331" s="247" t="s">
        <v>17968</v>
      </c>
      <c r="H331" s="978">
        <v>6</v>
      </c>
      <c r="I331" s="247"/>
      <c r="J331" s="11" t="s">
        <v>172</v>
      </c>
      <c r="K331" s="516">
        <v>45517.504976851902</v>
      </c>
      <c r="L331" s="11" t="s">
        <v>9339</v>
      </c>
      <c r="M331" s="2"/>
      <c r="N331" s="11" t="s">
        <v>9339</v>
      </c>
      <c r="O331" s="247" t="s">
        <v>17265</v>
      </c>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1:75" x14ac:dyDescent="0.25">
      <c r="A332" s="261">
        <v>331</v>
      </c>
      <c r="B332" s="261">
        <v>1</v>
      </c>
      <c r="C332" s="11" t="s">
        <v>5</v>
      </c>
      <c r="D332" s="728">
        <v>45517</v>
      </c>
      <c r="E332" s="11" t="s">
        <v>13170</v>
      </c>
      <c r="F332" s="247" t="s">
        <v>13169</v>
      </c>
      <c r="G332" s="247" t="s">
        <v>17969</v>
      </c>
      <c r="H332" s="978">
        <v>0.75</v>
      </c>
      <c r="I332" s="247"/>
      <c r="J332" s="11" t="s">
        <v>172</v>
      </c>
      <c r="K332" s="516">
        <v>45517.534039351798</v>
      </c>
      <c r="L332" s="11" t="s">
        <v>9339</v>
      </c>
      <c r="M332" s="2"/>
      <c r="N332" s="11" t="s">
        <v>9339</v>
      </c>
      <c r="O332" s="247" t="s">
        <v>17265</v>
      </c>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1:75" x14ac:dyDescent="0.25">
      <c r="A333" s="261">
        <v>332</v>
      </c>
      <c r="B333" s="261">
        <v>1</v>
      </c>
      <c r="C333" s="11" t="s">
        <v>5</v>
      </c>
      <c r="D333" s="728">
        <v>45517</v>
      </c>
      <c r="E333" s="11" t="s">
        <v>11794</v>
      </c>
      <c r="F333" s="247" t="s">
        <v>15201</v>
      </c>
      <c r="G333" s="247" t="s">
        <v>17970</v>
      </c>
      <c r="H333" s="978">
        <v>0.5</v>
      </c>
      <c r="I333" s="247"/>
      <c r="J333" s="11" t="s">
        <v>172</v>
      </c>
      <c r="K333" s="516">
        <v>45517.536712963003</v>
      </c>
      <c r="L333" s="11" t="s">
        <v>9339</v>
      </c>
      <c r="M333" s="2"/>
      <c r="N333" s="11" t="s">
        <v>9339</v>
      </c>
      <c r="O333" s="247" t="s">
        <v>17265</v>
      </c>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1:75" x14ac:dyDescent="0.25">
      <c r="A334" s="261">
        <v>333</v>
      </c>
      <c r="B334" s="261">
        <v>1</v>
      </c>
      <c r="C334" s="11" t="s">
        <v>5</v>
      </c>
      <c r="D334" s="728">
        <v>45517</v>
      </c>
      <c r="E334" s="11" t="s">
        <v>11754</v>
      </c>
      <c r="F334" s="247" t="s">
        <v>11648</v>
      </c>
      <c r="G334" s="247" t="s">
        <v>17971</v>
      </c>
      <c r="H334" s="978">
        <v>4</v>
      </c>
      <c r="I334" s="247"/>
      <c r="J334" s="11" t="s">
        <v>172</v>
      </c>
      <c r="K334" s="516">
        <v>45517.710416666698</v>
      </c>
      <c r="L334" s="11" t="s">
        <v>9339</v>
      </c>
      <c r="M334" s="2"/>
      <c r="N334" s="11" t="s">
        <v>9339</v>
      </c>
      <c r="O334" s="247" t="s">
        <v>17265</v>
      </c>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1:75" x14ac:dyDescent="0.25">
      <c r="A335" s="261">
        <v>334</v>
      </c>
      <c r="B335" s="261">
        <v>1</v>
      </c>
      <c r="C335" s="11" t="s">
        <v>5</v>
      </c>
      <c r="D335" s="728">
        <v>45517</v>
      </c>
      <c r="E335" s="11" t="s">
        <v>11787</v>
      </c>
      <c r="F335" s="247" t="s">
        <v>15134</v>
      </c>
      <c r="G335" s="247" t="s">
        <v>17972</v>
      </c>
      <c r="H335" s="978">
        <v>0.4</v>
      </c>
      <c r="I335" s="247"/>
      <c r="J335" s="11" t="s">
        <v>172</v>
      </c>
      <c r="K335" s="516">
        <v>45517.602766203701</v>
      </c>
      <c r="L335" s="11" t="s">
        <v>9339</v>
      </c>
      <c r="M335" s="2"/>
      <c r="N335" s="11" t="s">
        <v>9339</v>
      </c>
      <c r="O335" s="247" t="s">
        <v>17265</v>
      </c>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1:75" x14ac:dyDescent="0.25">
      <c r="A336" s="261">
        <v>335</v>
      </c>
      <c r="B336" s="261">
        <v>1</v>
      </c>
      <c r="C336" s="11" t="s">
        <v>5</v>
      </c>
      <c r="D336" s="728">
        <v>45517</v>
      </c>
      <c r="E336" s="11" t="s">
        <v>11715</v>
      </c>
      <c r="F336" s="247" t="s">
        <v>11615</v>
      </c>
      <c r="G336" s="247" t="s">
        <v>17973</v>
      </c>
      <c r="H336" s="978">
        <v>0.4</v>
      </c>
      <c r="I336" s="247"/>
      <c r="J336" s="11" t="s">
        <v>172</v>
      </c>
      <c r="K336" s="516">
        <v>45517.606967592597</v>
      </c>
      <c r="L336" s="11" t="s">
        <v>9339</v>
      </c>
      <c r="M336" s="2"/>
      <c r="N336" s="11" t="s">
        <v>9339</v>
      </c>
      <c r="O336" s="247" t="s">
        <v>17265</v>
      </c>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1:75" x14ac:dyDescent="0.25">
      <c r="A337" s="261">
        <v>336</v>
      </c>
      <c r="B337" s="261">
        <v>1</v>
      </c>
      <c r="C337" s="11" t="s">
        <v>5</v>
      </c>
      <c r="D337" s="728">
        <v>45517</v>
      </c>
      <c r="E337" s="11" t="s">
        <v>11760</v>
      </c>
      <c r="F337" s="247" t="s">
        <v>11652</v>
      </c>
      <c r="G337" s="247" t="s">
        <v>17974</v>
      </c>
      <c r="H337" s="978">
        <v>0.4</v>
      </c>
      <c r="I337" s="247"/>
      <c r="J337" s="11" t="s">
        <v>172</v>
      </c>
      <c r="K337" s="516">
        <v>45517.6319097222</v>
      </c>
      <c r="L337" s="11" t="s">
        <v>9339</v>
      </c>
      <c r="M337" s="2"/>
      <c r="N337" s="11" t="s">
        <v>9339</v>
      </c>
      <c r="O337" s="247" t="s">
        <v>17265</v>
      </c>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1:75" x14ac:dyDescent="0.25">
      <c r="A338" s="261">
        <v>337</v>
      </c>
      <c r="B338" s="261">
        <v>1</v>
      </c>
      <c r="C338" s="11" t="s">
        <v>5</v>
      </c>
      <c r="D338" s="728">
        <v>45517</v>
      </c>
      <c r="E338" s="11" t="s">
        <v>11722</v>
      </c>
      <c r="F338" s="247" t="s">
        <v>11622</v>
      </c>
      <c r="G338" s="247" t="s">
        <v>17975</v>
      </c>
      <c r="H338" s="978">
        <v>0.5</v>
      </c>
      <c r="I338" s="247"/>
      <c r="J338" s="11" t="s">
        <v>172</v>
      </c>
      <c r="K338" s="516">
        <v>45517.6421990741</v>
      </c>
      <c r="L338" s="11" t="s">
        <v>9339</v>
      </c>
      <c r="M338" s="2"/>
      <c r="N338" s="11" t="s">
        <v>9339</v>
      </c>
      <c r="O338" s="247" t="s">
        <v>17265</v>
      </c>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1:75" x14ac:dyDescent="0.25">
      <c r="A339" s="261">
        <v>338</v>
      </c>
      <c r="B339" s="261">
        <v>1</v>
      </c>
      <c r="C339" s="11" t="s">
        <v>5</v>
      </c>
      <c r="D339" s="728">
        <v>45517</v>
      </c>
      <c r="E339" s="11" t="s">
        <v>11784</v>
      </c>
      <c r="F339" s="247" t="s">
        <v>15109</v>
      </c>
      <c r="G339" s="247" t="s">
        <v>17976</v>
      </c>
      <c r="H339" s="978">
        <v>0.4</v>
      </c>
      <c r="I339" s="247"/>
      <c r="J339" s="11" t="s">
        <v>172</v>
      </c>
      <c r="K339" s="516">
        <v>45517.648599537002</v>
      </c>
      <c r="L339" s="11" t="s">
        <v>9339</v>
      </c>
      <c r="M339" s="2"/>
      <c r="N339" s="11" t="s">
        <v>9339</v>
      </c>
      <c r="O339" s="247" t="s">
        <v>17265</v>
      </c>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1:75" x14ac:dyDescent="0.25">
      <c r="A340" s="261">
        <v>339</v>
      </c>
      <c r="B340" s="261">
        <v>1</v>
      </c>
      <c r="C340" s="11" t="s">
        <v>5</v>
      </c>
      <c r="D340" s="728">
        <v>45517</v>
      </c>
      <c r="E340" s="11" t="s">
        <v>16810</v>
      </c>
      <c r="F340" s="247" t="s">
        <v>16809</v>
      </c>
      <c r="G340" s="247" t="s">
        <v>17977</v>
      </c>
      <c r="H340" s="978">
        <v>0.5</v>
      </c>
      <c r="I340" s="247"/>
      <c r="J340" s="11" t="s">
        <v>172</v>
      </c>
      <c r="K340" s="516">
        <v>45517.688136574099</v>
      </c>
      <c r="L340" s="11" t="s">
        <v>9339</v>
      </c>
      <c r="M340" s="2"/>
      <c r="N340" s="11" t="s">
        <v>9339</v>
      </c>
      <c r="O340" s="247" t="s">
        <v>17265</v>
      </c>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1:75" x14ac:dyDescent="0.25">
      <c r="A341" s="261">
        <v>340</v>
      </c>
      <c r="B341" s="261">
        <v>1</v>
      </c>
      <c r="C341" s="11" t="s">
        <v>5</v>
      </c>
      <c r="D341" s="728">
        <v>45517</v>
      </c>
      <c r="E341" s="11" t="s">
        <v>14150</v>
      </c>
      <c r="F341" s="247" t="s">
        <v>14149</v>
      </c>
      <c r="G341" s="247" t="s">
        <v>17978</v>
      </c>
      <c r="H341" s="978">
        <v>0.75</v>
      </c>
      <c r="I341" s="247"/>
      <c r="J341" s="11" t="s">
        <v>172</v>
      </c>
      <c r="K341" s="516">
        <v>45517.706342592603</v>
      </c>
      <c r="L341" s="11" t="s">
        <v>9339</v>
      </c>
      <c r="M341" s="2"/>
      <c r="N341" s="11" t="s">
        <v>9339</v>
      </c>
      <c r="O341" s="247" t="s">
        <v>17265</v>
      </c>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1:75" x14ac:dyDescent="0.25">
      <c r="A342" s="261">
        <v>341</v>
      </c>
      <c r="B342" s="261">
        <v>1</v>
      </c>
      <c r="C342" s="11" t="s">
        <v>5</v>
      </c>
      <c r="D342" s="728">
        <v>45517</v>
      </c>
      <c r="E342" s="11" t="s">
        <v>11771</v>
      </c>
      <c r="F342" s="247" t="s">
        <v>14910</v>
      </c>
      <c r="G342" s="247" t="s">
        <v>17979</v>
      </c>
      <c r="H342" s="978">
        <v>0.5</v>
      </c>
      <c r="I342" s="247"/>
      <c r="J342" s="11" t="s">
        <v>172</v>
      </c>
      <c r="K342" s="516">
        <v>45517.706770833298</v>
      </c>
      <c r="L342" s="11" t="s">
        <v>9339</v>
      </c>
      <c r="M342" s="2"/>
      <c r="N342" s="11" t="s">
        <v>9339</v>
      </c>
      <c r="O342" s="247" t="s">
        <v>17265</v>
      </c>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1:75" x14ac:dyDescent="0.25">
      <c r="A343" s="261">
        <v>342</v>
      </c>
      <c r="B343" s="261">
        <v>1</v>
      </c>
      <c r="C343" s="11" t="s">
        <v>5</v>
      </c>
      <c r="D343" s="728">
        <v>45517</v>
      </c>
      <c r="E343" s="11" t="s">
        <v>11693</v>
      </c>
      <c r="F343" s="247" t="s">
        <v>17570</v>
      </c>
      <c r="G343" s="247" t="s">
        <v>17980</v>
      </c>
      <c r="H343" s="978">
        <v>2.5</v>
      </c>
      <c r="I343" s="247"/>
      <c r="J343" s="11" t="s">
        <v>172</v>
      </c>
      <c r="K343" s="516">
        <v>45517.763483796298</v>
      </c>
      <c r="L343" s="11" t="s">
        <v>9339</v>
      </c>
      <c r="M343" s="2"/>
      <c r="N343" s="11" t="s">
        <v>9339</v>
      </c>
      <c r="O343" s="247" t="s">
        <v>17265</v>
      </c>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1:75" x14ac:dyDescent="0.25">
      <c r="A344" s="261">
        <v>343</v>
      </c>
      <c r="B344" s="261">
        <v>3</v>
      </c>
      <c r="C344" s="11" t="s">
        <v>11832</v>
      </c>
      <c r="D344" s="728">
        <v>45509</v>
      </c>
      <c r="E344" s="11" t="s">
        <v>11821</v>
      </c>
      <c r="F344" s="247" t="s">
        <v>17008</v>
      </c>
      <c r="G344" s="247" t="s">
        <v>17983</v>
      </c>
      <c r="H344" s="978">
        <v>1.25</v>
      </c>
      <c r="I344" s="247"/>
      <c r="J344" s="11" t="s">
        <v>172</v>
      </c>
      <c r="K344" s="516">
        <v>45518.349085648202</v>
      </c>
      <c r="L344" s="11" t="s">
        <v>9339</v>
      </c>
      <c r="M344" s="2"/>
      <c r="N344" s="11" t="s">
        <v>9339</v>
      </c>
      <c r="O344" s="247" t="s">
        <v>17548</v>
      </c>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1:75" x14ac:dyDescent="0.25">
      <c r="A345" s="261">
        <v>344</v>
      </c>
      <c r="B345" s="261">
        <v>3</v>
      </c>
      <c r="C345" s="11" t="s">
        <v>11832</v>
      </c>
      <c r="D345" s="728">
        <v>45509</v>
      </c>
      <c r="E345" s="11" t="s">
        <v>68</v>
      </c>
      <c r="F345" s="247" t="s">
        <v>16933</v>
      </c>
      <c r="G345" s="247" t="s">
        <v>17984</v>
      </c>
      <c r="H345" s="978">
        <v>0.5</v>
      </c>
      <c r="I345" s="247"/>
      <c r="J345" s="11" t="s">
        <v>172</v>
      </c>
      <c r="K345" s="516">
        <v>45518.349085648202</v>
      </c>
      <c r="L345" s="11" t="s">
        <v>9339</v>
      </c>
      <c r="M345" s="2"/>
      <c r="N345" s="11" t="s">
        <v>9339</v>
      </c>
      <c r="O345" s="247" t="s">
        <v>17548</v>
      </c>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1:75" x14ac:dyDescent="0.25">
      <c r="A346" s="261">
        <v>345</v>
      </c>
      <c r="B346" s="261">
        <v>3</v>
      </c>
      <c r="C346" s="11" t="s">
        <v>11832</v>
      </c>
      <c r="D346" s="728">
        <v>45510</v>
      </c>
      <c r="E346" s="11" t="s">
        <v>11821</v>
      </c>
      <c r="F346" s="247" t="s">
        <v>17008</v>
      </c>
      <c r="G346" s="247" t="s">
        <v>17985</v>
      </c>
      <c r="H346" s="978">
        <v>0.25</v>
      </c>
      <c r="I346" s="247"/>
      <c r="J346" s="11" t="s">
        <v>172</v>
      </c>
      <c r="K346" s="516">
        <v>45518.349085648202</v>
      </c>
      <c r="L346" s="11" t="s">
        <v>9339</v>
      </c>
      <c r="M346" s="2"/>
      <c r="N346" s="11" t="s">
        <v>9339</v>
      </c>
      <c r="O346" s="247" t="s">
        <v>17548</v>
      </c>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1:75" x14ac:dyDescent="0.25">
      <c r="A347" s="261">
        <v>346</v>
      </c>
      <c r="B347" s="261">
        <v>3</v>
      </c>
      <c r="C347" s="11" t="s">
        <v>11832</v>
      </c>
      <c r="D347" s="728">
        <v>45510</v>
      </c>
      <c r="E347" s="11" t="s">
        <v>11819</v>
      </c>
      <c r="F347" s="247" t="s">
        <v>11671</v>
      </c>
      <c r="G347" s="247" t="s">
        <v>17986</v>
      </c>
      <c r="H347" s="978">
        <v>0.25</v>
      </c>
      <c r="I347" s="247"/>
      <c r="J347" s="11" t="s">
        <v>172</v>
      </c>
      <c r="K347" s="516">
        <v>45518.349085648202</v>
      </c>
      <c r="L347" s="11" t="s">
        <v>9339</v>
      </c>
      <c r="M347" s="2"/>
      <c r="N347" s="11" t="s">
        <v>9339</v>
      </c>
      <c r="O347" s="247" t="s">
        <v>17548</v>
      </c>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1:75" x14ac:dyDescent="0.25">
      <c r="A348" s="261">
        <v>347</v>
      </c>
      <c r="B348" s="261">
        <v>3</v>
      </c>
      <c r="C348" s="11" t="s">
        <v>11832</v>
      </c>
      <c r="D348" s="728">
        <v>45510</v>
      </c>
      <c r="E348" s="11" t="s">
        <v>11830</v>
      </c>
      <c r="F348" s="247" t="s">
        <v>11829</v>
      </c>
      <c r="G348" s="247" t="s">
        <v>17987</v>
      </c>
      <c r="H348" s="978">
        <v>5</v>
      </c>
      <c r="I348" s="247"/>
      <c r="J348" s="11" t="s">
        <v>172</v>
      </c>
      <c r="K348" s="516">
        <v>45518.349085648202</v>
      </c>
      <c r="L348" s="11" t="s">
        <v>9339</v>
      </c>
      <c r="M348" s="2"/>
      <c r="N348" s="11" t="s">
        <v>9339</v>
      </c>
      <c r="O348" s="247" t="s">
        <v>17548</v>
      </c>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1:75" x14ac:dyDescent="0.25">
      <c r="A349" s="261">
        <v>348</v>
      </c>
      <c r="B349" s="261">
        <v>3</v>
      </c>
      <c r="C349" s="11" t="s">
        <v>11832</v>
      </c>
      <c r="D349" s="728">
        <v>45511</v>
      </c>
      <c r="E349" s="11" t="s">
        <v>11820</v>
      </c>
      <c r="F349" s="247" t="s">
        <v>17003</v>
      </c>
      <c r="G349" s="247" t="s">
        <v>17988</v>
      </c>
      <c r="H349" s="978">
        <v>1</v>
      </c>
      <c r="I349" s="247"/>
      <c r="J349" s="11" t="s">
        <v>172</v>
      </c>
      <c r="K349" s="516">
        <v>45518.349085648202</v>
      </c>
      <c r="L349" s="11" t="s">
        <v>9339</v>
      </c>
      <c r="M349" s="2"/>
      <c r="N349" s="11" t="s">
        <v>9339</v>
      </c>
      <c r="O349" s="247" t="s">
        <v>17548</v>
      </c>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1:75" x14ac:dyDescent="0.25">
      <c r="A350" s="261">
        <v>349</v>
      </c>
      <c r="B350" s="261">
        <v>3</v>
      </c>
      <c r="C350" s="11" t="s">
        <v>11832</v>
      </c>
      <c r="D350" s="728">
        <v>45511</v>
      </c>
      <c r="E350" s="11" t="s">
        <v>17005</v>
      </c>
      <c r="F350" s="247" t="s">
        <v>17004</v>
      </c>
      <c r="G350" s="247" t="s">
        <v>17989</v>
      </c>
      <c r="H350" s="978">
        <v>0.5</v>
      </c>
      <c r="I350" s="247"/>
      <c r="J350" s="11" t="s">
        <v>172</v>
      </c>
      <c r="K350" s="516">
        <v>45518.349085648202</v>
      </c>
      <c r="L350" s="11" t="s">
        <v>9339</v>
      </c>
      <c r="M350" s="2"/>
      <c r="N350" s="11" t="s">
        <v>9339</v>
      </c>
      <c r="O350" s="247" t="s">
        <v>17548</v>
      </c>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1:75" x14ac:dyDescent="0.25">
      <c r="A351" s="261">
        <v>350</v>
      </c>
      <c r="B351" s="261">
        <v>3</v>
      </c>
      <c r="C351" s="11" t="s">
        <v>11832</v>
      </c>
      <c r="D351" s="728">
        <v>45511</v>
      </c>
      <c r="E351" s="11" t="s">
        <v>11830</v>
      </c>
      <c r="F351" s="247" t="s">
        <v>11829</v>
      </c>
      <c r="G351" s="247" t="s">
        <v>17987</v>
      </c>
      <c r="H351" s="978">
        <v>3.5</v>
      </c>
      <c r="I351" s="247"/>
      <c r="J351" s="11" t="s">
        <v>172</v>
      </c>
      <c r="K351" s="516">
        <v>45518.349085648202</v>
      </c>
      <c r="L351" s="11" t="s">
        <v>9339</v>
      </c>
      <c r="M351" s="2"/>
      <c r="N351" s="11" t="s">
        <v>9339</v>
      </c>
      <c r="O351" s="247" t="s">
        <v>17548</v>
      </c>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1:75" x14ac:dyDescent="0.25">
      <c r="A352" s="261">
        <v>351</v>
      </c>
      <c r="B352" s="261">
        <v>3</v>
      </c>
      <c r="C352" s="11" t="s">
        <v>11832</v>
      </c>
      <c r="D352" s="728">
        <v>45511</v>
      </c>
      <c r="E352" s="11" t="s">
        <v>11830</v>
      </c>
      <c r="F352" s="247" t="s">
        <v>11829</v>
      </c>
      <c r="G352" s="247" t="s">
        <v>17990</v>
      </c>
      <c r="H352" s="978">
        <v>3</v>
      </c>
      <c r="I352" s="247"/>
      <c r="J352" s="11" t="s">
        <v>172</v>
      </c>
      <c r="K352" s="516">
        <v>45518.349085648202</v>
      </c>
      <c r="L352" s="11" t="s">
        <v>9339</v>
      </c>
      <c r="M352" s="2"/>
      <c r="N352" s="11" t="s">
        <v>9339</v>
      </c>
      <c r="O352" s="247" t="s">
        <v>17548</v>
      </c>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1:75" x14ac:dyDescent="0.25">
      <c r="A353" s="261">
        <v>352</v>
      </c>
      <c r="B353" s="261">
        <v>3</v>
      </c>
      <c r="C353" s="11" t="s">
        <v>11832</v>
      </c>
      <c r="D353" s="728">
        <v>45512</v>
      </c>
      <c r="E353" s="11" t="s">
        <v>11685</v>
      </c>
      <c r="F353" s="247" t="s">
        <v>13409</v>
      </c>
      <c r="G353" s="247" t="s">
        <v>17985</v>
      </c>
      <c r="H353" s="978">
        <v>0.5</v>
      </c>
      <c r="I353" s="247"/>
      <c r="J353" s="11" t="s">
        <v>172</v>
      </c>
      <c r="K353" s="516">
        <v>45518.349085648202</v>
      </c>
      <c r="L353" s="11" t="s">
        <v>9339</v>
      </c>
      <c r="M353" s="2"/>
      <c r="N353" s="11" t="s">
        <v>9339</v>
      </c>
      <c r="O353" s="247" t="s">
        <v>17548</v>
      </c>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1:75" x14ac:dyDescent="0.25">
      <c r="A354" s="261">
        <v>353</v>
      </c>
      <c r="B354" s="261">
        <v>3</v>
      </c>
      <c r="C354" s="11" t="s">
        <v>11832</v>
      </c>
      <c r="D354" s="728">
        <v>45512</v>
      </c>
      <c r="E354" s="11" t="s">
        <v>11830</v>
      </c>
      <c r="F354" s="247" t="s">
        <v>11829</v>
      </c>
      <c r="G354" s="247" t="s">
        <v>17991</v>
      </c>
      <c r="H354" s="978">
        <v>1</v>
      </c>
      <c r="I354" s="247"/>
      <c r="J354" s="11" t="s">
        <v>172</v>
      </c>
      <c r="K354" s="516">
        <v>45518.349085648202</v>
      </c>
      <c r="L354" s="11" t="s">
        <v>9339</v>
      </c>
      <c r="M354" s="2"/>
      <c r="N354" s="11" t="s">
        <v>9339</v>
      </c>
      <c r="O354" s="247" t="s">
        <v>17548</v>
      </c>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1:75" x14ac:dyDescent="0.25">
      <c r="A355" s="261">
        <v>354</v>
      </c>
      <c r="B355" s="261">
        <v>1</v>
      </c>
      <c r="C355" s="11" t="s">
        <v>5</v>
      </c>
      <c r="D355" s="728">
        <v>45508</v>
      </c>
      <c r="E355" s="11" t="s">
        <v>11790</v>
      </c>
      <c r="F355" s="247" t="s">
        <v>15165</v>
      </c>
      <c r="G355" s="247" t="s">
        <v>17992</v>
      </c>
      <c r="H355" s="978">
        <v>1</v>
      </c>
      <c r="I355" s="247"/>
      <c r="J355" s="11" t="s">
        <v>172</v>
      </c>
      <c r="K355" s="516">
        <v>45518.349085648202</v>
      </c>
      <c r="L355" s="11" t="s">
        <v>9339</v>
      </c>
      <c r="M355" s="2"/>
      <c r="N355" s="11" t="s">
        <v>9339</v>
      </c>
      <c r="O355" s="247" t="s">
        <v>17548</v>
      </c>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1:75" x14ac:dyDescent="0.25">
      <c r="A356" s="261">
        <v>355</v>
      </c>
      <c r="B356" s="261">
        <v>1</v>
      </c>
      <c r="C356" s="11" t="s">
        <v>5</v>
      </c>
      <c r="D356" s="728">
        <v>45508</v>
      </c>
      <c r="E356" s="11" t="s">
        <v>11685</v>
      </c>
      <c r="F356" s="247" t="s">
        <v>13409</v>
      </c>
      <c r="G356" s="247" t="s">
        <v>17993</v>
      </c>
      <c r="H356" s="978">
        <v>1</v>
      </c>
      <c r="I356" s="247"/>
      <c r="J356" s="11" t="s">
        <v>172</v>
      </c>
      <c r="K356" s="516">
        <v>45518.349085648202</v>
      </c>
      <c r="L356" s="11" t="s">
        <v>9339</v>
      </c>
      <c r="M356" s="2"/>
      <c r="N356" s="11" t="s">
        <v>9339</v>
      </c>
      <c r="O356" s="247" t="s">
        <v>17548</v>
      </c>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1:75" x14ac:dyDescent="0.25">
      <c r="A357" s="261">
        <v>356</v>
      </c>
      <c r="B357" s="261">
        <v>1</v>
      </c>
      <c r="C357" s="11" t="s">
        <v>5</v>
      </c>
      <c r="D357" s="728">
        <v>45508</v>
      </c>
      <c r="E357" s="11" t="s">
        <v>13170</v>
      </c>
      <c r="F357" s="247" t="s">
        <v>13169</v>
      </c>
      <c r="G357" s="247" t="s">
        <v>17994</v>
      </c>
      <c r="H357" s="978">
        <v>1</v>
      </c>
      <c r="I357" s="247"/>
      <c r="J357" s="11" t="s">
        <v>172</v>
      </c>
      <c r="K357" s="516">
        <v>45518.349085648202</v>
      </c>
      <c r="L357" s="11" t="s">
        <v>9339</v>
      </c>
      <c r="M357" s="2"/>
      <c r="N357" s="11" t="s">
        <v>9339</v>
      </c>
      <c r="O357" s="247" t="s">
        <v>17548</v>
      </c>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1:75" x14ac:dyDescent="0.25">
      <c r="A358" s="261">
        <v>357</v>
      </c>
      <c r="B358" s="261">
        <v>1</v>
      </c>
      <c r="C358" s="11" t="s">
        <v>5</v>
      </c>
      <c r="D358" s="728">
        <v>45508</v>
      </c>
      <c r="E358" s="11" t="s">
        <v>11793</v>
      </c>
      <c r="F358" s="247" t="s">
        <v>15196</v>
      </c>
      <c r="G358" s="247" t="s">
        <v>17995</v>
      </c>
      <c r="H358" s="978">
        <v>0.4</v>
      </c>
      <c r="I358" s="247"/>
      <c r="J358" s="11" t="s">
        <v>172</v>
      </c>
      <c r="K358" s="516">
        <v>45518.349085648202</v>
      </c>
      <c r="L358" s="11" t="s">
        <v>9339</v>
      </c>
      <c r="M358" s="2"/>
      <c r="N358" s="11" t="s">
        <v>9339</v>
      </c>
      <c r="O358" s="247" t="s">
        <v>17548</v>
      </c>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1:75" x14ac:dyDescent="0.25">
      <c r="A359" s="261">
        <v>358</v>
      </c>
      <c r="B359" s="261">
        <v>1</v>
      </c>
      <c r="C359" s="11" t="s">
        <v>5</v>
      </c>
      <c r="D359" s="728">
        <v>45508</v>
      </c>
      <c r="E359" s="11" t="s">
        <v>11775</v>
      </c>
      <c r="F359" s="247" t="s">
        <v>14957</v>
      </c>
      <c r="G359" s="247" t="s">
        <v>11962</v>
      </c>
      <c r="H359" s="978">
        <v>0.25</v>
      </c>
      <c r="I359" s="247"/>
      <c r="J359" s="11" t="s">
        <v>172</v>
      </c>
      <c r="K359" s="516">
        <v>45518.349085648202</v>
      </c>
      <c r="L359" s="11" t="s">
        <v>9339</v>
      </c>
      <c r="M359" s="2"/>
      <c r="N359" s="11" t="s">
        <v>9339</v>
      </c>
      <c r="O359" s="247" t="s">
        <v>17548</v>
      </c>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1:75" x14ac:dyDescent="0.25">
      <c r="A360" s="261">
        <v>359</v>
      </c>
      <c r="B360" s="261">
        <v>1</v>
      </c>
      <c r="C360" s="11" t="s">
        <v>5</v>
      </c>
      <c r="D360" s="728">
        <v>45508</v>
      </c>
      <c r="E360" s="11" t="s">
        <v>11730</v>
      </c>
      <c r="F360" s="247" t="s">
        <v>11628</v>
      </c>
      <c r="G360" s="247" t="s">
        <v>17996</v>
      </c>
      <c r="H360" s="978">
        <v>4</v>
      </c>
      <c r="I360" s="247"/>
      <c r="J360" s="11" t="s">
        <v>172</v>
      </c>
      <c r="K360" s="516">
        <v>45518.349085648202</v>
      </c>
      <c r="L360" s="11" t="s">
        <v>9339</v>
      </c>
      <c r="M360" s="2"/>
      <c r="N360" s="11" t="s">
        <v>9339</v>
      </c>
      <c r="O360" s="247" t="s">
        <v>17548</v>
      </c>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1:75" x14ac:dyDescent="0.25">
      <c r="A361" s="261">
        <v>360</v>
      </c>
      <c r="B361" s="261">
        <v>1</v>
      </c>
      <c r="C361" s="11" t="s">
        <v>5</v>
      </c>
      <c r="D361" s="728">
        <v>45508</v>
      </c>
      <c r="E361" s="11" t="s">
        <v>11776</v>
      </c>
      <c r="F361" s="247" t="s">
        <v>14964</v>
      </c>
      <c r="G361" s="247" t="s">
        <v>17997</v>
      </c>
      <c r="H361" s="978">
        <v>0.75</v>
      </c>
      <c r="I361" s="247"/>
      <c r="J361" s="11" t="s">
        <v>172</v>
      </c>
      <c r="K361" s="516">
        <v>45518.349085648202</v>
      </c>
      <c r="L361" s="11" t="s">
        <v>9339</v>
      </c>
      <c r="M361" s="2"/>
      <c r="N361" s="11" t="s">
        <v>9339</v>
      </c>
      <c r="O361" s="247" t="s">
        <v>17548</v>
      </c>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1:75" x14ac:dyDescent="0.25">
      <c r="A362" s="261">
        <v>361</v>
      </c>
      <c r="B362" s="261">
        <v>1</v>
      </c>
      <c r="C362" s="11" t="s">
        <v>5</v>
      </c>
      <c r="D362" s="728">
        <v>45509</v>
      </c>
      <c r="E362" s="11" t="s">
        <v>11730</v>
      </c>
      <c r="F362" s="247" t="s">
        <v>11628</v>
      </c>
      <c r="G362" s="247" t="s">
        <v>17998</v>
      </c>
      <c r="H362" s="978">
        <v>3.5</v>
      </c>
      <c r="I362" s="247"/>
      <c r="J362" s="11" t="s">
        <v>172</v>
      </c>
      <c r="K362" s="516">
        <v>45518.349085648202</v>
      </c>
      <c r="L362" s="11" t="s">
        <v>9339</v>
      </c>
      <c r="M362" s="2"/>
      <c r="N362" s="11" t="s">
        <v>9339</v>
      </c>
      <c r="O362" s="247" t="s">
        <v>17548</v>
      </c>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1:75" x14ac:dyDescent="0.25">
      <c r="A363" s="261">
        <v>362</v>
      </c>
      <c r="B363" s="261">
        <v>1</v>
      </c>
      <c r="C363" s="11" t="s">
        <v>5</v>
      </c>
      <c r="D363" s="728">
        <v>45509</v>
      </c>
      <c r="E363" s="11" t="s">
        <v>11754</v>
      </c>
      <c r="F363" s="247" t="s">
        <v>11648</v>
      </c>
      <c r="G363" s="247" t="s">
        <v>17999</v>
      </c>
      <c r="H363" s="978">
        <v>2</v>
      </c>
      <c r="I363" s="247"/>
      <c r="J363" s="11" t="s">
        <v>172</v>
      </c>
      <c r="K363" s="516">
        <v>45518.349085648202</v>
      </c>
      <c r="L363" s="11" t="s">
        <v>9339</v>
      </c>
      <c r="M363" s="2"/>
      <c r="N363" s="11" t="s">
        <v>9339</v>
      </c>
      <c r="O363" s="247" t="s">
        <v>17548</v>
      </c>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1:75" x14ac:dyDescent="0.25">
      <c r="A364" s="261">
        <v>363</v>
      </c>
      <c r="B364" s="261">
        <v>1</v>
      </c>
      <c r="C364" s="11" t="s">
        <v>5</v>
      </c>
      <c r="D364" s="728">
        <v>45509</v>
      </c>
      <c r="E364" s="11" t="s">
        <v>11685</v>
      </c>
      <c r="F364" s="247" t="s">
        <v>13409</v>
      </c>
      <c r="G364" s="247" t="s">
        <v>18000</v>
      </c>
      <c r="H364" s="978">
        <v>0.75</v>
      </c>
      <c r="I364" s="247"/>
      <c r="J364" s="11" t="s">
        <v>172</v>
      </c>
      <c r="K364" s="516">
        <v>45518.349085648202</v>
      </c>
      <c r="L364" s="11" t="s">
        <v>9339</v>
      </c>
      <c r="M364" s="2"/>
      <c r="N364" s="11" t="s">
        <v>9339</v>
      </c>
      <c r="O364" s="247" t="s">
        <v>17548</v>
      </c>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1:75" x14ac:dyDescent="0.25">
      <c r="A365" s="261">
        <v>364</v>
      </c>
      <c r="B365" s="261">
        <v>1</v>
      </c>
      <c r="C365" s="11" t="s">
        <v>5</v>
      </c>
      <c r="D365" s="728">
        <v>45509</v>
      </c>
      <c r="E365" s="11" t="s">
        <v>13808</v>
      </c>
      <c r="F365" s="247" t="s">
        <v>13807</v>
      </c>
      <c r="G365" s="247" t="s">
        <v>18001</v>
      </c>
      <c r="H365" s="978">
        <v>1</v>
      </c>
      <c r="I365" s="247" t="s">
        <v>18110</v>
      </c>
      <c r="J365" s="11" t="s">
        <v>172</v>
      </c>
      <c r="K365" s="516">
        <v>45518.349085648202</v>
      </c>
      <c r="L365" s="11" t="s">
        <v>9339</v>
      </c>
      <c r="M365" s="2"/>
      <c r="N365" s="11" t="s">
        <v>9339</v>
      </c>
      <c r="O365" s="247" t="s">
        <v>17548</v>
      </c>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1:75" x14ac:dyDescent="0.25">
      <c r="A366" s="261">
        <v>365</v>
      </c>
      <c r="B366" s="261">
        <v>1</v>
      </c>
      <c r="C366" s="11" t="s">
        <v>5</v>
      </c>
      <c r="D366" s="728">
        <v>45509</v>
      </c>
      <c r="E366" s="11" t="s">
        <v>11716</v>
      </c>
      <c r="F366" s="247" t="s">
        <v>11616</v>
      </c>
      <c r="G366" s="247" t="s">
        <v>18002</v>
      </c>
      <c r="H366" s="978">
        <v>1</v>
      </c>
      <c r="I366" s="247"/>
      <c r="J366" s="11" t="s">
        <v>172</v>
      </c>
      <c r="K366" s="516">
        <v>45518.349085648202</v>
      </c>
      <c r="L366" s="11" t="s">
        <v>9339</v>
      </c>
      <c r="M366" s="2"/>
      <c r="N366" s="11" t="s">
        <v>9339</v>
      </c>
      <c r="O366" s="247" t="s">
        <v>17548</v>
      </c>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1:75" x14ac:dyDescent="0.25">
      <c r="A367" s="261">
        <v>366</v>
      </c>
      <c r="B367" s="261">
        <v>1</v>
      </c>
      <c r="C367" s="11" t="s">
        <v>5</v>
      </c>
      <c r="D367" s="728">
        <v>45509</v>
      </c>
      <c r="E367" s="11" t="s">
        <v>11735</v>
      </c>
      <c r="F367" s="247" t="s">
        <v>14506</v>
      </c>
      <c r="G367" s="247" t="s">
        <v>18003</v>
      </c>
      <c r="H367" s="978">
        <v>0.75</v>
      </c>
      <c r="I367" s="247"/>
      <c r="J367" s="11" t="s">
        <v>172</v>
      </c>
      <c r="K367" s="516">
        <v>45518.349085648202</v>
      </c>
      <c r="L367" s="11" t="s">
        <v>9339</v>
      </c>
      <c r="M367" s="2"/>
      <c r="N367" s="11" t="s">
        <v>9339</v>
      </c>
      <c r="O367" s="247" t="s">
        <v>17548</v>
      </c>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1:75" x14ac:dyDescent="0.25">
      <c r="A368" s="261">
        <v>367</v>
      </c>
      <c r="B368" s="261">
        <v>1</v>
      </c>
      <c r="C368" s="11" t="s">
        <v>5</v>
      </c>
      <c r="D368" s="728">
        <v>45509</v>
      </c>
      <c r="E368" s="11" t="s">
        <v>13427</v>
      </c>
      <c r="F368" s="247" t="s">
        <v>13426</v>
      </c>
      <c r="G368" s="247" t="s">
        <v>18004</v>
      </c>
      <c r="H368" s="978">
        <v>0.5</v>
      </c>
      <c r="I368" s="247"/>
      <c r="J368" s="11" t="s">
        <v>172</v>
      </c>
      <c r="K368" s="516">
        <v>45518.349085648202</v>
      </c>
      <c r="L368" s="11" t="s">
        <v>9339</v>
      </c>
      <c r="M368" s="2"/>
      <c r="N368" s="11" t="s">
        <v>9339</v>
      </c>
      <c r="O368" s="247" t="s">
        <v>17548</v>
      </c>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1:75" x14ac:dyDescent="0.25">
      <c r="A369" s="261">
        <v>368</v>
      </c>
      <c r="B369" s="261">
        <v>1</v>
      </c>
      <c r="C369" s="11" t="s">
        <v>5</v>
      </c>
      <c r="D369" s="728">
        <v>45509</v>
      </c>
      <c r="E369" s="11" t="s">
        <v>11721</v>
      </c>
      <c r="F369" s="247" t="s">
        <v>11621</v>
      </c>
      <c r="G369" s="247" t="s">
        <v>18005</v>
      </c>
      <c r="H369" s="978">
        <v>0.4</v>
      </c>
      <c r="I369" s="247"/>
      <c r="J369" s="11" t="s">
        <v>172</v>
      </c>
      <c r="K369" s="516">
        <v>45518.349085648202</v>
      </c>
      <c r="L369" s="11" t="s">
        <v>9339</v>
      </c>
      <c r="M369" s="2"/>
      <c r="N369" s="11" t="s">
        <v>9339</v>
      </c>
      <c r="O369" s="247" t="s">
        <v>17548</v>
      </c>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1:75" x14ac:dyDescent="0.25">
      <c r="A370" s="261">
        <v>369</v>
      </c>
      <c r="B370" s="261">
        <v>1</v>
      </c>
      <c r="C370" s="11" t="s">
        <v>5</v>
      </c>
      <c r="D370" s="728">
        <v>45509</v>
      </c>
      <c r="E370" s="11" t="s">
        <v>11732</v>
      </c>
      <c r="F370" s="247" t="s">
        <v>11630</v>
      </c>
      <c r="G370" s="247" t="s">
        <v>18006</v>
      </c>
      <c r="H370" s="978">
        <v>1.25</v>
      </c>
      <c r="I370" s="247"/>
      <c r="J370" s="11" t="s">
        <v>172</v>
      </c>
      <c r="K370" s="516">
        <v>45518.349085648202</v>
      </c>
      <c r="L370" s="11" t="s">
        <v>9339</v>
      </c>
      <c r="M370" s="2"/>
      <c r="N370" s="11" t="s">
        <v>9339</v>
      </c>
      <c r="O370" s="247" t="s">
        <v>17548</v>
      </c>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1:75" x14ac:dyDescent="0.25">
      <c r="A371" s="261">
        <v>370</v>
      </c>
      <c r="B371" s="261">
        <v>1</v>
      </c>
      <c r="C371" s="11" t="s">
        <v>5</v>
      </c>
      <c r="D371" s="728">
        <v>45509</v>
      </c>
      <c r="E371" s="11" t="s">
        <v>11793</v>
      </c>
      <c r="F371" s="247" t="s">
        <v>15196</v>
      </c>
      <c r="G371" s="247" t="s">
        <v>18007</v>
      </c>
      <c r="H371" s="978">
        <v>2.75</v>
      </c>
      <c r="I371" s="247"/>
      <c r="J371" s="11" t="s">
        <v>172</v>
      </c>
      <c r="K371" s="516">
        <v>45518.349085648202</v>
      </c>
      <c r="L371" s="11" t="s">
        <v>9339</v>
      </c>
      <c r="M371" s="2"/>
      <c r="N371" s="11" t="s">
        <v>9339</v>
      </c>
      <c r="O371" s="247" t="s">
        <v>17548</v>
      </c>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1:75" x14ac:dyDescent="0.25">
      <c r="A372" s="261">
        <v>371</v>
      </c>
      <c r="B372" s="261">
        <v>1</v>
      </c>
      <c r="C372" s="11" t="s">
        <v>5</v>
      </c>
      <c r="D372" s="728">
        <v>45509</v>
      </c>
      <c r="E372" s="11" t="s">
        <v>11774</v>
      </c>
      <c r="F372" s="247" t="s">
        <v>14950</v>
      </c>
      <c r="G372" s="247" t="s">
        <v>18008</v>
      </c>
      <c r="H372" s="978">
        <v>0.5</v>
      </c>
      <c r="I372" s="247"/>
      <c r="J372" s="11" t="s">
        <v>172</v>
      </c>
      <c r="K372" s="516">
        <v>45518.349085648202</v>
      </c>
      <c r="L372" s="11" t="s">
        <v>9339</v>
      </c>
      <c r="M372" s="2"/>
      <c r="N372" s="11" t="s">
        <v>9339</v>
      </c>
      <c r="O372" s="247" t="s">
        <v>17548</v>
      </c>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1:75" x14ac:dyDescent="0.25">
      <c r="A373" s="261">
        <v>372</v>
      </c>
      <c r="B373" s="261">
        <v>1</v>
      </c>
      <c r="C373" s="11" t="s">
        <v>5</v>
      </c>
      <c r="D373" s="728">
        <v>45509</v>
      </c>
      <c r="E373" s="11" t="s">
        <v>11734</v>
      </c>
      <c r="F373" s="247" t="s">
        <v>11631</v>
      </c>
      <c r="G373" s="247" t="s">
        <v>18009</v>
      </c>
      <c r="H373" s="978">
        <v>1</v>
      </c>
      <c r="I373" s="247"/>
      <c r="J373" s="11" t="s">
        <v>172</v>
      </c>
      <c r="K373" s="516">
        <v>45518.349085648202</v>
      </c>
      <c r="L373" s="11" t="s">
        <v>9339</v>
      </c>
      <c r="M373" s="2"/>
      <c r="N373" s="11" t="s">
        <v>9339</v>
      </c>
      <c r="O373" s="247" t="s">
        <v>17548</v>
      </c>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1:75" x14ac:dyDescent="0.25">
      <c r="A374" s="261">
        <v>373</v>
      </c>
      <c r="B374" s="261">
        <v>1</v>
      </c>
      <c r="C374" s="11" t="s">
        <v>5</v>
      </c>
      <c r="D374" s="728">
        <v>45509</v>
      </c>
      <c r="E374" s="11" t="s">
        <v>14150</v>
      </c>
      <c r="F374" s="247" t="s">
        <v>14149</v>
      </c>
      <c r="G374" s="247" t="s">
        <v>18010</v>
      </c>
      <c r="H374" s="978">
        <v>1.5</v>
      </c>
      <c r="I374" s="247"/>
      <c r="J374" s="11" t="s">
        <v>172</v>
      </c>
      <c r="K374" s="516">
        <v>45518.349085648202</v>
      </c>
      <c r="L374" s="11" t="s">
        <v>9339</v>
      </c>
      <c r="M374" s="2"/>
      <c r="N374" s="11" t="s">
        <v>9339</v>
      </c>
      <c r="O374" s="247" t="s">
        <v>17548</v>
      </c>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1:75" x14ac:dyDescent="0.25">
      <c r="A375" s="261">
        <v>374</v>
      </c>
      <c r="B375" s="261">
        <v>1</v>
      </c>
      <c r="C375" s="11" t="s">
        <v>5</v>
      </c>
      <c r="D375" s="728">
        <v>45509</v>
      </c>
      <c r="E375" s="11" t="s">
        <v>14350</v>
      </c>
      <c r="F375" s="247" t="s">
        <v>14349</v>
      </c>
      <c r="G375" s="247" t="s">
        <v>18011</v>
      </c>
      <c r="H375" s="978">
        <v>0.4</v>
      </c>
      <c r="I375" s="247"/>
      <c r="J375" s="11" t="s">
        <v>172</v>
      </c>
      <c r="K375" s="516">
        <v>45518.349085648202</v>
      </c>
      <c r="L375" s="11" t="s">
        <v>9339</v>
      </c>
      <c r="M375" s="2"/>
      <c r="N375" s="11" t="s">
        <v>9339</v>
      </c>
      <c r="O375" s="247" t="s">
        <v>17548</v>
      </c>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1:75" x14ac:dyDescent="0.25">
      <c r="A376" s="261">
        <v>375</v>
      </c>
      <c r="B376" s="261">
        <v>1</v>
      </c>
      <c r="C376" s="11" t="s">
        <v>5</v>
      </c>
      <c r="D376" s="728">
        <v>45510</v>
      </c>
      <c r="E376" s="11" t="s">
        <v>11696</v>
      </c>
      <c r="F376" s="247" t="s">
        <v>17718</v>
      </c>
      <c r="G376" s="247" t="s">
        <v>18012</v>
      </c>
      <c r="H376" s="978">
        <v>2.5</v>
      </c>
      <c r="I376" s="247"/>
      <c r="J376" s="11" t="s">
        <v>172</v>
      </c>
      <c r="K376" s="516">
        <v>45518.349085648202</v>
      </c>
      <c r="L376" s="11" t="s">
        <v>9339</v>
      </c>
      <c r="M376" s="2"/>
      <c r="N376" s="11" t="s">
        <v>9339</v>
      </c>
      <c r="O376" s="247" t="s">
        <v>17548</v>
      </c>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1:75" x14ac:dyDescent="0.25">
      <c r="A377" s="261">
        <v>376</v>
      </c>
      <c r="B377" s="261">
        <v>1</v>
      </c>
      <c r="C377" s="11" t="s">
        <v>5</v>
      </c>
      <c r="D377" s="728">
        <v>45510</v>
      </c>
      <c r="E377" s="11" t="s">
        <v>11793</v>
      </c>
      <c r="F377" s="247" t="s">
        <v>15196</v>
      </c>
      <c r="G377" s="247" t="s">
        <v>18013</v>
      </c>
      <c r="H377" s="978">
        <v>2.75</v>
      </c>
      <c r="I377" s="247"/>
      <c r="J377" s="11" t="s">
        <v>172</v>
      </c>
      <c r="K377" s="516">
        <v>45518.349085648202</v>
      </c>
      <c r="L377" s="11" t="s">
        <v>9339</v>
      </c>
      <c r="M377" s="2"/>
      <c r="N377" s="11" t="s">
        <v>9339</v>
      </c>
      <c r="O377" s="247" t="s">
        <v>17548</v>
      </c>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1:75" x14ac:dyDescent="0.25">
      <c r="A378" s="261">
        <v>377</v>
      </c>
      <c r="B378" s="261">
        <v>1</v>
      </c>
      <c r="C378" s="11" t="s">
        <v>5</v>
      </c>
      <c r="D378" s="728">
        <v>45510</v>
      </c>
      <c r="E378" s="11" t="s">
        <v>11751</v>
      </c>
      <c r="F378" s="247" t="s">
        <v>11645</v>
      </c>
      <c r="G378" s="247" t="s">
        <v>18014</v>
      </c>
      <c r="H378" s="978">
        <v>1.5</v>
      </c>
      <c r="I378" s="247"/>
      <c r="J378" s="11" t="s">
        <v>172</v>
      </c>
      <c r="K378" s="516">
        <v>45518.349085648202</v>
      </c>
      <c r="L378" s="11" t="s">
        <v>9339</v>
      </c>
      <c r="M378" s="2"/>
      <c r="N378" s="11" t="s">
        <v>9339</v>
      </c>
      <c r="O378" s="247" t="s">
        <v>17548</v>
      </c>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1:75" x14ac:dyDescent="0.25">
      <c r="A379" s="261">
        <v>378</v>
      </c>
      <c r="B379" s="261">
        <v>1</v>
      </c>
      <c r="C379" s="11" t="s">
        <v>5</v>
      </c>
      <c r="D379" s="728">
        <v>45510</v>
      </c>
      <c r="E379" s="11" t="s">
        <v>11723</v>
      </c>
      <c r="F379" s="247" t="s">
        <v>17422</v>
      </c>
      <c r="G379" s="247" t="s">
        <v>18015</v>
      </c>
      <c r="H379" s="978">
        <v>4</v>
      </c>
      <c r="I379" s="247"/>
      <c r="J379" s="11" t="s">
        <v>172</v>
      </c>
      <c r="K379" s="516">
        <v>45518.349085648202</v>
      </c>
      <c r="L379" s="11" t="s">
        <v>9339</v>
      </c>
      <c r="M379" s="2"/>
      <c r="N379" s="11" t="s">
        <v>9339</v>
      </c>
      <c r="O379" s="247" t="s">
        <v>17548</v>
      </c>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1:75" x14ac:dyDescent="0.25">
      <c r="A380" s="261">
        <v>379</v>
      </c>
      <c r="B380" s="261">
        <v>1</v>
      </c>
      <c r="C380" s="11" t="s">
        <v>5</v>
      </c>
      <c r="D380" s="728">
        <v>45510</v>
      </c>
      <c r="E380" s="11" t="s">
        <v>14548</v>
      </c>
      <c r="F380" s="247" t="s">
        <v>14547</v>
      </c>
      <c r="G380" s="247" t="s">
        <v>18016</v>
      </c>
      <c r="H380" s="978">
        <v>0.4</v>
      </c>
      <c r="I380" s="247"/>
      <c r="J380" s="11" t="s">
        <v>172</v>
      </c>
      <c r="K380" s="516">
        <v>45518.349085648202</v>
      </c>
      <c r="L380" s="11" t="s">
        <v>9339</v>
      </c>
      <c r="M380" s="2"/>
      <c r="N380" s="11" t="s">
        <v>9339</v>
      </c>
      <c r="O380" s="247" t="s">
        <v>17548</v>
      </c>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1:75" x14ac:dyDescent="0.25">
      <c r="A381" s="261">
        <v>380</v>
      </c>
      <c r="B381" s="261">
        <v>1</v>
      </c>
      <c r="C381" s="11" t="s">
        <v>5</v>
      </c>
      <c r="D381" s="728">
        <v>45510</v>
      </c>
      <c r="E381" s="11" t="s">
        <v>11693</v>
      </c>
      <c r="F381" s="247" t="s">
        <v>17570</v>
      </c>
      <c r="G381" s="247" t="s">
        <v>18017</v>
      </c>
      <c r="H381" s="978">
        <v>1</v>
      </c>
      <c r="I381" s="247"/>
      <c r="J381" s="11" t="s">
        <v>172</v>
      </c>
      <c r="K381" s="516">
        <v>45518.349085648202</v>
      </c>
      <c r="L381" s="11" t="s">
        <v>9339</v>
      </c>
      <c r="M381" s="2"/>
      <c r="N381" s="11" t="s">
        <v>9339</v>
      </c>
      <c r="O381" s="247" t="s">
        <v>17548</v>
      </c>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1:75" x14ac:dyDescent="0.25">
      <c r="A382" s="261">
        <v>381</v>
      </c>
      <c r="B382" s="261">
        <v>1</v>
      </c>
      <c r="C382" s="11" t="s">
        <v>5</v>
      </c>
      <c r="D382" s="728">
        <v>45510</v>
      </c>
      <c r="E382" s="11" t="s">
        <v>11754</v>
      </c>
      <c r="F382" s="247" t="s">
        <v>11648</v>
      </c>
      <c r="G382" s="247" t="s">
        <v>18018</v>
      </c>
      <c r="H382" s="978">
        <v>0.75</v>
      </c>
      <c r="I382" s="247"/>
      <c r="J382" s="11" t="s">
        <v>172</v>
      </c>
      <c r="K382" s="516">
        <v>45518.349085648202</v>
      </c>
      <c r="L382" s="11" t="s">
        <v>9339</v>
      </c>
      <c r="M382" s="2"/>
      <c r="N382" s="11" t="s">
        <v>9339</v>
      </c>
      <c r="O382" s="247" t="s">
        <v>17548</v>
      </c>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1:75" x14ac:dyDescent="0.25">
      <c r="A383" s="261">
        <v>382</v>
      </c>
      <c r="B383" s="261">
        <v>1</v>
      </c>
      <c r="C383" s="11" t="s">
        <v>5</v>
      </c>
      <c r="D383" s="728">
        <v>45510</v>
      </c>
      <c r="E383" s="11" t="s">
        <v>11735</v>
      </c>
      <c r="F383" s="247" t="s">
        <v>14506</v>
      </c>
      <c r="G383" s="247" t="s">
        <v>18019</v>
      </c>
      <c r="H383" s="978">
        <v>0.4</v>
      </c>
      <c r="I383" s="247"/>
      <c r="J383" s="11" t="s">
        <v>172</v>
      </c>
      <c r="K383" s="516">
        <v>45518.349085648202</v>
      </c>
      <c r="L383" s="11" t="s">
        <v>9339</v>
      </c>
      <c r="M383" s="2"/>
      <c r="N383" s="11" t="s">
        <v>9339</v>
      </c>
      <c r="O383" s="247" t="s">
        <v>17548</v>
      </c>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1:75" x14ac:dyDescent="0.25">
      <c r="A384" s="261">
        <v>383</v>
      </c>
      <c r="B384" s="261">
        <v>1</v>
      </c>
      <c r="C384" s="11" t="s">
        <v>5</v>
      </c>
      <c r="D384" s="728">
        <v>45510</v>
      </c>
      <c r="E384" s="11" t="s">
        <v>13170</v>
      </c>
      <c r="F384" s="247" t="s">
        <v>13169</v>
      </c>
      <c r="G384" s="247" t="s">
        <v>18020</v>
      </c>
      <c r="H384" s="978">
        <v>1.25</v>
      </c>
      <c r="I384" s="247"/>
      <c r="J384" s="11" t="s">
        <v>172</v>
      </c>
      <c r="K384" s="516">
        <v>45518.349085648202</v>
      </c>
      <c r="L384" s="11" t="s">
        <v>9339</v>
      </c>
      <c r="M384" s="2"/>
      <c r="N384" s="11" t="s">
        <v>9339</v>
      </c>
      <c r="O384" s="247" t="s">
        <v>17548</v>
      </c>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1:75" x14ac:dyDescent="0.25">
      <c r="A385" s="261">
        <v>384</v>
      </c>
      <c r="B385" s="261">
        <v>1</v>
      </c>
      <c r="C385" s="11" t="s">
        <v>5</v>
      </c>
      <c r="D385" s="728">
        <v>45510</v>
      </c>
      <c r="E385" s="11" t="s">
        <v>11715</v>
      </c>
      <c r="F385" s="247" t="s">
        <v>11615</v>
      </c>
      <c r="G385" s="247" t="s">
        <v>18021</v>
      </c>
      <c r="H385" s="978">
        <v>0.5</v>
      </c>
      <c r="I385" s="247"/>
      <c r="J385" s="11" t="s">
        <v>172</v>
      </c>
      <c r="K385" s="516">
        <v>45518.349085648202</v>
      </c>
      <c r="L385" s="11" t="s">
        <v>9339</v>
      </c>
      <c r="M385" s="2"/>
      <c r="N385" s="11" t="s">
        <v>9339</v>
      </c>
      <c r="O385" s="247" t="s">
        <v>17548</v>
      </c>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1:75" x14ac:dyDescent="0.25">
      <c r="A386" s="261">
        <v>385</v>
      </c>
      <c r="B386" s="261">
        <v>1</v>
      </c>
      <c r="C386" s="11" t="s">
        <v>5</v>
      </c>
      <c r="D386" s="728">
        <v>45510</v>
      </c>
      <c r="E386" s="11" t="s">
        <v>11680</v>
      </c>
      <c r="F386" s="247" t="s">
        <v>17072</v>
      </c>
      <c r="G386" s="247" t="s">
        <v>18022</v>
      </c>
      <c r="H386" s="978">
        <v>1.25</v>
      </c>
      <c r="I386" s="247"/>
      <c r="J386" s="11" t="s">
        <v>172</v>
      </c>
      <c r="K386" s="516">
        <v>45518.349085648202</v>
      </c>
      <c r="L386" s="11" t="s">
        <v>9339</v>
      </c>
      <c r="M386" s="2"/>
      <c r="N386" s="11" t="s">
        <v>9339</v>
      </c>
      <c r="O386" s="247" t="s">
        <v>17548</v>
      </c>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1:75" x14ac:dyDescent="0.25">
      <c r="A387" s="261">
        <v>386</v>
      </c>
      <c r="B387" s="261">
        <v>1</v>
      </c>
      <c r="C387" s="11" t="s">
        <v>5</v>
      </c>
      <c r="D387" s="728">
        <v>45510</v>
      </c>
      <c r="E387" s="11" t="s">
        <v>11730</v>
      </c>
      <c r="F387" s="247" t="s">
        <v>11628</v>
      </c>
      <c r="G387" s="247" t="s">
        <v>18023</v>
      </c>
      <c r="H387" s="978">
        <v>0.75</v>
      </c>
      <c r="I387" s="247"/>
      <c r="J387" s="11" t="s">
        <v>172</v>
      </c>
      <c r="K387" s="516">
        <v>45518.349085648202</v>
      </c>
      <c r="L387" s="11" t="s">
        <v>9339</v>
      </c>
      <c r="M387" s="2"/>
      <c r="N387" s="11" t="s">
        <v>9339</v>
      </c>
      <c r="O387" s="247" t="s">
        <v>17548</v>
      </c>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1:75" x14ac:dyDescent="0.25">
      <c r="A388" s="261">
        <v>387</v>
      </c>
      <c r="B388" s="261">
        <v>1</v>
      </c>
      <c r="C388" s="11" t="s">
        <v>5</v>
      </c>
      <c r="D388" s="728">
        <v>45510</v>
      </c>
      <c r="E388" s="11" t="s">
        <v>14150</v>
      </c>
      <c r="F388" s="247" t="s">
        <v>14149</v>
      </c>
      <c r="G388" s="247" t="s">
        <v>18024</v>
      </c>
      <c r="H388" s="978">
        <v>2.25</v>
      </c>
      <c r="I388" s="247"/>
      <c r="J388" s="11" t="s">
        <v>172</v>
      </c>
      <c r="K388" s="516">
        <v>45518.349085648202</v>
      </c>
      <c r="L388" s="11" t="s">
        <v>9339</v>
      </c>
      <c r="M388" s="2"/>
      <c r="N388" s="11" t="s">
        <v>9339</v>
      </c>
      <c r="O388" s="247" t="s">
        <v>17548</v>
      </c>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1:75" x14ac:dyDescent="0.25">
      <c r="A389" s="261">
        <v>388</v>
      </c>
      <c r="B389" s="261">
        <v>1</v>
      </c>
      <c r="C389" s="11" t="s">
        <v>5</v>
      </c>
      <c r="D389" s="728">
        <v>45510</v>
      </c>
      <c r="E389" s="11" t="s">
        <v>11760</v>
      </c>
      <c r="F389" s="247" t="s">
        <v>11652</v>
      </c>
      <c r="G389" s="247" t="s">
        <v>18025</v>
      </c>
      <c r="H389" s="978">
        <v>3.5</v>
      </c>
      <c r="I389" s="247" t="s">
        <v>18111</v>
      </c>
      <c r="J389" s="11" t="s">
        <v>172</v>
      </c>
      <c r="K389" s="516">
        <v>45518.349085648202</v>
      </c>
      <c r="L389" s="11" t="s">
        <v>9339</v>
      </c>
      <c r="M389" s="2"/>
      <c r="N389" s="11" t="s">
        <v>9339</v>
      </c>
      <c r="O389" s="247" t="s">
        <v>17548</v>
      </c>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1:75" x14ac:dyDescent="0.25">
      <c r="A390" s="261">
        <v>389</v>
      </c>
      <c r="B390" s="261">
        <v>1</v>
      </c>
      <c r="C390" s="11" t="s">
        <v>5</v>
      </c>
      <c r="D390" s="728">
        <v>45510</v>
      </c>
      <c r="E390" s="11" t="s">
        <v>11719</v>
      </c>
      <c r="F390" s="247" t="s">
        <v>11619</v>
      </c>
      <c r="G390" s="247" t="s">
        <v>18026</v>
      </c>
      <c r="H390" s="978">
        <v>0.75</v>
      </c>
      <c r="I390" s="247"/>
      <c r="J390" s="11" t="s">
        <v>172</v>
      </c>
      <c r="K390" s="516">
        <v>45518.349085648202</v>
      </c>
      <c r="L390" s="11" t="s">
        <v>9339</v>
      </c>
      <c r="M390" s="2"/>
      <c r="N390" s="11" t="s">
        <v>9339</v>
      </c>
      <c r="O390" s="247" t="s">
        <v>17548</v>
      </c>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1:75" x14ac:dyDescent="0.25">
      <c r="A391" s="261">
        <v>390</v>
      </c>
      <c r="B391" s="261">
        <v>1</v>
      </c>
      <c r="C391" s="11" t="s">
        <v>5</v>
      </c>
      <c r="D391" s="728">
        <v>45510</v>
      </c>
      <c r="E391" s="11" t="s">
        <v>11690</v>
      </c>
      <c r="F391" s="247" t="s">
        <v>13771</v>
      </c>
      <c r="G391" s="247" t="s">
        <v>18027</v>
      </c>
      <c r="H391" s="978">
        <v>0.4</v>
      </c>
      <c r="I391" s="247"/>
      <c r="J391" s="11" t="s">
        <v>172</v>
      </c>
      <c r="K391" s="516">
        <v>45518.349085648202</v>
      </c>
      <c r="L391" s="11" t="s">
        <v>9339</v>
      </c>
      <c r="M391" s="2"/>
      <c r="N391" s="11" t="s">
        <v>9339</v>
      </c>
      <c r="O391" s="247" t="s">
        <v>17548</v>
      </c>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1:75" x14ac:dyDescent="0.25">
      <c r="A392" s="261">
        <v>391</v>
      </c>
      <c r="B392" s="261">
        <v>1</v>
      </c>
      <c r="C392" s="11" t="s">
        <v>5</v>
      </c>
      <c r="D392" s="728">
        <v>45510</v>
      </c>
      <c r="E392" s="11" t="s">
        <v>11774</v>
      </c>
      <c r="F392" s="247" t="s">
        <v>14950</v>
      </c>
      <c r="G392" s="247" t="s">
        <v>18028</v>
      </c>
      <c r="H392" s="978">
        <v>0.4</v>
      </c>
      <c r="I392" s="247"/>
      <c r="J392" s="11" t="s">
        <v>172</v>
      </c>
      <c r="K392" s="516">
        <v>45518.349085648202</v>
      </c>
      <c r="L392" s="11" t="s">
        <v>9339</v>
      </c>
      <c r="M392" s="2"/>
      <c r="N392" s="11" t="s">
        <v>9339</v>
      </c>
      <c r="O392" s="247" t="s">
        <v>17548</v>
      </c>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1:75" x14ac:dyDescent="0.25">
      <c r="A393" s="261">
        <v>392</v>
      </c>
      <c r="B393" s="261">
        <v>1</v>
      </c>
      <c r="C393" s="11" t="s">
        <v>5</v>
      </c>
      <c r="D393" s="728">
        <v>45510</v>
      </c>
      <c r="E393" s="11" t="s">
        <v>11697</v>
      </c>
      <c r="F393" s="247" t="s">
        <v>17753</v>
      </c>
      <c r="G393" s="247" t="s">
        <v>18029</v>
      </c>
      <c r="H393" s="978">
        <v>0.4</v>
      </c>
      <c r="I393" s="247"/>
      <c r="J393" s="11" t="s">
        <v>172</v>
      </c>
      <c r="K393" s="516">
        <v>45518.349085648202</v>
      </c>
      <c r="L393" s="11" t="s">
        <v>9339</v>
      </c>
      <c r="M393" s="2"/>
      <c r="N393" s="11" t="s">
        <v>9339</v>
      </c>
      <c r="O393" s="247" t="s">
        <v>17548</v>
      </c>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1:75" x14ac:dyDescent="0.25">
      <c r="A394" s="261">
        <v>393</v>
      </c>
      <c r="B394" s="261">
        <v>1</v>
      </c>
      <c r="C394" s="11" t="s">
        <v>5</v>
      </c>
      <c r="D394" s="728">
        <v>45510</v>
      </c>
      <c r="E394" s="11" t="s">
        <v>11798</v>
      </c>
      <c r="F394" s="247" t="s">
        <v>15220</v>
      </c>
      <c r="G394" s="247" t="s">
        <v>18030</v>
      </c>
      <c r="H394" s="978">
        <v>0.25</v>
      </c>
      <c r="I394" s="247"/>
      <c r="J394" s="11" t="s">
        <v>172</v>
      </c>
      <c r="K394" s="516">
        <v>45518.349085648202</v>
      </c>
      <c r="L394" s="11" t="s">
        <v>9339</v>
      </c>
      <c r="M394" s="2"/>
      <c r="N394" s="11" t="s">
        <v>9339</v>
      </c>
      <c r="O394" s="247" t="s">
        <v>17548</v>
      </c>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1:75" x14ac:dyDescent="0.25">
      <c r="A395" s="261">
        <v>394</v>
      </c>
      <c r="B395" s="261">
        <v>1</v>
      </c>
      <c r="C395" s="11" t="s">
        <v>5</v>
      </c>
      <c r="D395" s="728">
        <v>45511</v>
      </c>
      <c r="E395" s="11" t="s">
        <v>11760</v>
      </c>
      <c r="F395" s="247" t="s">
        <v>11652</v>
      </c>
      <c r="G395" s="247" t="s">
        <v>18031</v>
      </c>
      <c r="H395" s="978">
        <v>1.25</v>
      </c>
      <c r="I395" s="247"/>
      <c r="J395" s="11" t="s">
        <v>172</v>
      </c>
      <c r="K395" s="516">
        <v>45518.349085648202</v>
      </c>
      <c r="L395" s="11" t="s">
        <v>9339</v>
      </c>
      <c r="M395" s="2"/>
      <c r="N395" s="11" t="s">
        <v>9339</v>
      </c>
      <c r="O395" s="247" t="s">
        <v>17548</v>
      </c>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1:75" x14ac:dyDescent="0.25">
      <c r="A396" s="261">
        <v>395</v>
      </c>
      <c r="B396" s="261">
        <v>1</v>
      </c>
      <c r="C396" s="11" t="s">
        <v>5</v>
      </c>
      <c r="D396" s="728">
        <v>45511</v>
      </c>
      <c r="E396" s="11" t="s">
        <v>13427</v>
      </c>
      <c r="F396" s="247" t="s">
        <v>13426</v>
      </c>
      <c r="G396" s="247" t="s">
        <v>18032</v>
      </c>
      <c r="H396" s="978">
        <v>0.5</v>
      </c>
      <c r="I396" s="247"/>
      <c r="J396" s="11" t="s">
        <v>172</v>
      </c>
      <c r="K396" s="516">
        <v>45518.349085648202</v>
      </c>
      <c r="L396" s="11" t="s">
        <v>9339</v>
      </c>
      <c r="M396" s="2"/>
      <c r="N396" s="11" t="s">
        <v>9339</v>
      </c>
      <c r="O396" s="247" t="s">
        <v>17548</v>
      </c>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1:75" x14ac:dyDescent="0.25">
      <c r="A397" s="261">
        <v>396</v>
      </c>
      <c r="B397" s="261">
        <v>1</v>
      </c>
      <c r="C397" s="11" t="s">
        <v>5</v>
      </c>
      <c r="D397" s="728">
        <v>45511</v>
      </c>
      <c r="E397" s="11" t="s">
        <v>11751</v>
      </c>
      <c r="F397" s="247" t="s">
        <v>11645</v>
      </c>
      <c r="G397" s="247" t="s">
        <v>18033</v>
      </c>
      <c r="H397" s="978">
        <v>2</v>
      </c>
      <c r="I397" s="247"/>
      <c r="J397" s="11" t="s">
        <v>172</v>
      </c>
      <c r="K397" s="516">
        <v>45518.349085648202</v>
      </c>
      <c r="L397" s="11" t="s">
        <v>9339</v>
      </c>
      <c r="M397" s="2"/>
      <c r="N397" s="11" t="s">
        <v>9339</v>
      </c>
      <c r="O397" s="247" t="s">
        <v>17548</v>
      </c>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1:75" x14ac:dyDescent="0.25">
      <c r="A398" s="261">
        <v>397</v>
      </c>
      <c r="B398" s="261">
        <v>1</v>
      </c>
      <c r="C398" s="11" t="s">
        <v>5</v>
      </c>
      <c r="D398" s="728">
        <v>45511</v>
      </c>
      <c r="E398" s="11" t="s">
        <v>11774</v>
      </c>
      <c r="F398" s="247" t="s">
        <v>14950</v>
      </c>
      <c r="G398" s="247" t="s">
        <v>18034</v>
      </c>
      <c r="H398" s="978">
        <v>0.5</v>
      </c>
      <c r="I398" s="247"/>
      <c r="J398" s="11" t="s">
        <v>172</v>
      </c>
      <c r="K398" s="516">
        <v>45518.349085648202</v>
      </c>
      <c r="L398" s="11" t="s">
        <v>9339</v>
      </c>
      <c r="M398" s="2"/>
      <c r="N398" s="11" t="s">
        <v>9339</v>
      </c>
      <c r="O398" s="247" t="s">
        <v>17548</v>
      </c>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1:75" x14ac:dyDescent="0.25">
      <c r="A399" s="261">
        <v>398</v>
      </c>
      <c r="B399" s="261">
        <v>1</v>
      </c>
      <c r="C399" s="11" t="s">
        <v>5</v>
      </c>
      <c r="D399" s="728">
        <v>45511</v>
      </c>
      <c r="E399" s="11" t="s">
        <v>11754</v>
      </c>
      <c r="F399" s="247" t="s">
        <v>11648</v>
      </c>
      <c r="G399" s="247" t="s">
        <v>18035</v>
      </c>
      <c r="H399" s="978">
        <v>0.4</v>
      </c>
      <c r="I399" s="247"/>
      <c r="J399" s="11" t="s">
        <v>172</v>
      </c>
      <c r="K399" s="516">
        <v>45518.349085648202</v>
      </c>
      <c r="L399" s="11" t="s">
        <v>9339</v>
      </c>
      <c r="M399" s="2"/>
      <c r="N399" s="11" t="s">
        <v>9339</v>
      </c>
      <c r="O399" s="247" t="s">
        <v>17548</v>
      </c>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1:75" x14ac:dyDescent="0.25">
      <c r="A400" s="261">
        <v>399</v>
      </c>
      <c r="B400" s="261">
        <v>1</v>
      </c>
      <c r="C400" s="11" t="s">
        <v>5</v>
      </c>
      <c r="D400" s="728">
        <v>45511</v>
      </c>
      <c r="E400" s="11" t="s">
        <v>11693</v>
      </c>
      <c r="F400" s="247" t="s">
        <v>17570</v>
      </c>
      <c r="G400" s="247" t="s">
        <v>18036</v>
      </c>
      <c r="H400" s="978">
        <v>2.25</v>
      </c>
      <c r="I400" s="247"/>
      <c r="J400" s="11" t="s">
        <v>172</v>
      </c>
      <c r="K400" s="516">
        <v>45518.349085648202</v>
      </c>
      <c r="L400" s="11" t="s">
        <v>9339</v>
      </c>
      <c r="M400" s="2"/>
      <c r="N400" s="11" t="s">
        <v>9339</v>
      </c>
      <c r="O400" s="247" t="s">
        <v>17548</v>
      </c>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1:75" x14ac:dyDescent="0.25">
      <c r="A401" s="261">
        <v>400</v>
      </c>
      <c r="B401" s="261">
        <v>1</v>
      </c>
      <c r="C401" s="11" t="s">
        <v>5</v>
      </c>
      <c r="D401" s="728">
        <v>45511</v>
      </c>
      <c r="E401" s="11" t="s">
        <v>11721</v>
      </c>
      <c r="F401" s="247" t="s">
        <v>11621</v>
      </c>
      <c r="G401" s="247" t="s">
        <v>18037</v>
      </c>
      <c r="H401" s="978">
        <v>1.75</v>
      </c>
      <c r="I401" s="247"/>
      <c r="J401" s="11" t="s">
        <v>172</v>
      </c>
      <c r="K401" s="516">
        <v>45518.349085648202</v>
      </c>
      <c r="L401" s="11" t="s">
        <v>9339</v>
      </c>
      <c r="M401" s="2"/>
      <c r="N401" s="11" t="s">
        <v>9339</v>
      </c>
      <c r="O401" s="247" t="s">
        <v>17548</v>
      </c>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1:75" x14ac:dyDescent="0.25">
      <c r="A402" s="261">
        <v>401</v>
      </c>
      <c r="B402" s="261">
        <v>1</v>
      </c>
      <c r="C402" s="11" t="s">
        <v>5</v>
      </c>
      <c r="D402" s="728">
        <v>45511</v>
      </c>
      <c r="E402" s="11" t="s">
        <v>11794</v>
      </c>
      <c r="F402" s="247" t="s">
        <v>15201</v>
      </c>
      <c r="G402" s="247" t="s">
        <v>18038</v>
      </c>
      <c r="H402" s="978">
        <v>1.25</v>
      </c>
      <c r="I402" s="247"/>
      <c r="J402" s="11" t="s">
        <v>172</v>
      </c>
      <c r="K402" s="516">
        <v>45518.349085648202</v>
      </c>
      <c r="L402" s="11" t="s">
        <v>9339</v>
      </c>
      <c r="M402" s="2"/>
      <c r="N402" s="11" t="s">
        <v>9339</v>
      </c>
      <c r="O402" s="247" t="s">
        <v>17548</v>
      </c>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1:75" x14ac:dyDescent="0.25">
      <c r="A403" s="261">
        <v>402</v>
      </c>
      <c r="B403" s="261">
        <v>1</v>
      </c>
      <c r="C403" s="11" t="s">
        <v>5</v>
      </c>
      <c r="D403" s="728">
        <v>45511</v>
      </c>
      <c r="E403" s="11" t="s">
        <v>11798</v>
      </c>
      <c r="F403" s="247" t="s">
        <v>15220</v>
      </c>
      <c r="G403" s="247" t="s">
        <v>18039</v>
      </c>
      <c r="H403" s="978">
        <v>1</v>
      </c>
      <c r="I403" s="247"/>
      <c r="J403" s="11" t="s">
        <v>172</v>
      </c>
      <c r="K403" s="516">
        <v>45518.349085648202</v>
      </c>
      <c r="L403" s="11" t="s">
        <v>9339</v>
      </c>
      <c r="M403" s="2"/>
      <c r="N403" s="11" t="s">
        <v>9339</v>
      </c>
      <c r="O403" s="247" t="s">
        <v>17548</v>
      </c>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1:75" x14ac:dyDescent="0.25">
      <c r="A404" s="261">
        <v>403</v>
      </c>
      <c r="B404" s="261">
        <v>1</v>
      </c>
      <c r="C404" s="11" t="s">
        <v>5</v>
      </c>
      <c r="D404" s="728">
        <v>45511</v>
      </c>
      <c r="E404" s="11" t="s">
        <v>11715</v>
      </c>
      <c r="F404" s="247" t="s">
        <v>11615</v>
      </c>
      <c r="G404" s="247" t="s">
        <v>18040</v>
      </c>
      <c r="H404" s="978">
        <v>0.4</v>
      </c>
      <c r="I404" s="247"/>
      <c r="J404" s="11" t="s">
        <v>172</v>
      </c>
      <c r="K404" s="516">
        <v>45518.349085648202</v>
      </c>
      <c r="L404" s="11" t="s">
        <v>9339</v>
      </c>
      <c r="M404" s="2"/>
      <c r="N404" s="11" t="s">
        <v>9339</v>
      </c>
      <c r="O404" s="247" t="s">
        <v>17548</v>
      </c>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1:75" x14ac:dyDescent="0.25">
      <c r="A405" s="261">
        <v>404</v>
      </c>
      <c r="B405" s="261">
        <v>1</v>
      </c>
      <c r="C405" s="11" t="s">
        <v>5</v>
      </c>
      <c r="D405" s="728">
        <v>45511</v>
      </c>
      <c r="E405" s="11" t="s">
        <v>11791</v>
      </c>
      <c r="F405" s="247" t="s">
        <v>15177</v>
      </c>
      <c r="G405" s="247" t="s">
        <v>18041</v>
      </c>
      <c r="H405" s="978">
        <v>0.75</v>
      </c>
      <c r="I405" s="247"/>
      <c r="J405" s="11" t="s">
        <v>172</v>
      </c>
      <c r="K405" s="516">
        <v>45518.349085648202</v>
      </c>
      <c r="L405" s="11" t="s">
        <v>9339</v>
      </c>
      <c r="M405" s="2"/>
      <c r="N405" s="11" t="s">
        <v>9339</v>
      </c>
      <c r="O405" s="247" t="s">
        <v>17548</v>
      </c>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1:75" x14ac:dyDescent="0.25">
      <c r="A406" s="261">
        <v>405</v>
      </c>
      <c r="B406" s="261">
        <v>1</v>
      </c>
      <c r="C406" s="11" t="s">
        <v>5</v>
      </c>
      <c r="D406" s="728">
        <v>45511</v>
      </c>
      <c r="E406" s="11" t="s">
        <v>11693</v>
      </c>
      <c r="F406" s="247" t="s">
        <v>17570</v>
      </c>
      <c r="G406" s="247" t="s">
        <v>18042</v>
      </c>
      <c r="H406" s="978">
        <v>0.4</v>
      </c>
      <c r="I406" s="247"/>
      <c r="J406" s="11" t="s">
        <v>172</v>
      </c>
      <c r="K406" s="516">
        <v>45518.349085648202</v>
      </c>
      <c r="L406" s="11" t="s">
        <v>9339</v>
      </c>
      <c r="M406" s="2"/>
      <c r="N406" s="11" t="s">
        <v>9339</v>
      </c>
      <c r="O406" s="247" t="s">
        <v>17548</v>
      </c>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1:75" x14ac:dyDescent="0.25">
      <c r="A407" s="261">
        <v>406</v>
      </c>
      <c r="B407" s="261">
        <v>1</v>
      </c>
      <c r="C407" s="11" t="s">
        <v>5</v>
      </c>
      <c r="D407" s="728">
        <v>45511</v>
      </c>
      <c r="E407" s="11" t="s">
        <v>13427</v>
      </c>
      <c r="F407" s="247" t="s">
        <v>13426</v>
      </c>
      <c r="G407" s="247" t="s">
        <v>18043</v>
      </c>
      <c r="H407" s="978">
        <v>1.5</v>
      </c>
      <c r="I407" s="247"/>
      <c r="J407" s="11" t="s">
        <v>172</v>
      </c>
      <c r="K407" s="516">
        <v>45518.349085648202</v>
      </c>
      <c r="L407" s="11" t="s">
        <v>9339</v>
      </c>
      <c r="M407" s="2"/>
      <c r="N407" s="11" t="s">
        <v>9339</v>
      </c>
      <c r="O407" s="247" t="s">
        <v>17548</v>
      </c>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1:75" x14ac:dyDescent="0.25">
      <c r="A408" s="261">
        <v>407</v>
      </c>
      <c r="B408" s="261">
        <v>1</v>
      </c>
      <c r="C408" s="11" t="s">
        <v>5</v>
      </c>
      <c r="D408" s="728">
        <v>45511</v>
      </c>
      <c r="E408" s="11" t="s">
        <v>11793</v>
      </c>
      <c r="F408" s="247" t="s">
        <v>15196</v>
      </c>
      <c r="G408" s="247" t="s">
        <v>18044</v>
      </c>
      <c r="H408" s="978">
        <v>0.4</v>
      </c>
      <c r="I408" s="247"/>
      <c r="J408" s="11" t="s">
        <v>172</v>
      </c>
      <c r="K408" s="516">
        <v>45518.349085648202</v>
      </c>
      <c r="L408" s="11" t="s">
        <v>9339</v>
      </c>
      <c r="M408" s="2"/>
      <c r="N408" s="11" t="s">
        <v>9339</v>
      </c>
      <c r="O408" s="247" t="s">
        <v>17548</v>
      </c>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1:75" x14ac:dyDescent="0.25">
      <c r="A409" s="261">
        <v>408</v>
      </c>
      <c r="B409" s="261">
        <v>1</v>
      </c>
      <c r="C409" s="11" t="s">
        <v>5</v>
      </c>
      <c r="D409" s="728">
        <v>45511</v>
      </c>
      <c r="E409" s="11" t="s">
        <v>11802</v>
      </c>
      <c r="F409" s="247" t="s">
        <v>15242</v>
      </c>
      <c r="G409" s="247" t="s">
        <v>18045</v>
      </c>
      <c r="H409" s="978">
        <v>0.75</v>
      </c>
      <c r="I409" s="247"/>
      <c r="J409" s="11" t="s">
        <v>172</v>
      </c>
      <c r="K409" s="516">
        <v>45518.349085648202</v>
      </c>
      <c r="L409" s="11" t="s">
        <v>9339</v>
      </c>
      <c r="M409" s="2"/>
      <c r="N409" s="11" t="s">
        <v>9339</v>
      </c>
      <c r="O409" s="247" t="s">
        <v>17548</v>
      </c>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1:75" x14ac:dyDescent="0.25">
      <c r="A410" s="261">
        <v>409</v>
      </c>
      <c r="B410" s="261">
        <v>1</v>
      </c>
      <c r="C410" s="11" t="s">
        <v>5</v>
      </c>
      <c r="D410" s="728">
        <v>45511</v>
      </c>
      <c r="E410" s="11" t="s">
        <v>11716</v>
      </c>
      <c r="F410" s="247" t="s">
        <v>11616</v>
      </c>
      <c r="G410" s="247" t="s">
        <v>18046</v>
      </c>
      <c r="H410" s="978">
        <v>1.25</v>
      </c>
      <c r="I410" s="247"/>
      <c r="J410" s="11" t="s">
        <v>172</v>
      </c>
      <c r="K410" s="516">
        <v>45518.349085648202</v>
      </c>
      <c r="L410" s="11" t="s">
        <v>9339</v>
      </c>
      <c r="M410" s="2"/>
      <c r="N410" s="11" t="s">
        <v>9339</v>
      </c>
      <c r="O410" s="247" t="s">
        <v>17548</v>
      </c>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1:75" x14ac:dyDescent="0.25">
      <c r="A411" s="261">
        <v>410</v>
      </c>
      <c r="B411" s="261">
        <v>1</v>
      </c>
      <c r="C411" s="11" t="s">
        <v>5</v>
      </c>
      <c r="D411" s="728">
        <v>45511</v>
      </c>
      <c r="E411" s="11" t="s">
        <v>11723</v>
      </c>
      <c r="F411" s="247" t="s">
        <v>17422</v>
      </c>
      <c r="G411" s="247" t="s">
        <v>18047</v>
      </c>
      <c r="H411" s="978">
        <v>6</v>
      </c>
      <c r="I411" s="247"/>
      <c r="J411" s="11" t="s">
        <v>172</v>
      </c>
      <c r="K411" s="516">
        <v>45518.349085648202</v>
      </c>
      <c r="L411" s="11" t="s">
        <v>9339</v>
      </c>
      <c r="M411" s="2"/>
      <c r="N411" s="11" t="s">
        <v>9339</v>
      </c>
      <c r="O411" s="247" t="s">
        <v>17548</v>
      </c>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1:75" x14ac:dyDescent="0.25">
      <c r="A412" s="261">
        <v>411</v>
      </c>
      <c r="B412" s="261">
        <v>1</v>
      </c>
      <c r="C412" s="11" t="s">
        <v>5</v>
      </c>
      <c r="D412" s="728">
        <v>45512</v>
      </c>
      <c r="E412" s="11" t="s">
        <v>11724</v>
      </c>
      <c r="F412" s="247" t="s">
        <v>14397</v>
      </c>
      <c r="G412" s="247" t="s">
        <v>18048</v>
      </c>
      <c r="H412" s="978">
        <v>0.4</v>
      </c>
      <c r="I412" s="247"/>
      <c r="J412" s="11" t="s">
        <v>172</v>
      </c>
      <c r="K412" s="516">
        <v>45518.349085648202</v>
      </c>
      <c r="L412" s="11" t="s">
        <v>9339</v>
      </c>
      <c r="M412" s="2"/>
      <c r="N412" s="11" t="s">
        <v>9339</v>
      </c>
      <c r="O412" s="247" t="s">
        <v>17548</v>
      </c>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1:75" x14ac:dyDescent="0.25">
      <c r="A413" s="261">
        <v>412</v>
      </c>
      <c r="B413" s="261">
        <v>1</v>
      </c>
      <c r="C413" s="11" t="s">
        <v>5</v>
      </c>
      <c r="D413" s="728">
        <v>45512</v>
      </c>
      <c r="E413" s="11" t="s">
        <v>11693</v>
      </c>
      <c r="F413" s="247" t="s">
        <v>17570</v>
      </c>
      <c r="G413" s="247" t="s">
        <v>18049</v>
      </c>
      <c r="H413" s="978">
        <v>0.4</v>
      </c>
      <c r="I413" s="247"/>
      <c r="J413" s="11" t="s">
        <v>172</v>
      </c>
      <c r="K413" s="516">
        <v>45518.349085648202</v>
      </c>
      <c r="L413" s="11" t="s">
        <v>9339</v>
      </c>
      <c r="M413" s="2"/>
      <c r="N413" s="11" t="s">
        <v>9339</v>
      </c>
      <c r="O413" s="247" t="s">
        <v>17548</v>
      </c>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1:75" x14ac:dyDescent="0.25">
      <c r="A414" s="261">
        <v>413</v>
      </c>
      <c r="B414" s="261">
        <v>1</v>
      </c>
      <c r="C414" s="11" t="s">
        <v>5</v>
      </c>
      <c r="D414" s="728">
        <v>45512</v>
      </c>
      <c r="E414" s="11" t="s">
        <v>13427</v>
      </c>
      <c r="F414" s="247" t="s">
        <v>13426</v>
      </c>
      <c r="G414" s="247" t="s">
        <v>18050</v>
      </c>
      <c r="H414" s="978">
        <v>1.25</v>
      </c>
      <c r="I414" s="247"/>
      <c r="J414" s="11" t="s">
        <v>172</v>
      </c>
      <c r="K414" s="516">
        <v>45518.349085648202</v>
      </c>
      <c r="L414" s="11" t="s">
        <v>9339</v>
      </c>
      <c r="M414" s="2"/>
      <c r="N414" s="11" t="s">
        <v>9339</v>
      </c>
      <c r="O414" s="247" t="s">
        <v>17548</v>
      </c>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1:75" x14ac:dyDescent="0.25">
      <c r="A415" s="261">
        <v>414</v>
      </c>
      <c r="B415" s="261">
        <v>1</v>
      </c>
      <c r="C415" s="11" t="s">
        <v>5</v>
      </c>
      <c r="D415" s="728">
        <v>45512</v>
      </c>
      <c r="E415" s="11" t="s">
        <v>11715</v>
      </c>
      <c r="F415" s="247" t="s">
        <v>11615</v>
      </c>
      <c r="G415" s="247" t="s">
        <v>18051</v>
      </c>
      <c r="H415" s="978">
        <v>2.25</v>
      </c>
      <c r="I415" s="247"/>
      <c r="J415" s="11" t="s">
        <v>172</v>
      </c>
      <c r="K415" s="516">
        <v>45518.349085648202</v>
      </c>
      <c r="L415" s="11" t="s">
        <v>9339</v>
      </c>
      <c r="M415" s="2"/>
      <c r="N415" s="11" t="s">
        <v>9339</v>
      </c>
      <c r="O415" s="247" t="s">
        <v>17548</v>
      </c>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1:75" x14ac:dyDescent="0.25">
      <c r="A416" s="261">
        <v>415</v>
      </c>
      <c r="B416" s="261">
        <v>1</v>
      </c>
      <c r="C416" s="11" t="s">
        <v>5</v>
      </c>
      <c r="D416" s="728">
        <v>45512</v>
      </c>
      <c r="E416" s="11" t="s">
        <v>11730</v>
      </c>
      <c r="F416" s="247" t="s">
        <v>11628</v>
      </c>
      <c r="G416" s="247" t="s">
        <v>18052</v>
      </c>
      <c r="H416" s="978">
        <v>8.5</v>
      </c>
      <c r="I416" s="247"/>
      <c r="J416" s="11" t="s">
        <v>172</v>
      </c>
      <c r="K416" s="516">
        <v>45518.349085648202</v>
      </c>
      <c r="L416" s="11" t="s">
        <v>9339</v>
      </c>
      <c r="M416" s="2"/>
      <c r="N416" s="11" t="s">
        <v>9339</v>
      </c>
      <c r="O416" s="247" t="s">
        <v>17548</v>
      </c>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1:75" x14ac:dyDescent="0.25">
      <c r="A417" s="261">
        <v>416</v>
      </c>
      <c r="B417" s="261">
        <v>1</v>
      </c>
      <c r="C417" s="11" t="s">
        <v>5</v>
      </c>
      <c r="D417" s="728">
        <v>45512</v>
      </c>
      <c r="E417" s="11" t="s">
        <v>11723</v>
      </c>
      <c r="F417" s="247" t="s">
        <v>17422</v>
      </c>
      <c r="G417" s="247" t="s">
        <v>18053</v>
      </c>
      <c r="H417" s="978">
        <v>2</v>
      </c>
      <c r="I417" s="247"/>
      <c r="J417" s="11" t="s">
        <v>172</v>
      </c>
      <c r="K417" s="516">
        <v>45518.349085648202</v>
      </c>
      <c r="L417" s="11" t="s">
        <v>9339</v>
      </c>
      <c r="M417" s="2"/>
      <c r="N417" s="11" t="s">
        <v>9339</v>
      </c>
      <c r="O417" s="247" t="s">
        <v>17548</v>
      </c>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1:75" x14ac:dyDescent="0.25">
      <c r="A418" s="261">
        <v>417</v>
      </c>
      <c r="B418" s="261">
        <v>1</v>
      </c>
      <c r="C418" s="11" t="s">
        <v>5</v>
      </c>
      <c r="D418" s="728">
        <v>45512</v>
      </c>
      <c r="E418" s="11" t="s">
        <v>11727</v>
      </c>
      <c r="F418" s="247" t="s">
        <v>11626</v>
      </c>
      <c r="G418" s="247" t="s">
        <v>17244</v>
      </c>
      <c r="H418" s="978">
        <v>1.25</v>
      </c>
      <c r="I418" s="247"/>
      <c r="J418" s="11" t="s">
        <v>172</v>
      </c>
      <c r="K418" s="516">
        <v>45518.349085648202</v>
      </c>
      <c r="L418" s="11" t="s">
        <v>9339</v>
      </c>
      <c r="M418" s="2"/>
      <c r="N418" s="11" t="s">
        <v>9339</v>
      </c>
      <c r="O418" s="247" t="s">
        <v>17548</v>
      </c>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1:75" x14ac:dyDescent="0.25">
      <c r="A419" s="261">
        <v>418</v>
      </c>
      <c r="B419" s="261">
        <v>1</v>
      </c>
      <c r="C419" s="11" t="s">
        <v>5</v>
      </c>
      <c r="D419" s="728">
        <v>45512</v>
      </c>
      <c r="E419" s="11" t="s">
        <v>11760</v>
      </c>
      <c r="F419" s="247" t="s">
        <v>11652</v>
      </c>
      <c r="G419" s="247" t="s">
        <v>18054</v>
      </c>
      <c r="H419" s="978">
        <v>0.75</v>
      </c>
      <c r="I419" s="247"/>
      <c r="J419" s="11" t="s">
        <v>172</v>
      </c>
      <c r="K419" s="516">
        <v>45518.349085648202</v>
      </c>
      <c r="L419" s="11" t="s">
        <v>9339</v>
      </c>
      <c r="M419" s="2"/>
      <c r="N419" s="11" t="s">
        <v>9339</v>
      </c>
      <c r="O419" s="247" t="s">
        <v>17548</v>
      </c>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1:75" x14ac:dyDescent="0.25">
      <c r="A420" s="261">
        <v>419</v>
      </c>
      <c r="B420" s="261">
        <v>1</v>
      </c>
      <c r="C420" s="11" t="s">
        <v>5</v>
      </c>
      <c r="D420" s="728">
        <v>45512</v>
      </c>
      <c r="E420" s="11" t="s">
        <v>11771</v>
      </c>
      <c r="F420" s="247" t="s">
        <v>14910</v>
      </c>
      <c r="G420" s="247" t="s">
        <v>18055</v>
      </c>
      <c r="H420" s="978">
        <v>0.4</v>
      </c>
      <c r="I420" s="247"/>
      <c r="J420" s="11" t="s">
        <v>172</v>
      </c>
      <c r="K420" s="516">
        <v>45518.349085648202</v>
      </c>
      <c r="L420" s="11" t="s">
        <v>9339</v>
      </c>
      <c r="M420" s="2"/>
      <c r="N420" s="11" t="s">
        <v>9339</v>
      </c>
      <c r="O420" s="247" t="s">
        <v>17548</v>
      </c>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1:75" x14ac:dyDescent="0.25">
      <c r="A421" s="261">
        <v>420</v>
      </c>
      <c r="B421" s="261">
        <v>1</v>
      </c>
      <c r="C421" s="11" t="s">
        <v>5</v>
      </c>
      <c r="D421" s="728">
        <v>45512</v>
      </c>
      <c r="E421" s="11" t="s">
        <v>11793</v>
      </c>
      <c r="F421" s="247" t="s">
        <v>15196</v>
      </c>
      <c r="G421" s="247" t="s">
        <v>18056</v>
      </c>
      <c r="H421" s="978">
        <v>1.25</v>
      </c>
      <c r="I421" s="247"/>
      <c r="J421" s="11" t="s">
        <v>172</v>
      </c>
      <c r="K421" s="516">
        <v>45518.349085648202</v>
      </c>
      <c r="L421" s="11" t="s">
        <v>9339</v>
      </c>
      <c r="M421" s="2"/>
      <c r="N421" s="11" t="s">
        <v>9339</v>
      </c>
      <c r="O421" s="247" t="s">
        <v>17548</v>
      </c>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1:75" x14ac:dyDescent="0.25">
      <c r="A422" s="261">
        <v>421</v>
      </c>
      <c r="B422" s="261">
        <v>1</v>
      </c>
      <c r="C422" s="11" t="s">
        <v>5</v>
      </c>
      <c r="D422" s="728">
        <v>45512</v>
      </c>
      <c r="E422" s="11" t="s">
        <v>11693</v>
      </c>
      <c r="F422" s="247" t="s">
        <v>17570</v>
      </c>
      <c r="G422" s="247" t="s">
        <v>18057</v>
      </c>
      <c r="H422" s="978">
        <v>0.5</v>
      </c>
      <c r="I422" s="247"/>
      <c r="J422" s="11" t="s">
        <v>172</v>
      </c>
      <c r="K422" s="516">
        <v>45518.349085648202</v>
      </c>
      <c r="L422" s="11" t="s">
        <v>9339</v>
      </c>
      <c r="M422" s="2"/>
      <c r="N422" s="11" t="s">
        <v>9339</v>
      </c>
      <c r="O422" s="247" t="s">
        <v>17548</v>
      </c>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1:75" x14ac:dyDescent="0.25">
      <c r="A423" s="261">
        <v>422</v>
      </c>
      <c r="B423" s="261">
        <v>1</v>
      </c>
      <c r="C423" s="11" t="s">
        <v>5</v>
      </c>
      <c r="D423" s="728">
        <v>45513</v>
      </c>
      <c r="E423" s="11" t="s">
        <v>11771</v>
      </c>
      <c r="F423" s="247" t="s">
        <v>14910</v>
      </c>
      <c r="G423" s="247" t="s">
        <v>18058</v>
      </c>
      <c r="H423" s="978">
        <v>2</v>
      </c>
      <c r="I423" s="247"/>
      <c r="J423" s="11" t="s">
        <v>172</v>
      </c>
      <c r="K423" s="516">
        <v>45518.349085648202</v>
      </c>
      <c r="L423" s="11" t="s">
        <v>9339</v>
      </c>
      <c r="M423" s="2"/>
      <c r="N423" s="11" t="s">
        <v>9339</v>
      </c>
      <c r="O423" s="247" t="s">
        <v>17548</v>
      </c>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1:75" x14ac:dyDescent="0.25">
      <c r="A424" s="261">
        <v>423</v>
      </c>
      <c r="B424" s="261">
        <v>1</v>
      </c>
      <c r="C424" s="11" t="s">
        <v>5</v>
      </c>
      <c r="D424" s="728">
        <v>45513</v>
      </c>
      <c r="E424" s="11" t="s">
        <v>11710</v>
      </c>
      <c r="F424" s="247" t="s">
        <v>11611</v>
      </c>
      <c r="G424" s="247" t="s">
        <v>18059</v>
      </c>
      <c r="H424" s="978">
        <v>0.5</v>
      </c>
      <c r="I424" s="247"/>
      <c r="J424" s="11" t="s">
        <v>172</v>
      </c>
      <c r="K424" s="516">
        <v>45518.349085648202</v>
      </c>
      <c r="L424" s="11" t="s">
        <v>9339</v>
      </c>
      <c r="M424" s="2"/>
      <c r="N424" s="11" t="s">
        <v>9339</v>
      </c>
      <c r="O424" s="247" t="s">
        <v>17548</v>
      </c>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1:75" x14ac:dyDescent="0.25">
      <c r="A425" s="261">
        <v>424</v>
      </c>
      <c r="B425" s="261">
        <v>1</v>
      </c>
      <c r="C425" s="11" t="s">
        <v>5</v>
      </c>
      <c r="D425" s="728">
        <v>45513</v>
      </c>
      <c r="E425" s="11" t="s">
        <v>11716</v>
      </c>
      <c r="F425" s="247" t="s">
        <v>11616</v>
      </c>
      <c r="G425" s="247" t="s">
        <v>18060</v>
      </c>
      <c r="H425" s="978">
        <v>2.25</v>
      </c>
      <c r="I425" s="247"/>
      <c r="J425" s="11" t="s">
        <v>172</v>
      </c>
      <c r="K425" s="516">
        <v>45518.349085648202</v>
      </c>
      <c r="L425" s="11" t="s">
        <v>9339</v>
      </c>
      <c r="M425" s="2"/>
      <c r="N425" s="11" t="s">
        <v>9339</v>
      </c>
      <c r="O425" s="247" t="s">
        <v>17548</v>
      </c>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1:75" x14ac:dyDescent="0.25">
      <c r="A426" s="261">
        <v>425</v>
      </c>
      <c r="B426" s="261">
        <v>1</v>
      </c>
      <c r="C426" s="11" t="s">
        <v>5</v>
      </c>
      <c r="D426" s="728">
        <v>45513</v>
      </c>
      <c r="E426" s="11" t="s">
        <v>11751</v>
      </c>
      <c r="F426" s="247" t="s">
        <v>11645</v>
      </c>
      <c r="G426" s="247" t="s">
        <v>18061</v>
      </c>
      <c r="H426" s="978">
        <v>0.5</v>
      </c>
      <c r="I426" s="247"/>
      <c r="J426" s="11" t="s">
        <v>172</v>
      </c>
      <c r="K426" s="516">
        <v>45518.349085648202</v>
      </c>
      <c r="L426" s="11" t="s">
        <v>9339</v>
      </c>
      <c r="M426" s="2"/>
      <c r="N426" s="11" t="s">
        <v>9339</v>
      </c>
      <c r="O426" s="247" t="s">
        <v>17548</v>
      </c>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row r="427" spans="1:75" x14ac:dyDescent="0.25">
      <c r="A427" s="261">
        <v>426</v>
      </c>
      <c r="B427" s="261">
        <v>1</v>
      </c>
      <c r="C427" s="11" t="s">
        <v>5</v>
      </c>
      <c r="D427" s="728">
        <v>45513</v>
      </c>
      <c r="E427" s="11" t="s">
        <v>11722</v>
      </c>
      <c r="F427" s="247" t="s">
        <v>11622</v>
      </c>
      <c r="G427" s="247" t="s">
        <v>18062</v>
      </c>
      <c r="H427" s="978">
        <v>0.75</v>
      </c>
      <c r="I427" s="247"/>
      <c r="J427" s="11" t="s">
        <v>172</v>
      </c>
      <c r="K427" s="516">
        <v>45518.349085648202</v>
      </c>
      <c r="L427" s="11" t="s">
        <v>9339</v>
      </c>
      <c r="M427" s="2"/>
      <c r="N427" s="11" t="s">
        <v>9339</v>
      </c>
      <c r="O427" s="247" t="s">
        <v>17548</v>
      </c>
      <c r="AQ427" s="479"/>
      <c r="AR427" s="479"/>
      <c r="AS427" s="479"/>
      <c r="AT427" s="480"/>
      <c r="AU427" s="479"/>
      <c r="AV427" s="482"/>
      <c r="AW427" s="483"/>
      <c r="AX427" s="482"/>
      <c r="AY427" s="479"/>
      <c r="AZ427" s="484"/>
      <c r="BA427" s="479"/>
      <c r="BB427" s="481"/>
      <c r="BC427" s="479"/>
      <c r="BD427" s="482"/>
      <c r="BE427" s="479"/>
      <c r="BI427" s="479"/>
      <c r="BJ427" s="479"/>
      <c r="BK427" s="479"/>
      <c r="BL427" s="480"/>
      <c r="BM427" s="479"/>
      <c r="BN427" s="482"/>
      <c r="BO427" s="483"/>
      <c r="BP427" s="482"/>
      <c r="BQ427" s="479"/>
      <c r="BR427" s="484"/>
      <c r="BS427" s="479"/>
      <c r="BT427" s="481"/>
      <c r="BU427" s="479"/>
      <c r="BV427" s="482"/>
      <c r="BW427" s="479"/>
    </row>
    <row r="428" spans="1:75" x14ac:dyDescent="0.25">
      <c r="A428" s="261">
        <v>427</v>
      </c>
      <c r="B428" s="261">
        <v>1</v>
      </c>
      <c r="C428" s="11" t="s">
        <v>5</v>
      </c>
      <c r="D428" s="728">
        <v>45513</v>
      </c>
      <c r="E428" s="11" t="s">
        <v>18063</v>
      </c>
      <c r="F428" s="247" t="s">
        <v>18064</v>
      </c>
      <c r="G428" s="247" t="s">
        <v>18065</v>
      </c>
      <c r="H428" s="978">
        <v>0.75</v>
      </c>
      <c r="I428" s="247"/>
      <c r="J428" s="11" t="s">
        <v>172</v>
      </c>
      <c r="K428" s="516">
        <v>45518.349085648202</v>
      </c>
      <c r="L428" s="11" t="s">
        <v>9339</v>
      </c>
      <c r="M428" s="2"/>
      <c r="N428" s="11" t="s">
        <v>9339</v>
      </c>
      <c r="O428" s="247" t="s">
        <v>17548</v>
      </c>
      <c r="AQ428" s="479"/>
      <c r="AR428" s="479"/>
      <c r="AS428" s="479"/>
      <c r="AT428" s="480"/>
      <c r="AU428" s="479"/>
      <c r="AV428" s="482"/>
      <c r="AW428" s="483"/>
      <c r="AX428" s="482"/>
      <c r="AY428" s="479"/>
      <c r="AZ428" s="484"/>
      <c r="BA428" s="479"/>
      <c r="BB428" s="481"/>
      <c r="BC428" s="479"/>
      <c r="BD428" s="482"/>
      <c r="BE428" s="479"/>
      <c r="BI428" s="479"/>
      <c r="BJ428" s="479"/>
      <c r="BK428" s="479"/>
      <c r="BL428" s="480"/>
      <c r="BM428" s="479"/>
      <c r="BN428" s="482"/>
      <c r="BO428" s="483"/>
      <c r="BP428" s="482"/>
      <c r="BQ428" s="479"/>
      <c r="BR428" s="484"/>
      <c r="BS428" s="479"/>
      <c r="BT428" s="481"/>
      <c r="BU428" s="479"/>
      <c r="BV428" s="482"/>
      <c r="BW428" s="479"/>
    </row>
    <row r="429" spans="1:75" x14ac:dyDescent="0.25">
      <c r="A429" s="261">
        <v>428</v>
      </c>
      <c r="B429" s="261">
        <v>1</v>
      </c>
      <c r="C429" s="11" t="s">
        <v>5</v>
      </c>
      <c r="D429" s="728">
        <v>45513</v>
      </c>
      <c r="E429" s="11" t="s">
        <v>11704</v>
      </c>
      <c r="F429" s="247" t="s">
        <v>11609</v>
      </c>
      <c r="G429" s="247" t="s">
        <v>18066</v>
      </c>
      <c r="H429" s="978">
        <v>1.5</v>
      </c>
      <c r="I429" s="247"/>
      <c r="J429" s="11" t="s">
        <v>172</v>
      </c>
      <c r="K429" s="516">
        <v>45518.349085648202</v>
      </c>
      <c r="L429" s="11" t="s">
        <v>9339</v>
      </c>
      <c r="M429" s="2"/>
      <c r="N429" s="11" t="s">
        <v>9339</v>
      </c>
      <c r="O429" s="247" t="s">
        <v>17548</v>
      </c>
      <c r="AQ429" s="479"/>
      <c r="AR429" s="479"/>
      <c r="AS429" s="479"/>
      <c r="AT429" s="480"/>
      <c r="AU429" s="479"/>
      <c r="AV429" s="482"/>
      <c r="AW429" s="483"/>
      <c r="AX429" s="482"/>
      <c r="AY429" s="479"/>
      <c r="AZ429" s="484"/>
      <c r="BA429" s="479"/>
      <c r="BB429" s="481"/>
      <c r="BC429" s="479"/>
      <c r="BD429" s="482"/>
      <c r="BE429" s="479"/>
      <c r="BI429" s="479"/>
      <c r="BJ429" s="479"/>
      <c r="BK429" s="479"/>
      <c r="BL429" s="480"/>
      <c r="BM429" s="479"/>
      <c r="BN429" s="482"/>
      <c r="BO429" s="483"/>
      <c r="BP429" s="482"/>
      <c r="BQ429" s="479"/>
      <c r="BR429" s="484"/>
      <c r="BS429" s="479"/>
      <c r="BT429" s="481"/>
      <c r="BU429" s="479"/>
      <c r="BV429" s="482"/>
      <c r="BW429" s="479"/>
    </row>
    <row r="430" spans="1:75" x14ac:dyDescent="0.25">
      <c r="A430" s="261">
        <v>429</v>
      </c>
      <c r="B430" s="261">
        <v>1</v>
      </c>
      <c r="C430" s="11" t="s">
        <v>5</v>
      </c>
      <c r="D430" s="728">
        <v>45513</v>
      </c>
      <c r="E430" s="11" t="s">
        <v>11794</v>
      </c>
      <c r="F430" s="247" t="s">
        <v>15201</v>
      </c>
      <c r="G430" s="247" t="s">
        <v>18067</v>
      </c>
      <c r="H430" s="978">
        <v>0.75</v>
      </c>
      <c r="I430" s="247"/>
      <c r="J430" s="11" t="s">
        <v>172</v>
      </c>
      <c r="K430" s="516">
        <v>45518.349085648202</v>
      </c>
      <c r="L430" s="11" t="s">
        <v>9339</v>
      </c>
      <c r="M430" s="2"/>
      <c r="N430" s="11" t="s">
        <v>9339</v>
      </c>
      <c r="O430" s="247" t="s">
        <v>17548</v>
      </c>
      <c r="AQ430" s="479"/>
      <c r="AR430" s="479"/>
      <c r="AS430" s="479"/>
      <c r="AT430" s="480"/>
      <c r="AU430" s="479"/>
      <c r="AV430" s="482"/>
      <c r="AW430" s="483"/>
      <c r="AX430" s="482"/>
      <c r="AY430" s="479"/>
      <c r="AZ430" s="484"/>
      <c r="BA430" s="479"/>
      <c r="BB430" s="481"/>
      <c r="BC430" s="479"/>
      <c r="BD430" s="482"/>
      <c r="BE430" s="479"/>
      <c r="BI430" s="479"/>
      <c r="BJ430" s="479"/>
      <c r="BK430" s="479"/>
      <c r="BL430" s="480"/>
      <c r="BM430" s="479"/>
      <c r="BN430" s="482"/>
      <c r="BO430" s="483"/>
      <c r="BP430" s="482"/>
      <c r="BQ430" s="479"/>
      <c r="BR430" s="484"/>
      <c r="BS430" s="479"/>
      <c r="BT430" s="481"/>
      <c r="BU430" s="479"/>
      <c r="BV430" s="482"/>
      <c r="BW430" s="479"/>
    </row>
    <row r="431" spans="1:75" x14ac:dyDescent="0.25">
      <c r="A431" s="261">
        <v>430</v>
      </c>
      <c r="B431" s="261">
        <v>1</v>
      </c>
      <c r="C431" s="11" t="s">
        <v>5</v>
      </c>
      <c r="D431" s="728">
        <v>45513</v>
      </c>
      <c r="E431" s="11" t="s">
        <v>11711</v>
      </c>
      <c r="F431" s="247" t="s">
        <v>11612</v>
      </c>
      <c r="G431" s="247" t="s">
        <v>18068</v>
      </c>
      <c r="H431" s="978">
        <v>0.75</v>
      </c>
      <c r="I431" s="247"/>
      <c r="J431" s="11" t="s">
        <v>172</v>
      </c>
      <c r="K431" s="516">
        <v>45518.349085648202</v>
      </c>
      <c r="L431" s="11" t="s">
        <v>9339</v>
      </c>
      <c r="M431" s="2"/>
      <c r="N431" s="11" t="s">
        <v>9339</v>
      </c>
      <c r="O431" s="247" t="s">
        <v>17548</v>
      </c>
      <c r="AQ431" s="479"/>
      <c r="AR431" s="479"/>
      <c r="AS431" s="479"/>
      <c r="AT431" s="480"/>
      <c r="AU431" s="479"/>
      <c r="AV431" s="482"/>
      <c r="AW431" s="483"/>
      <c r="AX431" s="482"/>
      <c r="AY431" s="479"/>
      <c r="AZ431" s="484"/>
      <c r="BA431" s="479"/>
      <c r="BB431" s="481"/>
      <c r="BC431" s="479"/>
      <c r="BD431" s="482"/>
      <c r="BE431" s="479"/>
      <c r="BI431" s="479"/>
      <c r="BJ431" s="479"/>
      <c r="BK431" s="479"/>
      <c r="BL431" s="480"/>
      <c r="BM431" s="479"/>
      <c r="BN431" s="482"/>
      <c r="BO431" s="483"/>
      <c r="BP431" s="482"/>
      <c r="BQ431" s="479"/>
      <c r="BR431" s="484"/>
      <c r="BS431" s="479"/>
      <c r="BT431" s="481"/>
      <c r="BU431" s="479"/>
      <c r="BV431" s="482"/>
      <c r="BW431" s="479"/>
    </row>
    <row r="432" spans="1:75" x14ac:dyDescent="0.25">
      <c r="A432" s="261">
        <v>431</v>
      </c>
      <c r="B432" s="261">
        <v>1</v>
      </c>
      <c r="C432" s="11" t="s">
        <v>5</v>
      </c>
      <c r="D432" s="728">
        <v>45513</v>
      </c>
      <c r="E432" s="11" t="s">
        <v>13427</v>
      </c>
      <c r="F432" s="247" t="s">
        <v>13426</v>
      </c>
      <c r="G432" s="247" t="s">
        <v>18069</v>
      </c>
      <c r="H432" s="978">
        <v>3</v>
      </c>
      <c r="I432" s="247"/>
      <c r="J432" s="11" t="s">
        <v>172</v>
      </c>
      <c r="K432" s="516">
        <v>45518.349085648202</v>
      </c>
      <c r="L432" s="11" t="s">
        <v>9339</v>
      </c>
      <c r="M432" s="2"/>
      <c r="N432" s="11" t="s">
        <v>9339</v>
      </c>
      <c r="O432" s="247" t="s">
        <v>17548</v>
      </c>
      <c r="AQ432" s="479"/>
      <c r="AR432" s="479"/>
      <c r="AS432" s="479"/>
      <c r="AT432" s="480"/>
      <c r="AU432" s="479"/>
      <c r="AV432" s="482"/>
      <c r="AW432" s="483"/>
      <c r="AX432" s="482"/>
      <c r="AY432" s="479"/>
      <c r="AZ432" s="484"/>
      <c r="BA432" s="479"/>
      <c r="BB432" s="481"/>
      <c r="BC432" s="479"/>
      <c r="BD432" s="482"/>
      <c r="BE432" s="479"/>
      <c r="BI432" s="479"/>
      <c r="BJ432" s="479"/>
      <c r="BK432" s="479"/>
      <c r="BL432" s="480"/>
      <c r="BM432" s="479"/>
      <c r="BN432" s="482"/>
      <c r="BO432" s="483"/>
      <c r="BP432" s="482"/>
      <c r="BQ432" s="479"/>
      <c r="BR432" s="484"/>
      <c r="BS432" s="479"/>
      <c r="BT432" s="481"/>
      <c r="BU432" s="479"/>
      <c r="BV432" s="482"/>
      <c r="BW432" s="479"/>
    </row>
    <row r="433" spans="1:75" x14ac:dyDescent="0.25">
      <c r="A433" s="261">
        <v>432</v>
      </c>
      <c r="B433" s="261">
        <v>1</v>
      </c>
      <c r="C433" s="11" t="s">
        <v>5</v>
      </c>
      <c r="D433" s="728">
        <v>45513</v>
      </c>
      <c r="E433" s="11" t="s">
        <v>13170</v>
      </c>
      <c r="F433" s="247" t="s">
        <v>13169</v>
      </c>
      <c r="G433" s="247" t="s">
        <v>18070</v>
      </c>
      <c r="H433" s="978">
        <v>1.25</v>
      </c>
      <c r="I433" s="247"/>
      <c r="J433" s="11" t="s">
        <v>172</v>
      </c>
      <c r="K433" s="516">
        <v>45518.349085648202</v>
      </c>
      <c r="L433" s="11" t="s">
        <v>9339</v>
      </c>
      <c r="M433" s="2"/>
      <c r="N433" s="11" t="s">
        <v>9339</v>
      </c>
      <c r="O433" s="247" t="s">
        <v>17548</v>
      </c>
      <c r="AQ433" s="479"/>
      <c r="AR433" s="479"/>
      <c r="AS433" s="479"/>
      <c r="AT433" s="480"/>
      <c r="AU433" s="479"/>
      <c r="AV433" s="482"/>
      <c r="AW433" s="483"/>
      <c r="AX433" s="482"/>
      <c r="AY433" s="479"/>
      <c r="AZ433" s="484"/>
      <c r="BA433" s="479"/>
      <c r="BB433" s="481"/>
      <c r="BC433" s="479"/>
      <c r="BD433" s="482"/>
      <c r="BE433" s="479"/>
      <c r="BI433" s="479"/>
      <c r="BJ433" s="479"/>
      <c r="BK433" s="479"/>
      <c r="BL433" s="480"/>
      <c r="BM433" s="479"/>
      <c r="BN433" s="482"/>
      <c r="BO433" s="483"/>
      <c r="BP433" s="482"/>
      <c r="BQ433" s="479"/>
      <c r="BR433" s="484"/>
      <c r="BS433" s="479"/>
      <c r="BT433" s="481"/>
      <c r="BU433" s="479"/>
      <c r="BV433" s="482"/>
      <c r="BW433" s="479"/>
    </row>
    <row r="434" spans="1:75" x14ac:dyDescent="0.25">
      <c r="A434" s="261">
        <v>433</v>
      </c>
      <c r="B434" s="261">
        <v>2</v>
      </c>
      <c r="C434" s="11" t="s">
        <v>150</v>
      </c>
      <c r="D434" s="728">
        <v>45509</v>
      </c>
      <c r="E434" s="11" t="s">
        <v>11715</v>
      </c>
      <c r="F434" s="247" t="s">
        <v>11615</v>
      </c>
      <c r="G434" s="247" t="s">
        <v>18071</v>
      </c>
      <c r="H434" s="978">
        <v>1.7</v>
      </c>
      <c r="I434" s="247"/>
      <c r="J434" s="11" t="s">
        <v>172</v>
      </c>
      <c r="K434" s="516">
        <v>45518.349085648202</v>
      </c>
      <c r="L434" s="11" t="s">
        <v>9339</v>
      </c>
      <c r="M434" s="2"/>
      <c r="N434" s="11" t="s">
        <v>9339</v>
      </c>
      <c r="O434" s="247" t="s">
        <v>17548</v>
      </c>
      <c r="AQ434" s="479"/>
      <c r="AR434" s="479"/>
      <c r="AS434" s="479"/>
      <c r="AT434" s="480"/>
      <c r="AU434" s="479"/>
      <c r="AV434" s="482"/>
      <c r="AW434" s="483"/>
      <c r="AX434" s="482"/>
      <c r="AY434" s="479"/>
      <c r="AZ434" s="484"/>
      <c r="BA434" s="479"/>
      <c r="BB434" s="481"/>
      <c r="BC434" s="479"/>
      <c r="BD434" s="482"/>
      <c r="BE434" s="479"/>
      <c r="BI434" s="479"/>
      <c r="BJ434" s="479"/>
      <c r="BK434" s="479"/>
      <c r="BL434" s="480"/>
      <c r="BM434" s="479"/>
      <c r="BN434" s="482"/>
      <c r="BO434" s="483"/>
      <c r="BP434" s="482"/>
      <c r="BQ434" s="479"/>
      <c r="BR434" s="484"/>
      <c r="BS434" s="479"/>
      <c r="BT434" s="481"/>
      <c r="BU434" s="479"/>
      <c r="BV434" s="482"/>
      <c r="BW434" s="479"/>
    </row>
    <row r="435" spans="1:75" x14ac:dyDescent="0.25">
      <c r="A435" s="261">
        <v>434</v>
      </c>
      <c r="B435" s="261">
        <v>2</v>
      </c>
      <c r="C435" s="11" t="s">
        <v>150</v>
      </c>
      <c r="D435" s="728">
        <v>45509</v>
      </c>
      <c r="E435" s="11" t="s">
        <v>11686</v>
      </c>
      <c r="F435" s="247" t="s">
        <v>13433</v>
      </c>
      <c r="G435" s="247" t="s">
        <v>18072</v>
      </c>
      <c r="H435" s="978">
        <v>0.3</v>
      </c>
      <c r="I435" s="247"/>
      <c r="J435" s="11" t="s">
        <v>172</v>
      </c>
      <c r="K435" s="516">
        <v>45518.349085648202</v>
      </c>
      <c r="L435" s="11" t="s">
        <v>9339</v>
      </c>
      <c r="M435" s="2"/>
      <c r="N435" s="11" t="s">
        <v>9339</v>
      </c>
      <c r="O435" s="247" t="s">
        <v>17548</v>
      </c>
      <c r="AQ435" s="479"/>
      <c r="AR435" s="479"/>
      <c r="AS435" s="479"/>
      <c r="AT435" s="480"/>
      <c r="AU435" s="479"/>
      <c r="AV435" s="482"/>
      <c r="AW435" s="483"/>
      <c r="AX435" s="482"/>
      <c r="AY435" s="479"/>
      <c r="AZ435" s="484"/>
      <c r="BA435" s="479"/>
      <c r="BB435" s="481"/>
      <c r="BC435" s="479"/>
      <c r="BD435" s="482"/>
      <c r="BE435" s="479"/>
      <c r="BI435" s="479"/>
      <c r="BJ435" s="479"/>
      <c r="BK435" s="479"/>
      <c r="BL435" s="480"/>
      <c r="BM435" s="479"/>
      <c r="BN435" s="482"/>
      <c r="BO435" s="483"/>
      <c r="BP435" s="482"/>
      <c r="BQ435" s="479"/>
      <c r="BR435" s="484"/>
      <c r="BS435" s="479"/>
      <c r="BT435" s="481"/>
      <c r="BU435" s="479"/>
      <c r="BV435" s="482"/>
      <c r="BW435" s="479"/>
    </row>
    <row r="436" spans="1:75" x14ac:dyDescent="0.25">
      <c r="A436" s="261">
        <v>435</v>
      </c>
      <c r="B436" s="261">
        <v>2</v>
      </c>
      <c r="C436" s="11" t="s">
        <v>150</v>
      </c>
      <c r="D436" s="728">
        <v>45509</v>
      </c>
      <c r="E436" s="11" t="s">
        <v>414</v>
      </c>
      <c r="F436" s="247" t="s">
        <v>18073</v>
      </c>
      <c r="G436" s="247" t="s">
        <v>18074</v>
      </c>
      <c r="H436" s="978">
        <v>1.3</v>
      </c>
      <c r="I436" s="247"/>
      <c r="J436" s="11" t="s">
        <v>172</v>
      </c>
      <c r="K436" s="516">
        <v>45518.349085648202</v>
      </c>
      <c r="L436" s="11" t="s">
        <v>9339</v>
      </c>
      <c r="M436" s="2"/>
      <c r="N436" s="11" t="s">
        <v>9339</v>
      </c>
      <c r="O436" s="247" t="s">
        <v>17548</v>
      </c>
      <c r="AQ436" s="479"/>
      <c r="AR436" s="479"/>
      <c r="AS436" s="479"/>
      <c r="AT436" s="480"/>
      <c r="AU436" s="479"/>
      <c r="AV436" s="482"/>
      <c r="AW436" s="483"/>
      <c r="AX436" s="482"/>
      <c r="AY436" s="479"/>
      <c r="AZ436" s="484"/>
      <c r="BA436" s="479"/>
      <c r="BB436" s="481"/>
      <c r="BC436" s="479"/>
      <c r="BD436" s="482"/>
      <c r="BE436" s="479"/>
      <c r="BI436" s="479"/>
      <c r="BJ436" s="479"/>
      <c r="BK436" s="479"/>
      <c r="BL436" s="480"/>
      <c r="BM436" s="479"/>
      <c r="BN436" s="482"/>
      <c r="BO436" s="483"/>
      <c r="BP436" s="482"/>
      <c r="BQ436" s="479"/>
      <c r="BR436" s="484"/>
      <c r="BS436" s="479"/>
      <c r="BT436" s="481"/>
      <c r="BU436" s="479"/>
      <c r="BV436" s="482"/>
      <c r="BW436" s="479"/>
    </row>
    <row r="437" spans="1:75" x14ac:dyDescent="0.25">
      <c r="A437" s="261">
        <v>436</v>
      </c>
      <c r="B437" s="261">
        <v>2</v>
      </c>
      <c r="C437" s="11" t="s">
        <v>150</v>
      </c>
      <c r="D437" s="728">
        <v>45509</v>
      </c>
      <c r="E437" s="11" t="s">
        <v>11830</v>
      </c>
      <c r="F437" s="247" t="s">
        <v>11829</v>
      </c>
      <c r="G437" s="247" t="s">
        <v>18075</v>
      </c>
      <c r="H437" s="978">
        <v>1.4</v>
      </c>
      <c r="I437" s="247"/>
      <c r="J437" s="11" t="s">
        <v>172</v>
      </c>
      <c r="K437" s="516">
        <v>45518.349085648202</v>
      </c>
      <c r="L437" s="11" t="s">
        <v>9339</v>
      </c>
      <c r="M437" s="2"/>
      <c r="N437" s="11" t="s">
        <v>9339</v>
      </c>
      <c r="O437" s="247" t="s">
        <v>17548</v>
      </c>
      <c r="AQ437" s="479"/>
      <c r="AR437" s="479"/>
      <c r="AS437" s="479"/>
      <c r="AT437" s="480"/>
      <c r="AU437" s="479"/>
      <c r="AV437" s="482"/>
      <c r="AW437" s="483"/>
      <c r="AX437" s="482"/>
      <c r="AY437" s="479"/>
      <c r="AZ437" s="484"/>
      <c r="BA437" s="479"/>
      <c r="BB437" s="481"/>
      <c r="BC437" s="479"/>
      <c r="BD437" s="482"/>
      <c r="BE437" s="479"/>
      <c r="BI437" s="479"/>
      <c r="BJ437" s="479"/>
      <c r="BK437" s="479"/>
      <c r="BL437" s="480"/>
      <c r="BM437" s="479"/>
      <c r="BN437" s="482"/>
      <c r="BO437" s="483"/>
      <c r="BP437" s="482"/>
      <c r="BQ437" s="479"/>
      <c r="BR437" s="484"/>
      <c r="BS437" s="479"/>
      <c r="BT437" s="481"/>
      <c r="BU437" s="479"/>
      <c r="BV437" s="482"/>
      <c r="BW437" s="479"/>
    </row>
    <row r="438" spans="1:75" x14ac:dyDescent="0.25">
      <c r="A438" s="261">
        <v>437</v>
      </c>
      <c r="B438" s="261">
        <v>2</v>
      </c>
      <c r="C438" s="11" t="s">
        <v>150</v>
      </c>
      <c r="D438" s="728">
        <v>45509</v>
      </c>
      <c r="E438" s="11" t="s">
        <v>14442</v>
      </c>
      <c r="F438" s="247" t="s">
        <v>14441</v>
      </c>
      <c r="G438" s="247" t="s">
        <v>18076</v>
      </c>
      <c r="H438" s="978">
        <v>0.5</v>
      </c>
      <c r="I438" s="247"/>
      <c r="J438" s="11" t="s">
        <v>172</v>
      </c>
      <c r="K438" s="516">
        <v>45518.349085648202</v>
      </c>
      <c r="L438" s="11" t="s">
        <v>9339</v>
      </c>
      <c r="M438" s="2"/>
      <c r="N438" s="11" t="s">
        <v>9339</v>
      </c>
      <c r="O438" s="247" t="s">
        <v>17548</v>
      </c>
      <c r="AQ438" s="479"/>
      <c r="AR438" s="479"/>
      <c r="AS438" s="479"/>
      <c r="AT438" s="480"/>
      <c r="AU438" s="479"/>
      <c r="AV438" s="482"/>
      <c r="AW438" s="483"/>
      <c r="AX438" s="482"/>
      <c r="AY438" s="479"/>
      <c r="AZ438" s="484"/>
      <c r="BA438" s="479"/>
      <c r="BB438" s="481"/>
      <c r="BC438" s="479"/>
      <c r="BD438" s="482"/>
      <c r="BE438" s="479"/>
      <c r="BI438" s="479"/>
      <c r="BJ438" s="479"/>
      <c r="BK438" s="479"/>
      <c r="BL438" s="480"/>
      <c r="BM438" s="479"/>
      <c r="BN438" s="482"/>
      <c r="BO438" s="483"/>
      <c r="BP438" s="482"/>
      <c r="BQ438" s="479"/>
      <c r="BR438" s="484"/>
      <c r="BS438" s="479"/>
      <c r="BT438" s="481"/>
      <c r="BU438" s="479"/>
      <c r="BV438" s="482"/>
      <c r="BW438" s="479"/>
    </row>
    <row r="439" spans="1:75" x14ac:dyDescent="0.25">
      <c r="A439" s="261">
        <v>438</v>
      </c>
      <c r="B439" s="261">
        <v>2</v>
      </c>
      <c r="C439" s="11" t="s">
        <v>150</v>
      </c>
      <c r="D439" s="728">
        <v>45509</v>
      </c>
      <c r="E439" s="11" t="s">
        <v>11754</v>
      </c>
      <c r="F439" s="247" t="s">
        <v>11648</v>
      </c>
      <c r="G439" s="247" t="s">
        <v>18077</v>
      </c>
      <c r="H439" s="978">
        <v>6.2</v>
      </c>
      <c r="I439" s="247"/>
      <c r="J439" s="11" t="s">
        <v>172</v>
      </c>
      <c r="K439" s="516">
        <v>45518.349085648202</v>
      </c>
      <c r="L439" s="11" t="s">
        <v>9339</v>
      </c>
      <c r="M439" s="2"/>
      <c r="N439" s="11" t="s">
        <v>9339</v>
      </c>
      <c r="O439" s="247" t="s">
        <v>17548</v>
      </c>
      <c r="AQ439" s="479"/>
      <c r="AR439" s="479"/>
      <c r="AS439" s="479"/>
      <c r="AT439" s="480"/>
      <c r="AU439" s="479"/>
      <c r="AV439" s="482"/>
      <c r="AW439" s="483"/>
      <c r="AX439" s="482"/>
      <c r="AY439" s="479"/>
      <c r="AZ439" s="484"/>
      <c r="BA439" s="479"/>
      <c r="BB439" s="481"/>
      <c r="BC439" s="479"/>
      <c r="BD439" s="482"/>
      <c r="BE439" s="479"/>
      <c r="BI439" s="479"/>
      <c r="BJ439" s="479"/>
      <c r="BK439" s="479"/>
      <c r="BL439" s="480"/>
      <c r="BM439" s="479"/>
      <c r="BN439" s="482"/>
      <c r="BO439" s="483"/>
      <c r="BP439" s="482"/>
      <c r="BQ439" s="479"/>
      <c r="BR439" s="484"/>
      <c r="BS439" s="479"/>
      <c r="BT439" s="481"/>
      <c r="BU439" s="479"/>
      <c r="BV439" s="482"/>
      <c r="BW439" s="479"/>
    </row>
    <row r="440" spans="1:75" x14ac:dyDescent="0.25">
      <c r="A440" s="261">
        <v>439</v>
      </c>
      <c r="B440" s="261">
        <v>2</v>
      </c>
      <c r="C440" s="11" t="s">
        <v>150</v>
      </c>
      <c r="D440" s="728">
        <v>45510</v>
      </c>
      <c r="E440" s="11" t="s">
        <v>11830</v>
      </c>
      <c r="F440" s="247" t="s">
        <v>11829</v>
      </c>
      <c r="G440" s="247" t="s">
        <v>18078</v>
      </c>
      <c r="H440" s="978">
        <v>1.3</v>
      </c>
      <c r="I440" s="247"/>
      <c r="J440" s="11" t="s">
        <v>172</v>
      </c>
      <c r="K440" s="516">
        <v>45518.349085648202</v>
      </c>
      <c r="L440" s="11" t="s">
        <v>9339</v>
      </c>
      <c r="M440" s="2"/>
      <c r="N440" s="11" t="s">
        <v>9339</v>
      </c>
      <c r="O440" s="247" t="s">
        <v>17548</v>
      </c>
      <c r="AQ440" s="479"/>
      <c r="AR440" s="479"/>
      <c r="AS440" s="479"/>
      <c r="AT440" s="480"/>
      <c r="AU440" s="479"/>
      <c r="AV440" s="482"/>
      <c r="AW440" s="483"/>
      <c r="AX440" s="482"/>
      <c r="AY440" s="479"/>
      <c r="AZ440" s="484"/>
      <c r="BA440" s="479"/>
      <c r="BB440" s="481"/>
      <c r="BC440" s="479"/>
      <c r="BD440" s="482"/>
      <c r="BE440" s="479"/>
      <c r="BI440" s="479"/>
      <c r="BJ440" s="479"/>
      <c r="BK440" s="479"/>
      <c r="BL440" s="480"/>
      <c r="BM440" s="479"/>
      <c r="BN440" s="482"/>
      <c r="BO440" s="483"/>
      <c r="BP440" s="482"/>
      <c r="BQ440" s="479"/>
      <c r="BR440" s="484"/>
      <c r="BS440" s="479"/>
      <c r="BT440" s="481"/>
      <c r="BU440" s="479"/>
      <c r="BV440" s="482"/>
      <c r="BW440" s="479"/>
    </row>
    <row r="441" spans="1:75" x14ac:dyDescent="0.25">
      <c r="A441" s="261">
        <v>440</v>
      </c>
      <c r="B441" s="261">
        <v>2</v>
      </c>
      <c r="C441" s="11" t="s">
        <v>150</v>
      </c>
      <c r="D441" s="728">
        <v>45510</v>
      </c>
      <c r="E441" s="11" t="s">
        <v>11714</v>
      </c>
      <c r="F441" s="247" t="s">
        <v>14165</v>
      </c>
      <c r="G441" s="247" t="s">
        <v>18079</v>
      </c>
      <c r="H441" s="978">
        <v>0.6</v>
      </c>
      <c r="I441" s="247"/>
      <c r="J441" s="11" t="s">
        <v>172</v>
      </c>
      <c r="K441" s="516">
        <v>45518.349085648202</v>
      </c>
      <c r="L441" s="11" t="s">
        <v>9339</v>
      </c>
      <c r="M441" s="2"/>
      <c r="N441" s="11" t="s">
        <v>9339</v>
      </c>
      <c r="O441" s="247" t="s">
        <v>17548</v>
      </c>
      <c r="AQ441" s="479"/>
      <c r="AR441" s="479"/>
      <c r="AS441" s="479"/>
      <c r="AT441" s="480"/>
      <c r="AU441" s="479"/>
      <c r="AV441" s="482"/>
      <c r="AW441" s="483"/>
      <c r="AX441" s="482"/>
      <c r="AY441" s="479"/>
      <c r="AZ441" s="484"/>
      <c r="BA441" s="479"/>
      <c r="BB441" s="481"/>
      <c r="BC441" s="479"/>
      <c r="BD441" s="482"/>
      <c r="BE441" s="479"/>
      <c r="BI441" s="479"/>
      <c r="BJ441" s="479"/>
      <c r="BK441" s="479"/>
      <c r="BL441" s="480"/>
      <c r="BM441" s="479"/>
      <c r="BN441" s="482"/>
      <c r="BO441" s="483"/>
      <c r="BP441" s="482"/>
      <c r="BQ441" s="479"/>
      <c r="BR441" s="484"/>
      <c r="BS441" s="479"/>
      <c r="BT441" s="481"/>
      <c r="BU441" s="479"/>
      <c r="BV441" s="482"/>
      <c r="BW441" s="479"/>
    </row>
    <row r="442" spans="1:75" x14ac:dyDescent="0.25">
      <c r="A442" s="261">
        <v>441</v>
      </c>
      <c r="B442" s="261">
        <v>2</v>
      </c>
      <c r="C442" s="11" t="s">
        <v>150</v>
      </c>
      <c r="D442" s="728">
        <v>45510</v>
      </c>
      <c r="E442" s="11" t="s">
        <v>11770</v>
      </c>
      <c r="F442" s="247" t="s">
        <v>17424</v>
      </c>
      <c r="G442" s="247" t="s">
        <v>18080</v>
      </c>
      <c r="H442" s="978">
        <v>0.8</v>
      </c>
      <c r="I442" s="247"/>
      <c r="J442" s="11" t="s">
        <v>172</v>
      </c>
      <c r="K442" s="516">
        <v>45518.349085648202</v>
      </c>
      <c r="L442" s="11" t="s">
        <v>9339</v>
      </c>
      <c r="M442" s="2"/>
      <c r="N442" s="11" t="s">
        <v>9339</v>
      </c>
      <c r="O442" s="247" t="s">
        <v>17548</v>
      </c>
      <c r="AQ442" s="479"/>
      <c r="AR442" s="479"/>
      <c r="AS442" s="479"/>
      <c r="AT442" s="480"/>
      <c r="AU442" s="479"/>
      <c r="AV442" s="482"/>
      <c r="AW442" s="483"/>
      <c r="AX442" s="482"/>
      <c r="AY442" s="479"/>
      <c r="AZ442" s="484"/>
      <c r="BA442" s="479"/>
      <c r="BB442" s="481"/>
      <c r="BC442" s="479"/>
      <c r="BD442" s="482"/>
      <c r="BE442" s="479"/>
      <c r="BI442" s="479"/>
      <c r="BJ442" s="479"/>
      <c r="BK442" s="479"/>
      <c r="BL442" s="480"/>
      <c r="BM442" s="479"/>
      <c r="BN442" s="482"/>
      <c r="BO442" s="483"/>
      <c r="BP442" s="482"/>
      <c r="BQ442" s="479"/>
      <c r="BR442" s="484"/>
      <c r="BS442" s="479"/>
      <c r="BT442" s="481"/>
      <c r="BU442" s="479"/>
      <c r="BV442" s="482"/>
      <c r="BW442" s="479"/>
    </row>
    <row r="443" spans="1:75" x14ac:dyDescent="0.25">
      <c r="A443" s="261">
        <v>442</v>
      </c>
      <c r="B443" s="261">
        <v>2</v>
      </c>
      <c r="C443" s="11" t="s">
        <v>150</v>
      </c>
      <c r="D443" s="728">
        <v>45510</v>
      </c>
      <c r="E443" s="11" t="s">
        <v>11754</v>
      </c>
      <c r="F443" s="247" t="s">
        <v>11648</v>
      </c>
      <c r="G443" s="247" t="s">
        <v>18081</v>
      </c>
      <c r="H443" s="978">
        <v>2.4</v>
      </c>
      <c r="I443" s="247"/>
      <c r="J443" s="11" t="s">
        <v>172</v>
      </c>
      <c r="K443" s="516">
        <v>45518.349085648202</v>
      </c>
      <c r="L443" s="11" t="s">
        <v>9339</v>
      </c>
      <c r="M443" s="2"/>
      <c r="N443" s="11" t="s">
        <v>9339</v>
      </c>
      <c r="O443" s="247" t="s">
        <v>17548</v>
      </c>
      <c r="AQ443" s="479"/>
      <c r="AR443" s="479"/>
      <c r="AS443" s="479"/>
      <c r="AT443" s="480"/>
      <c r="AU443" s="479"/>
      <c r="AV443" s="482"/>
      <c r="AW443" s="483"/>
      <c r="AX443" s="482"/>
      <c r="AY443" s="479"/>
      <c r="AZ443" s="484"/>
      <c r="BA443" s="479"/>
      <c r="BB443" s="481"/>
      <c r="BC443" s="479"/>
      <c r="BD443" s="482"/>
      <c r="BE443" s="479"/>
      <c r="BI443" s="479"/>
      <c r="BJ443" s="479"/>
      <c r="BK443" s="479"/>
      <c r="BL443" s="480"/>
      <c r="BM443" s="479"/>
      <c r="BN443" s="482"/>
      <c r="BO443" s="483"/>
      <c r="BP443" s="482"/>
      <c r="BQ443" s="479"/>
      <c r="BR443" s="484"/>
      <c r="BS443" s="479"/>
      <c r="BT443" s="481"/>
      <c r="BU443" s="479"/>
      <c r="BV443" s="482"/>
      <c r="BW443" s="479"/>
    </row>
    <row r="444" spans="1:75" x14ac:dyDescent="0.25">
      <c r="A444" s="261">
        <v>443</v>
      </c>
      <c r="B444" s="261">
        <v>2</v>
      </c>
      <c r="C444" s="11" t="s">
        <v>150</v>
      </c>
      <c r="D444" s="728">
        <v>45510</v>
      </c>
      <c r="E444" s="11" t="s">
        <v>13749</v>
      </c>
      <c r="F444" s="247" t="s">
        <v>13748</v>
      </c>
      <c r="G444" s="247" t="s">
        <v>18082</v>
      </c>
      <c r="H444" s="978">
        <v>2.1</v>
      </c>
      <c r="I444" s="247"/>
      <c r="J444" s="11" t="s">
        <v>172</v>
      </c>
      <c r="K444" s="516">
        <v>45518.349085648202</v>
      </c>
      <c r="L444" s="11" t="s">
        <v>9339</v>
      </c>
      <c r="M444" s="2"/>
      <c r="N444" s="11" t="s">
        <v>9339</v>
      </c>
      <c r="O444" s="247" t="s">
        <v>17548</v>
      </c>
      <c r="AQ444" s="479"/>
      <c r="AR444" s="479"/>
      <c r="AS444" s="479"/>
      <c r="AT444" s="480"/>
      <c r="AU444" s="479"/>
      <c r="AV444" s="482"/>
      <c r="AW444" s="483"/>
      <c r="AX444" s="482"/>
      <c r="AY444" s="479"/>
      <c r="AZ444" s="484"/>
      <c r="BA444" s="479"/>
      <c r="BB444" s="481"/>
      <c r="BC444" s="479"/>
      <c r="BD444" s="482"/>
      <c r="BE444" s="479"/>
      <c r="BI444" s="479"/>
      <c r="BJ444" s="479"/>
      <c r="BK444" s="479"/>
      <c r="BL444" s="480"/>
      <c r="BM444" s="479"/>
      <c r="BN444" s="482"/>
      <c r="BO444" s="483"/>
      <c r="BP444" s="482"/>
      <c r="BQ444" s="479"/>
      <c r="BR444" s="484"/>
      <c r="BS444" s="479"/>
      <c r="BT444" s="481"/>
      <c r="BU444" s="479"/>
      <c r="BV444" s="482"/>
      <c r="BW444" s="479"/>
    </row>
    <row r="445" spans="1:75" x14ac:dyDescent="0.25">
      <c r="A445" s="261">
        <v>444</v>
      </c>
      <c r="B445" s="261">
        <v>2</v>
      </c>
      <c r="C445" s="11" t="s">
        <v>150</v>
      </c>
      <c r="D445" s="728">
        <v>45510</v>
      </c>
      <c r="E445" s="11" t="s">
        <v>11740</v>
      </c>
      <c r="F445" s="247" t="s">
        <v>11636</v>
      </c>
      <c r="G445" s="247" t="s">
        <v>18083</v>
      </c>
      <c r="H445" s="978">
        <v>1</v>
      </c>
      <c r="I445" s="247"/>
      <c r="J445" s="11" t="s">
        <v>172</v>
      </c>
      <c r="K445" s="516">
        <v>45518.349085648202</v>
      </c>
      <c r="L445" s="11" t="s">
        <v>9339</v>
      </c>
      <c r="M445" s="2"/>
      <c r="N445" s="11" t="s">
        <v>9339</v>
      </c>
      <c r="O445" s="247" t="s">
        <v>17548</v>
      </c>
      <c r="AQ445" s="479"/>
      <c r="AR445" s="479"/>
      <c r="AS445" s="479"/>
      <c r="AT445" s="480"/>
      <c r="AU445" s="479"/>
      <c r="AV445" s="482"/>
      <c r="AW445" s="483"/>
      <c r="AX445" s="482"/>
      <c r="AY445" s="479"/>
      <c r="AZ445" s="484"/>
      <c r="BA445" s="479"/>
      <c r="BB445" s="481"/>
      <c r="BC445" s="479"/>
      <c r="BD445" s="482"/>
      <c r="BE445" s="479"/>
      <c r="BI445" s="479"/>
      <c r="BJ445" s="479"/>
      <c r="BK445" s="479"/>
      <c r="BL445" s="480"/>
      <c r="BM445" s="479"/>
      <c r="BN445" s="482"/>
      <c r="BO445" s="483"/>
      <c r="BP445" s="482"/>
      <c r="BQ445" s="479"/>
      <c r="BR445" s="484"/>
      <c r="BS445" s="479"/>
      <c r="BT445" s="481"/>
      <c r="BU445" s="479"/>
      <c r="BV445" s="482"/>
      <c r="BW445" s="479"/>
    </row>
    <row r="446" spans="1:75" x14ac:dyDescent="0.25">
      <c r="A446" s="261">
        <v>445</v>
      </c>
      <c r="B446" s="261">
        <v>2</v>
      </c>
      <c r="C446" s="11" t="s">
        <v>150</v>
      </c>
      <c r="D446" s="728">
        <v>45510</v>
      </c>
      <c r="E446" s="11" t="s">
        <v>11716</v>
      </c>
      <c r="F446" s="247" t="s">
        <v>11616</v>
      </c>
      <c r="G446" s="247" t="s">
        <v>18084</v>
      </c>
      <c r="H446" s="978">
        <v>1.3</v>
      </c>
      <c r="I446" s="247"/>
      <c r="J446" s="11" t="s">
        <v>172</v>
      </c>
      <c r="K446" s="516">
        <v>45518.349085648202</v>
      </c>
      <c r="L446" s="11" t="s">
        <v>9339</v>
      </c>
      <c r="M446" s="2"/>
      <c r="N446" s="11" t="s">
        <v>9339</v>
      </c>
      <c r="O446" s="247" t="s">
        <v>17548</v>
      </c>
      <c r="AQ446" s="479"/>
      <c r="AR446" s="479"/>
      <c r="AS446" s="479"/>
      <c r="AT446" s="480"/>
      <c r="AU446" s="479"/>
      <c r="AV446" s="482"/>
      <c r="AW446" s="483"/>
      <c r="AX446" s="482"/>
      <c r="AY446" s="479"/>
      <c r="AZ446" s="484"/>
      <c r="BA446" s="479"/>
      <c r="BB446" s="481"/>
      <c r="BC446" s="479"/>
      <c r="BD446" s="482"/>
      <c r="BE446" s="479"/>
      <c r="BI446" s="479"/>
      <c r="BJ446" s="479"/>
      <c r="BK446" s="479"/>
      <c r="BL446" s="480"/>
      <c r="BM446" s="479"/>
      <c r="BN446" s="482"/>
      <c r="BO446" s="483"/>
      <c r="BP446" s="482"/>
      <c r="BQ446" s="479"/>
      <c r="BR446" s="484"/>
      <c r="BS446" s="479"/>
      <c r="BT446" s="481"/>
      <c r="BU446" s="479"/>
      <c r="BV446" s="482"/>
      <c r="BW446" s="479"/>
    </row>
    <row r="447" spans="1:75" x14ac:dyDescent="0.25">
      <c r="A447" s="261">
        <v>446</v>
      </c>
      <c r="B447" s="261">
        <v>2</v>
      </c>
      <c r="C447" s="11" t="s">
        <v>150</v>
      </c>
      <c r="D447" s="728">
        <v>45511</v>
      </c>
      <c r="E447" s="11" t="s">
        <v>11830</v>
      </c>
      <c r="F447" s="247" t="s">
        <v>11829</v>
      </c>
      <c r="G447" s="247" t="s">
        <v>18085</v>
      </c>
      <c r="H447" s="978">
        <v>3</v>
      </c>
      <c r="I447" s="247"/>
      <c r="J447" s="11" t="s">
        <v>172</v>
      </c>
      <c r="K447" s="516">
        <v>45518.349085648202</v>
      </c>
      <c r="L447" s="11" t="s">
        <v>9339</v>
      </c>
      <c r="M447" s="2"/>
      <c r="N447" s="11" t="s">
        <v>9339</v>
      </c>
      <c r="O447" s="247" t="s">
        <v>17548</v>
      </c>
      <c r="AQ447" s="479"/>
      <c r="AR447" s="479"/>
      <c r="AS447" s="479"/>
      <c r="AT447" s="480"/>
      <c r="AU447" s="479"/>
      <c r="AV447" s="482"/>
      <c r="AW447" s="483"/>
      <c r="AX447" s="482"/>
      <c r="AY447" s="479"/>
      <c r="AZ447" s="484"/>
      <c r="BA447" s="479"/>
      <c r="BB447" s="481"/>
      <c r="BC447" s="479"/>
      <c r="BD447" s="482"/>
      <c r="BE447" s="479"/>
      <c r="BI447" s="479"/>
      <c r="BJ447" s="479"/>
      <c r="BK447" s="479"/>
      <c r="BL447" s="480"/>
      <c r="BM447" s="479"/>
      <c r="BN447" s="482"/>
      <c r="BO447" s="483"/>
      <c r="BP447" s="482"/>
      <c r="BQ447" s="479"/>
      <c r="BR447" s="484"/>
      <c r="BS447" s="479"/>
      <c r="BT447" s="481"/>
      <c r="BU447" s="479"/>
      <c r="BV447" s="482"/>
      <c r="BW447" s="479"/>
    </row>
    <row r="448" spans="1:75" x14ac:dyDescent="0.25">
      <c r="A448" s="261">
        <v>447</v>
      </c>
      <c r="B448" s="261">
        <v>2</v>
      </c>
      <c r="C448" s="11" t="s">
        <v>150</v>
      </c>
      <c r="D448" s="728">
        <v>45511</v>
      </c>
      <c r="E448" s="11" t="s">
        <v>11715</v>
      </c>
      <c r="F448" s="247" t="s">
        <v>11615</v>
      </c>
      <c r="G448" s="247" t="s">
        <v>18086</v>
      </c>
      <c r="H448" s="978">
        <v>0.9</v>
      </c>
      <c r="I448" s="247"/>
      <c r="J448" s="11" t="s">
        <v>172</v>
      </c>
      <c r="K448" s="516">
        <v>45518.349085648202</v>
      </c>
      <c r="L448" s="11" t="s">
        <v>9339</v>
      </c>
      <c r="M448" s="2"/>
      <c r="N448" s="11" t="s">
        <v>9339</v>
      </c>
      <c r="O448" s="247" t="s">
        <v>17548</v>
      </c>
      <c r="AQ448" s="479"/>
      <c r="AR448" s="479"/>
      <c r="AS448" s="479"/>
      <c r="AT448" s="480"/>
      <c r="AU448" s="479"/>
      <c r="AV448" s="482"/>
      <c r="AW448" s="483"/>
      <c r="AX448" s="482"/>
      <c r="AY448" s="479"/>
      <c r="AZ448" s="484"/>
      <c r="BA448" s="479"/>
      <c r="BB448" s="481"/>
      <c r="BC448" s="479"/>
      <c r="BD448" s="482"/>
      <c r="BE448" s="479"/>
      <c r="BI448" s="479"/>
      <c r="BJ448" s="479"/>
      <c r="BK448" s="479"/>
      <c r="BL448" s="480"/>
      <c r="BM448" s="479"/>
      <c r="BN448" s="482"/>
      <c r="BO448" s="483"/>
      <c r="BP448" s="482"/>
      <c r="BQ448" s="479"/>
      <c r="BR448" s="484"/>
      <c r="BS448" s="479"/>
      <c r="BT448" s="481"/>
      <c r="BU448" s="479"/>
      <c r="BV448" s="482"/>
      <c r="BW448" s="479"/>
    </row>
    <row r="449" spans="1:75" x14ac:dyDescent="0.25">
      <c r="A449" s="261">
        <v>448</v>
      </c>
      <c r="B449" s="261">
        <v>2</v>
      </c>
      <c r="C449" s="11" t="s">
        <v>150</v>
      </c>
      <c r="D449" s="728">
        <v>45511</v>
      </c>
      <c r="E449" s="11" t="s">
        <v>11714</v>
      </c>
      <c r="F449" s="247" t="s">
        <v>14165</v>
      </c>
      <c r="G449" s="247" t="s">
        <v>18087</v>
      </c>
      <c r="H449" s="978">
        <v>0.4</v>
      </c>
      <c r="I449" s="247"/>
      <c r="J449" s="11" t="s">
        <v>172</v>
      </c>
      <c r="K449" s="516">
        <v>45518.349085648202</v>
      </c>
      <c r="L449" s="11" t="s">
        <v>9339</v>
      </c>
      <c r="M449" s="2"/>
      <c r="N449" s="11" t="s">
        <v>9339</v>
      </c>
      <c r="O449" s="247" t="s">
        <v>17548</v>
      </c>
      <c r="AQ449" s="479"/>
      <c r="AR449" s="479"/>
      <c r="AS449" s="479"/>
      <c r="AT449" s="480"/>
      <c r="AU449" s="479"/>
      <c r="AV449" s="482"/>
      <c r="AW449" s="483"/>
      <c r="AX449" s="482"/>
      <c r="AY449" s="479"/>
      <c r="AZ449" s="484"/>
      <c r="BA449" s="479"/>
      <c r="BB449" s="481"/>
      <c r="BC449" s="479"/>
      <c r="BD449" s="482"/>
      <c r="BE449" s="479"/>
      <c r="BI449" s="479"/>
      <c r="BJ449" s="479"/>
      <c r="BK449" s="479"/>
      <c r="BL449" s="480"/>
      <c r="BM449" s="479"/>
      <c r="BN449" s="482"/>
      <c r="BO449" s="483"/>
      <c r="BP449" s="482"/>
      <c r="BQ449" s="479"/>
      <c r="BR449" s="484"/>
      <c r="BS449" s="479"/>
      <c r="BT449" s="481"/>
      <c r="BU449" s="479"/>
      <c r="BV449" s="482"/>
      <c r="BW449" s="479"/>
    </row>
    <row r="450" spans="1:75" x14ac:dyDescent="0.25">
      <c r="A450" s="261">
        <v>449</v>
      </c>
      <c r="B450" s="261">
        <v>2</v>
      </c>
      <c r="C450" s="11" t="s">
        <v>150</v>
      </c>
      <c r="D450" s="728">
        <v>45511</v>
      </c>
      <c r="E450" s="11" t="s">
        <v>11830</v>
      </c>
      <c r="F450" s="247" t="s">
        <v>11829</v>
      </c>
      <c r="G450" s="247" t="s">
        <v>18088</v>
      </c>
      <c r="H450" s="978">
        <v>0.9</v>
      </c>
      <c r="I450" s="247"/>
      <c r="J450" s="11" t="s">
        <v>172</v>
      </c>
      <c r="K450" s="516">
        <v>45518.349085648202</v>
      </c>
      <c r="L450" s="11" t="s">
        <v>9339</v>
      </c>
      <c r="M450" s="2"/>
      <c r="N450" s="11" t="s">
        <v>9339</v>
      </c>
      <c r="O450" s="247" t="s">
        <v>17548</v>
      </c>
      <c r="AQ450" s="479"/>
      <c r="AR450" s="479"/>
      <c r="AS450" s="479"/>
      <c r="AT450" s="480"/>
      <c r="AU450" s="479"/>
      <c r="AV450" s="482"/>
      <c r="AW450" s="483"/>
      <c r="AX450" s="482"/>
      <c r="AY450" s="479"/>
      <c r="AZ450" s="484"/>
      <c r="BA450" s="479"/>
      <c r="BB450" s="481"/>
      <c r="BC450" s="479"/>
      <c r="BD450" s="482"/>
      <c r="BE450" s="479"/>
      <c r="BI450" s="479"/>
      <c r="BJ450" s="479"/>
      <c r="BK450" s="479"/>
      <c r="BL450" s="480"/>
      <c r="BM450" s="479"/>
      <c r="BN450" s="482"/>
      <c r="BO450" s="483"/>
      <c r="BP450" s="482"/>
      <c r="BQ450" s="479"/>
      <c r="BR450" s="484"/>
      <c r="BS450" s="479"/>
      <c r="BT450" s="481"/>
      <c r="BU450" s="479"/>
      <c r="BV450" s="482"/>
      <c r="BW450" s="479"/>
    </row>
    <row r="451" spans="1:75" x14ac:dyDescent="0.25">
      <c r="A451" s="261">
        <v>450</v>
      </c>
      <c r="B451" s="261">
        <v>2</v>
      </c>
      <c r="C451" s="11" t="s">
        <v>150</v>
      </c>
      <c r="D451" s="728">
        <v>45511</v>
      </c>
      <c r="E451" s="11" t="s">
        <v>14442</v>
      </c>
      <c r="F451" s="247" t="s">
        <v>14441</v>
      </c>
      <c r="G451" s="247" t="s">
        <v>18089</v>
      </c>
      <c r="H451" s="978">
        <v>0.4</v>
      </c>
      <c r="I451" s="247"/>
      <c r="J451" s="11" t="s">
        <v>172</v>
      </c>
      <c r="K451" s="516">
        <v>45518.349085648202</v>
      </c>
      <c r="L451" s="11" t="s">
        <v>9339</v>
      </c>
      <c r="M451" s="2"/>
      <c r="N451" s="11" t="s">
        <v>9339</v>
      </c>
      <c r="O451" s="247" t="s">
        <v>17548</v>
      </c>
      <c r="AQ451" s="479"/>
      <c r="AR451" s="479"/>
      <c r="AS451" s="479"/>
      <c r="AT451" s="480"/>
      <c r="AU451" s="479"/>
      <c r="AV451" s="482"/>
      <c r="AW451" s="483"/>
      <c r="AX451" s="482"/>
      <c r="AY451" s="479"/>
      <c r="AZ451" s="484"/>
      <c r="BA451" s="479"/>
      <c r="BB451" s="481"/>
      <c r="BC451" s="479"/>
      <c r="BD451" s="482"/>
      <c r="BE451" s="479"/>
      <c r="BI451" s="479"/>
      <c r="BJ451" s="479"/>
      <c r="BK451" s="479"/>
      <c r="BL451" s="480"/>
      <c r="BM451" s="479"/>
      <c r="BN451" s="482"/>
      <c r="BO451" s="483"/>
      <c r="BP451" s="482"/>
      <c r="BQ451" s="479"/>
      <c r="BR451" s="484"/>
      <c r="BS451" s="479"/>
      <c r="BT451" s="481"/>
      <c r="BU451" s="479"/>
      <c r="BV451" s="482"/>
      <c r="BW451" s="479"/>
    </row>
    <row r="452" spans="1:75" x14ac:dyDescent="0.25">
      <c r="A452" s="261">
        <v>451</v>
      </c>
      <c r="B452" s="261">
        <v>2</v>
      </c>
      <c r="C452" s="11" t="s">
        <v>150</v>
      </c>
      <c r="D452" s="728">
        <v>45511</v>
      </c>
      <c r="E452" s="11" t="s">
        <v>11716</v>
      </c>
      <c r="F452" s="247" t="s">
        <v>11616</v>
      </c>
      <c r="G452" s="247" t="s">
        <v>18090</v>
      </c>
      <c r="H452" s="978">
        <v>2.8</v>
      </c>
      <c r="I452" s="247"/>
      <c r="J452" s="11" t="s">
        <v>172</v>
      </c>
      <c r="K452" s="516">
        <v>45518.349085648202</v>
      </c>
      <c r="L452" s="11" t="s">
        <v>9339</v>
      </c>
      <c r="M452" s="2"/>
      <c r="N452" s="11" t="s">
        <v>9339</v>
      </c>
      <c r="O452" s="247" t="s">
        <v>17548</v>
      </c>
      <c r="AQ452" s="479"/>
      <c r="AR452" s="479"/>
      <c r="AS452" s="479"/>
      <c r="AT452" s="480"/>
      <c r="AU452" s="479"/>
      <c r="AV452" s="482"/>
      <c r="AW452" s="483"/>
      <c r="AX452" s="482"/>
      <c r="AY452" s="479"/>
      <c r="AZ452" s="484"/>
      <c r="BA452" s="479"/>
      <c r="BB452" s="481"/>
      <c r="BC452" s="479"/>
      <c r="BD452" s="482"/>
      <c r="BE452" s="479"/>
      <c r="BI452" s="479"/>
      <c r="BJ452" s="479"/>
      <c r="BK452" s="479"/>
      <c r="BL452" s="480"/>
      <c r="BM452" s="479"/>
      <c r="BN452" s="482"/>
      <c r="BO452" s="483"/>
      <c r="BP452" s="482"/>
      <c r="BQ452" s="479"/>
      <c r="BR452" s="484"/>
      <c r="BS452" s="479"/>
      <c r="BT452" s="481"/>
      <c r="BU452" s="479"/>
      <c r="BV452" s="482"/>
      <c r="BW452" s="479"/>
    </row>
    <row r="453" spans="1:75" x14ac:dyDescent="0.25">
      <c r="A453" s="1434">
        <v>452</v>
      </c>
      <c r="B453" s="1435">
        <v>1</v>
      </c>
      <c r="C453" s="1436" t="s">
        <v>5</v>
      </c>
      <c r="D453" s="1441">
        <v>45518</v>
      </c>
      <c r="E453" s="1436" t="s">
        <v>11794</v>
      </c>
      <c r="F453" s="1437" t="s">
        <v>15201</v>
      </c>
      <c r="G453" s="1437" t="s">
        <v>18318</v>
      </c>
      <c r="H453" s="1438">
        <v>0.4</v>
      </c>
      <c r="I453" s="1439"/>
      <c r="J453" s="1436" t="s">
        <v>172</v>
      </c>
      <c r="K453" s="1440">
        <v>45518.4975694444</v>
      </c>
      <c r="L453" s="1436" t="s">
        <v>9339</v>
      </c>
      <c r="M453" s="1442"/>
      <c r="N453" s="1436" t="s">
        <v>9339</v>
      </c>
      <c r="O453" s="1437" t="s">
        <v>17548</v>
      </c>
      <c r="P453" s="1436"/>
    </row>
    <row r="454" spans="1:75" x14ac:dyDescent="0.25">
      <c r="A454" s="1434">
        <v>453</v>
      </c>
      <c r="B454" s="1435">
        <v>1</v>
      </c>
      <c r="C454" s="1436" t="s">
        <v>5</v>
      </c>
      <c r="D454" s="1441">
        <v>45518</v>
      </c>
      <c r="E454" s="1436" t="s">
        <v>11751</v>
      </c>
      <c r="F454" s="1437" t="s">
        <v>11645</v>
      </c>
      <c r="G454" s="1437" t="s">
        <v>18319</v>
      </c>
      <c r="H454" s="1438">
        <v>4.5</v>
      </c>
      <c r="I454" s="1439"/>
      <c r="J454" s="1436" t="s">
        <v>172</v>
      </c>
      <c r="K454" s="1440">
        <v>45518.734050925901</v>
      </c>
      <c r="L454" s="1436" t="s">
        <v>9339</v>
      </c>
      <c r="M454" s="1442"/>
      <c r="N454" s="1436" t="s">
        <v>9339</v>
      </c>
      <c r="O454" s="1437" t="s">
        <v>17548</v>
      </c>
      <c r="P454" s="1436"/>
    </row>
    <row r="455" spans="1:75" x14ac:dyDescent="0.25">
      <c r="A455" s="1434">
        <v>454</v>
      </c>
      <c r="B455" s="1435">
        <v>1</v>
      </c>
      <c r="C455" s="1436" t="s">
        <v>5</v>
      </c>
      <c r="D455" s="1441">
        <v>45518</v>
      </c>
      <c r="E455" s="1436" t="s">
        <v>11774</v>
      </c>
      <c r="F455" s="1437" t="s">
        <v>14950</v>
      </c>
      <c r="G455" s="1437" t="s">
        <v>18320</v>
      </c>
      <c r="H455" s="1438">
        <v>0.5</v>
      </c>
      <c r="I455" s="1439"/>
      <c r="J455" s="1436" t="s">
        <v>172</v>
      </c>
      <c r="K455" s="1440">
        <v>45518.498263888898</v>
      </c>
      <c r="L455" s="1436" t="s">
        <v>9339</v>
      </c>
      <c r="M455" s="1442"/>
      <c r="N455" s="1436" t="s">
        <v>9339</v>
      </c>
      <c r="O455" s="1437" t="s">
        <v>17548</v>
      </c>
      <c r="P455" s="1436"/>
    </row>
    <row r="456" spans="1:75" x14ac:dyDescent="0.25">
      <c r="A456" s="1434">
        <v>455</v>
      </c>
      <c r="B456" s="1435">
        <v>1</v>
      </c>
      <c r="C456" s="1436" t="s">
        <v>5</v>
      </c>
      <c r="D456" s="1441">
        <v>45518</v>
      </c>
      <c r="E456" s="1436" t="s">
        <v>11727</v>
      </c>
      <c r="F456" s="1437" t="s">
        <v>11626</v>
      </c>
      <c r="G456" s="1437" t="s">
        <v>18321</v>
      </c>
      <c r="H456" s="1438">
        <v>4.5</v>
      </c>
      <c r="I456" s="1439"/>
      <c r="J456" s="1436" t="s">
        <v>172</v>
      </c>
      <c r="K456" s="1440">
        <v>45518.781053240702</v>
      </c>
      <c r="L456" s="1436" t="s">
        <v>9339</v>
      </c>
      <c r="M456" s="1442"/>
      <c r="N456" s="1436" t="s">
        <v>9339</v>
      </c>
      <c r="O456" s="1437" t="s">
        <v>17548</v>
      </c>
      <c r="P456" s="1436"/>
    </row>
    <row r="457" spans="1:75" x14ac:dyDescent="0.25">
      <c r="A457" s="1434">
        <v>456</v>
      </c>
      <c r="B457" s="1435">
        <v>1</v>
      </c>
      <c r="C457" s="1436" t="s">
        <v>5</v>
      </c>
      <c r="D457" s="1441">
        <v>45518</v>
      </c>
      <c r="E457" s="1436" t="s">
        <v>18299</v>
      </c>
      <c r="F457" s="1437" t="s">
        <v>18298</v>
      </c>
      <c r="G457" s="1437" t="s">
        <v>18322</v>
      </c>
      <c r="H457" s="1438">
        <v>1.5</v>
      </c>
      <c r="I457" s="1439"/>
      <c r="J457" s="1436" t="s">
        <v>172</v>
      </c>
      <c r="K457" s="1440">
        <v>45518.670543981498</v>
      </c>
      <c r="L457" s="1436" t="s">
        <v>9339</v>
      </c>
      <c r="M457" s="1442"/>
      <c r="N457" s="1436" t="s">
        <v>9339</v>
      </c>
      <c r="O457" s="1437" t="s">
        <v>17548</v>
      </c>
      <c r="P457" s="1436"/>
    </row>
    <row r="458" spans="1:75" x14ac:dyDescent="0.25">
      <c r="A458" s="1434">
        <v>457</v>
      </c>
      <c r="B458" s="1435">
        <v>1</v>
      </c>
      <c r="C458" s="1436" t="s">
        <v>5</v>
      </c>
      <c r="D458" s="1441">
        <v>45518</v>
      </c>
      <c r="E458" s="1436" t="s">
        <v>18308</v>
      </c>
      <c r="F458" s="1437" t="s">
        <v>18307</v>
      </c>
      <c r="G458" s="1437" t="s">
        <v>18323</v>
      </c>
      <c r="H458" s="1438">
        <v>0.75</v>
      </c>
      <c r="I458" s="1439"/>
      <c r="J458" s="1436" t="s">
        <v>172</v>
      </c>
      <c r="K458" s="1440">
        <v>45518.637685185196</v>
      </c>
      <c r="L458" s="1436" t="s">
        <v>9339</v>
      </c>
      <c r="M458" s="1442"/>
      <c r="N458" s="1436" t="s">
        <v>9339</v>
      </c>
      <c r="O458" s="1437" t="s">
        <v>17548</v>
      </c>
      <c r="P458" s="1436"/>
    </row>
    <row r="459" spans="1:75" x14ac:dyDescent="0.25">
      <c r="A459" s="1434">
        <v>458</v>
      </c>
      <c r="B459" s="1435">
        <v>1</v>
      </c>
      <c r="C459" s="1436" t="s">
        <v>5</v>
      </c>
      <c r="D459" s="1441">
        <v>45518</v>
      </c>
      <c r="E459" s="1436" t="s">
        <v>11716</v>
      </c>
      <c r="F459" s="1437" t="s">
        <v>11616</v>
      </c>
      <c r="G459" s="1437" t="s">
        <v>18324</v>
      </c>
      <c r="H459" s="1438">
        <v>3</v>
      </c>
      <c r="I459" s="1439"/>
      <c r="J459" s="1436" t="s">
        <v>172</v>
      </c>
      <c r="K459" s="1440">
        <v>45518.778124999997</v>
      </c>
      <c r="L459" s="1436" t="s">
        <v>9339</v>
      </c>
      <c r="M459" s="1442"/>
      <c r="N459" s="1436" t="s">
        <v>9339</v>
      </c>
      <c r="O459" s="1437" t="s">
        <v>17548</v>
      </c>
      <c r="P459" s="1436"/>
    </row>
    <row r="460" spans="1:75" x14ac:dyDescent="0.25">
      <c r="A460" s="1434">
        <v>459</v>
      </c>
      <c r="B460" s="1435">
        <v>1</v>
      </c>
      <c r="C460" s="1436" t="s">
        <v>5</v>
      </c>
      <c r="D460" s="1441">
        <v>45518</v>
      </c>
      <c r="E460" s="1436" t="s">
        <v>11730</v>
      </c>
      <c r="F460" s="1437" t="s">
        <v>11628</v>
      </c>
      <c r="G460" s="1437" t="s">
        <v>18325</v>
      </c>
      <c r="H460" s="1438">
        <v>1</v>
      </c>
      <c r="I460" s="1439"/>
      <c r="J460" s="1436" t="s">
        <v>172</v>
      </c>
      <c r="K460" s="1440">
        <v>45518.658032407402</v>
      </c>
      <c r="L460" s="1436" t="s">
        <v>9339</v>
      </c>
      <c r="M460" s="1442"/>
      <c r="N460" s="1436" t="s">
        <v>9339</v>
      </c>
      <c r="O460" s="1437" t="s">
        <v>17548</v>
      </c>
      <c r="P460" s="1436"/>
    </row>
    <row r="461" spans="1:75" x14ac:dyDescent="0.25">
      <c r="A461" s="1434">
        <v>460</v>
      </c>
      <c r="B461" s="1435">
        <v>1</v>
      </c>
      <c r="C461" s="1436" t="s">
        <v>5</v>
      </c>
      <c r="D461" s="1441">
        <v>45518</v>
      </c>
      <c r="E461" s="1436" t="s">
        <v>11724</v>
      </c>
      <c r="F461" s="1437" t="s">
        <v>14397</v>
      </c>
      <c r="G461" s="1437" t="s">
        <v>18326</v>
      </c>
      <c r="H461" s="1438">
        <v>1</v>
      </c>
      <c r="I461" s="1439"/>
      <c r="J461" s="1436" t="s">
        <v>172</v>
      </c>
      <c r="K461" s="1440">
        <v>45518.6928819444</v>
      </c>
      <c r="L461" s="1436" t="s">
        <v>9339</v>
      </c>
      <c r="M461" s="1442"/>
      <c r="N461" s="1436" t="s">
        <v>9339</v>
      </c>
      <c r="O461" s="1437" t="s">
        <v>17548</v>
      </c>
      <c r="P461" s="1436"/>
    </row>
    <row r="462" spans="1:75" x14ac:dyDescent="0.25">
      <c r="A462" s="1434">
        <v>461</v>
      </c>
      <c r="B462" s="1435">
        <v>1</v>
      </c>
      <c r="C462" s="1436" t="s">
        <v>5</v>
      </c>
      <c r="D462" s="1441">
        <v>45518</v>
      </c>
      <c r="E462" s="1436" t="s">
        <v>13427</v>
      </c>
      <c r="F462" s="1437" t="s">
        <v>13426</v>
      </c>
      <c r="G462" s="1437" t="s">
        <v>18327</v>
      </c>
      <c r="H462" s="1438">
        <v>2</v>
      </c>
      <c r="I462" s="1439"/>
      <c r="J462" s="1436" t="s">
        <v>172</v>
      </c>
      <c r="K462" s="1440">
        <v>45518.764641203699</v>
      </c>
      <c r="L462" s="1436" t="s">
        <v>9339</v>
      </c>
      <c r="M462" s="1442"/>
      <c r="N462" s="1436" t="s">
        <v>9339</v>
      </c>
      <c r="O462" s="1437" t="s">
        <v>17548</v>
      </c>
      <c r="P462" s="1436"/>
    </row>
    <row r="463" spans="1:75" x14ac:dyDescent="0.25">
      <c r="A463" s="1434">
        <v>462</v>
      </c>
      <c r="B463" s="1435">
        <v>1</v>
      </c>
      <c r="C463" s="1436" t="s">
        <v>5</v>
      </c>
      <c r="D463" s="1441">
        <v>45518</v>
      </c>
      <c r="E463" s="1436" t="s">
        <v>11704</v>
      </c>
      <c r="F463" s="1437" t="s">
        <v>18262</v>
      </c>
      <c r="G463" s="1437" t="s">
        <v>18328</v>
      </c>
      <c r="H463" s="1438">
        <v>0.5</v>
      </c>
      <c r="I463" s="1439"/>
      <c r="J463" s="1436" t="s">
        <v>172</v>
      </c>
      <c r="K463" s="1440">
        <v>45518.774259259299</v>
      </c>
      <c r="L463" s="1436" t="s">
        <v>9339</v>
      </c>
      <c r="M463" s="1442"/>
      <c r="N463" s="1436" t="s">
        <v>9339</v>
      </c>
      <c r="O463" s="1437" t="s">
        <v>17548</v>
      </c>
      <c r="P463" s="1436"/>
    </row>
  </sheetData>
  <sortState xmlns:xlrd2="http://schemas.microsoft.com/office/spreadsheetml/2017/richdata2" ref="V3:AI23">
    <sortCondition ref="X3"/>
    <sortCondition ref="W3"/>
    <sortCondition ref="V3"/>
  </sortState>
  <dataConsolidate/>
  <mergeCells count="8">
    <mergeCell ref="BI1:BW1"/>
    <mergeCell ref="AQ1:BE1"/>
    <mergeCell ref="AL14:AM14"/>
    <mergeCell ref="R1:T1"/>
    <mergeCell ref="AK1:AO1"/>
    <mergeCell ref="V1:AI1"/>
    <mergeCell ref="AL15:AM15"/>
    <mergeCell ref="AL16:AM16"/>
  </mergeCells>
  <phoneticPr fontId="1" type="noConversion"/>
  <conditionalFormatting sqref="A464:P9983">
    <cfRule type="expression" dxfId="3" priority="174">
      <formula>AND($A464&lt;&gt;"",MOD(ROW(),2)=1)</formula>
    </cfRule>
  </conditionalFormatting>
  <conditionalFormatting sqref="A3:P463">
    <cfRule type="expression" dxfId="0"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29" t="s">
        <v>376</v>
      </c>
      <c r="B2" s="1430"/>
      <c r="E2" s="1431" t="s">
        <v>355</v>
      </c>
      <c r="F2" s="1432"/>
      <c r="I2" s="1429" t="s">
        <v>356</v>
      </c>
      <c r="J2" s="1430"/>
      <c r="K2" s="323"/>
      <c r="M2" s="1429" t="s">
        <v>363</v>
      </c>
      <c r="N2" s="1430"/>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51</vt:i4>
      </vt:variant>
      <vt:variant>
        <vt:lpstr>Plages nommées</vt:lpstr>
      </vt:variant>
      <vt:variant>
        <vt:i4>98</vt:i4>
      </vt:variant>
    </vt:vector>
  </HeadingPairs>
  <TitlesOfParts>
    <vt:vector size="149" baseType="lpstr">
      <vt:lpstr>Doc_Search_Utility_Results</vt:lpstr>
      <vt:lpstr>Heures_Jour_Prof</vt:lpstr>
      <vt:lpstr>Analyse_Intégrité</vt: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HresJourProf</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Doc_Search_Utility_Results!Impression_des_titres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Doc_Search_Utility_Results!Zone_d_impression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2024-08-15T00:37:26Z</cp:lastPrinted>
  <dcterms:created xsi:type="dcterms:W3CDTF">2024-08-09T00:23:48Z</dcterms:created>
  <dcterms:modified xsi:type="dcterms:W3CDTF">2024-08-15T01:23:51Z</dcterms:modified>
</cp:coreProperties>
</file>