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1E3A7FDF-9B87-4141-BBF9-AEC814D7D2E4}" xr6:coauthVersionLast="47" xr6:coauthVersionMax="47" xr10:uidLastSave="{00000000-0000-0000-0000-000000000000}"/>
  <bookViews>
    <workbookView xWindow="-120" yWindow="-120" windowWidth="29040" windowHeight="15840" tabRatio="836" firstSheet="3" activeTab="9" xr2:uid="{00000000-000D-0000-FFFF-FFFF00000000}"/>
  </bookViews>
  <sheets>
    <sheet name="Admin_ACO" sheetId="14" r:id="rId1"/>
    <sheet name="Admin_Master" sheetId="15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FAC_Sommaire_Taux" sheetId="19" r:id="rId12"/>
    <sheet name="GL_EJ_Auto" sheetId="5" r:id="rId13"/>
    <sheet name="GL_Trans" sheetId="6" r:id="rId14"/>
    <sheet name="TEC_Local" sheetId="1" r:id="rId15"/>
  </sheets>
  <definedNames>
    <definedName name="_xlnm._FilterDatabase" localSheetId="2">DEB_Recurrent!$A$1:$M$1</definedName>
    <definedName name="_xlnm._FilterDatabase" localSheetId="3">DEB_Trans!$A$1:$P$1</definedName>
    <definedName name="_xlnm._FilterDatabase" localSheetId="4">ENC_Détails!$A$1:$H$1</definedName>
    <definedName name="_xlnm._FilterDatabase" localSheetId="5">ENC_Entête!$A$1:$F$1</definedName>
    <definedName name="_xlnm._FilterDatabase" localSheetId="6">FAC_Comptes_Clients!$A$1:$J$1</definedName>
    <definedName name="_xlnm._FilterDatabase" localSheetId="7">FAC_Entête!$A$1:$V$1</definedName>
    <definedName name="_xlnm._FilterDatabase" localSheetId="9" hidden="1">FAC_Projets_Détails!$A$1:$J$1</definedName>
    <definedName name="_xlnm._FilterDatabase" localSheetId="13">GL_Trans!$A$1:$J$1</definedName>
    <definedName name="_xlnm._FilterDatabase" localSheetId="14">TEC_Local!$A$1:$P$1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4" i="15" l="1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R16" i="15" l="1"/>
  <c r="Q17" i="15"/>
  <c r="R17" i="15"/>
  <c r="R14" i="15"/>
  <c r="Q14" i="15"/>
  <c r="Q15" i="15"/>
  <c r="R15" i="15"/>
  <c r="Q16" i="15"/>
  <c r="Q20" i="14"/>
  <c r="R20" i="14" s="1"/>
  <c r="Q17" i="14" l="1"/>
  <c r="R17" i="14"/>
  <c r="R16" i="14"/>
  <c r="Q16" i="14"/>
</calcChain>
</file>

<file path=xl/sharedStrings.xml><?xml version="1.0" encoding="utf-8"?>
<sst xmlns="http://schemas.openxmlformats.org/spreadsheetml/2006/main" count="914" uniqueCount="400">
  <si>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</si>
  <si>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</si>
  <si>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</si>
  <si>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</si>
  <si>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</si>
  <si>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</si>
  <si>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</si>
  <si>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</si>
  <si>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</si>
  <si>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</si>
  <si>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</si>
  <si>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</si>
  <si>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</si>
  <si>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</si>
  <si>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</si>
  <si>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</si>
  <si>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RMV</t>
  </si>
  <si>
    <t>MFP</t>
  </si>
  <si>
    <t>VG</t>
  </si>
  <si>
    <t>Notes</t>
  </si>
  <si>
    <t>Contact</t>
  </si>
  <si>
    <t>Honoraires</t>
  </si>
  <si>
    <t>Frais de poste</t>
  </si>
  <si>
    <t>Autres frais</t>
  </si>
  <si>
    <t>Frais de messager</t>
  </si>
  <si>
    <t>Source</t>
  </si>
  <si>
    <t>Compte</t>
  </si>
  <si>
    <t>Débit</t>
  </si>
  <si>
    <t>Crédit</t>
  </si>
  <si>
    <t>AutreRemarque</t>
  </si>
  <si>
    <t>Encaisse</t>
  </si>
  <si>
    <t>1000</t>
  </si>
  <si>
    <t>Comptes Clients</t>
  </si>
  <si>
    <t>5003</t>
  </si>
  <si>
    <t>Frais de représentation</t>
  </si>
  <si>
    <t>1202</t>
  </si>
  <si>
    <t>TPS facturée</t>
  </si>
  <si>
    <t>1200</t>
  </si>
  <si>
    <t>TPS payée</t>
  </si>
  <si>
    <t>1203</t>
  </si>
  <si>
    <t>TVQ facturée</t>
  </si>
  <si>
    <t>1201</t>
  </si>
  <si>
    <t>TVQ payée</t>
  </si>
  <si>
    <t>4000</t>
  </si>
  <si>
    <t>Revenus de consultation</t>
  </si>
  <si>
    <t>5009</t>
  </si>
  <si>
    <t>5008</t>
  </si>
  <si>
    <t>Frais de communications</t>
  </si>
  <si>
    <t>5010</t>
  </si>
  <si>
    <t>Salaires et Sous-traitance</t>
  </si>
  <si>
    <t>1230</t>
  </si>
  <si>
    <t>Frais payés d'avance</t>
  </si>
  <si>
    <t>1100</t>
  </si>
  <si>
    <t>2700</t>
  </si>
  <si>
    <t>Dividendes</t>
  </si>
  <si>
    <t>1250</t>
  </si>
  <si>
    <t>Mobilier de bureau</t>
  </si>
  <si>
    <t>2000</t>
  </si>
  <si>
    <t>VISA Odyssey Desjardins</t>
  </si>
  <si>
    <t>VISA</t>
  </si>
  <si>
    <t>5013</t>
  </si>
  <si>
    <t>Frais financiers</t>
  </si>
  <si>
    <t>Avance - Prêt GCP</t>
  </si>
  <si>
    <t>5011</t>
  </si>
  <si>
    <t>Assurance &amp; Cotisation professionnelle</t>
  </si>
  <si>
    <t>Avances à Fiducie Famille Charron</t>
  </si>
  <si>
    <t>Revenus</t>
  </si>
  <si>
    <t>Revenus - Sociétés apparentées</t>
  </si>
  <si>
    <t>Revenus d'intérêts</t>
  </si>
  <si>
    <t>Fournitures informatiques &amp; Site web</t>
  </si>
  <si>
    <t>Loyer</t>
  </si>
  <si>
    <t>5007a</t>
  </si>
  <si>
    <t>No_Compte</t>
  </si>
  <si>
    <t>2107</t>
  </si>
  <si>
    <t>Prêt - Compte d'urgence</t>
  </si>
  <si>
    <t>1210</t>
  </si>
  <si>
    <t>Travaux en cours</t>
  </si>
  <si>
    <t>NO_EJA</t>
  </si>
  <si>
    <t>5007</t>
  </si>
  <si>
    <t>5007b</t>
  </si>
  <si>
    <t>Électricité - B</t>
  </si>
  <si>
    <t>5006a</t>
  </si>
  <si>
    <t>Customer</t>
  </si>
  <si>
    <t>Terms</t>
  </si>
  <si>
    <t>Status</t>
  </si>
  <si>
    <t>Total</t>
  </si>
  <si>
    <t>Balance</t>
  </si>
  <si>
    <t>Net 30</t>
  </si>
  <si>
    <t>Open</t>
  </si>
  <si>
    <t>Unpaid</t>
  </si>
  <si>
    <t>Net 15</t>
  </si>
  <si>
    <t>Amount</t>
  </si>
  <si>
    <t>Row</t>
  </si>
  <si>
    <t>Banque</t>
  </si>
  <si>
    <t>5020</t>
  </si>
  <si>
    <t>Assurance - loyer - 0</t>
  </si>
  <si>
    <t>Inv_No</t>
  </si>
  <si>
    <t>Pay_ID</t>
  </si>
  <si>
    <t>Pay_Date</t>
  </si>
  <si>
    <t>Pay_Type</t>
  </si>
  <si>
    <t>Pay_Amount</t>
  </si>
  <si>
    <t>Invoice_Date</t>
  </si>
  <si>
    <t>Paid</t>
  </si>
  <si>
    <t>Net 60</t>
  </si>
  <si>
    <t>Due_Date</t>
  </si>
  <si>
    <t>Total_Paid</t>
  </si>
  <si>
    <t>Days_Overdue</t>
  </si>
  <si>
    <t>AR_Total</t>
  </si>
  <si>
    <t>Frais d'expert en taxes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</si>
  <si>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</si>
  <si>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</si>
  <si>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</si>
  <si>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</si>
  <si>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</si>
  <si>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</si>
  <si>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</si>
  <si>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</si>
  <si>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</si>
  <si>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</si>
  <si>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</si>
  <si>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</si>
  <si>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</si>
  <si>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</si>
  <si>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</si>
  <si>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</si>
  <si>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</si>
  <si>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</si>
  <si>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</si>
  <si>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</si>
  <si>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</si>
  <si>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</si>
  <si>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</si>
  <si>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No_Entrée</t>
  </si>
  <si>
    <t>5002</t>
  </si>
  <si>
    <t>2200</t>
  </si>
  <si>
    <t>2201</t>
  </si>
  <si>
    <t>Invoice_No</t>
  </si>
  <si>
    <t>5005</t>
  </si>
  <si>
    <t>Frais de publicité</t>
  </si>
  <si>
    <t>5003b</t>
  </si>
  <si>
    <t>Golf / Pourvoirie</t>
  </si>
  <si>
    <t>TimeStamp</t>
  </si>
  <si>
    <t>1204</t>
  </si>
  <si>
    <t>Acomptes provisionnels - TPS</t>
  </si>
  <si>
    <t>DateFacturee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</si>
  <si>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</si>
  <si>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</si>
  <si>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</si>
  <si>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</si>
  <si>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</si>
  <si>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</si>
  <si>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</si>
  <si>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</si>
  <si>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</si>
  <si>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</si>
  <si>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</si>
  <si>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</si>
  <si>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</si>
  <si>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</si>
  <si>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Inv_Row</t>
  </si>
  <si>
    <t>Adresse1</t>
  </si>
  <si>
    <t>Adresse3</t>
  </si>
  <si>
    <t>Adresse2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</si>
  <si>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</si>
  <si>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</si>
  <si>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</si>
  <si>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</si>
  <si>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</si>
  <si>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</si>
  <si>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</si>
  <si>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</si>
  <si>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</si>
  <si>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</si>
  <si>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FP</t>
  </si>
  <si>
    <t>Virement</t>
  </si>
  <si>
    <t>Fournitures de bureau</t>
  </si>
  <si>
    <t>5006</t>
  </si>
  <si>
    <t>Chèque</t>
  </si>
  <si>
    <t>Paiement pré-autorisé</t>
  </si>
  <si>
    <t>P</t>
  </si>
  <si>
    <t>ST</t>
  </si>
  <si>
    <t>Électricité - A</t>
  </si>
  <si>
    <t>AMEX</t>
  </si>
  <si>
    <t>Autre</t>
  </si>
  <si>
    <t>5021</t>
  </si>
  <si>
    <t>Assurance - loyer - 1</t>
  </si>
  <si>
    <t>5022</t>
  </si>
  <si>
    <t>Assurance - loyer - 2</t>
  </si>
  <si>
    <t>5023</t>
  </si>
  <si>
    <t>Assurance - loyer - 3</t>
  </si>
  <si>
    <t>No_Deb_Rec</t>
  </si>
  <si>
    <t>REP</t>
  </si>
  <si>
    <t>2011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</si>
  <si>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</si>
  <si>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</si>
  <si>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</si>
  <si>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</si>
  <si>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</si>
  <si>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</si>
  <si>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</si>
  <si>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</si>
  <si>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</si>
  <si>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</si>
  <si>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</si>
  <si>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</si>
  <si>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</si>
  <si>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</si>
  <si>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</si>
  <si>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</si>
  <si>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</si>
  <si>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</si>
  <si>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</si>
  <si>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</si>
  <si>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</si>
  <si>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</si>
  <si>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</si>
  <si>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</si>
  <si>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</si>
  <si>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</si>
  <si>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</si>
  <si>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</si>
  <si>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</si>
  <si>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</si>
  <si>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</si>
  <si>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</si>
  <si>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</si>
  <si>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</si>
  <si>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</si>
  <si>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</si>
  <si>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</si>
  <si>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</si>
  <si>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</si>
  <si>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</si>
  <si>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</si>
  <si>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</si>
  <si>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</si>
  <si>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</si>
  <si>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</si>
  <si>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</si>
  <si>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</si>
  <si>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</si>
  <si>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</si>
  <si>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</si>
  <si>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</si>
  <si>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</si>
  <si>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</si>
  <si>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</si>
  <si>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</si>
  <si>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</si>
  <si>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</si>
  <si>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</si>
  <si>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</si>
  <si>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</si>
  <si>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</si>
  <si>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</si>
  <si>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</si>
  <si>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</si>
  <si>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</si>
  <si>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</si>
  <si>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</si>
  <si>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</si>
  <si>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</si>
  <si>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</si>
  <si>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</si>
  <si>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</si>
  <si>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</si>
  <si>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</si>
  <si>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</si>
  <si>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</si>
  <si>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</si>
  <si>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</si>
  <si>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</si>
  <si>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</si>
  <si>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</si>
  <si>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</si>
  <si>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</si>
  <si>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</si>
  <si>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</si>
  <si>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</si>
  <si>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</si>
  <si>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</si>
  <si>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</si>
  <si>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</si>
  <si>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</si>
  <si>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</si>
  <si>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</si>
  <si>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</si>
  <si>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</si>
  <si>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</si>
  <si>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</si>
  <si>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</si>
  <si>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</si>
  <si>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</si>
  <si>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</si>
  <si>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</si>
  <si>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</si>
  <si>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</si>
  <si>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</si>
  <si>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</si>
  <si>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</si>
  <si>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</si>
  <si>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</si>
  <si>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</si>
  <si>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</si>
  <si>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</si>
  <si>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</si>
  <si>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</si>
  <si>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</si>
  <si>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</si>
  <si>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</si>
  <si>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</si>
  <si>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</si>
  <si>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</si>
  <si>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</si>
  <si>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</si>
  <si>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</si>
  <si>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</si>
  <si>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</si>
  <si>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</si>
  <si>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</si>
  <si>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</si>
  <si>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</si>
  <si>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</si>
  <si>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</si>
  <si>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</si>
  <si>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</si>
  <si>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</si>
  <si>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</si>
  <si>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</si>
  <si>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</si>
  <si>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</si>
  <si>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</si>
  <si>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</si>
  <si>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</si>
  <si>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</si>
  <si>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</si>
  <si>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</si>
  <si>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</si>
  <si>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</si>
  <si>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</si>
  <si>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</si>
  <si>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</si>
  <si>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</si>
  <si>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</si>
  <si>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</si>
  <si>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</si>
  <si>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</si>
  <si>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</si>
  <si>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</si>
  <si>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</si>
  <si>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</si>
  <si>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</si>
  <si>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</si>
  <si>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</si>
  <si>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</si>
  <si>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</si>
  <si>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</si>
  <si>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</si>
  <si>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</si>
  <si>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</si>
  <si>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</si>
  <si>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</si>
  <si>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</si>
  <si>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</si>
  <si>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</si>
  <si>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</si>
  <si>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</si>
  <si>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</si>
  <si>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FournID</t>
  </si>
  <si>
    <t>FouP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</si>
  <si>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</si>
  <si>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</si>
  <si>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</si>
  <si>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</si>
  <si>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</si>
  <si>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</si>
  <si>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</si>
  <si>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</si>
  <si>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</si>
  <si>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</si>
  <si>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</si>
  <si>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</si>
  <si>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</si>
  <si>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</si>
  <si>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</si>
  <si>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</si>
  <si>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</si>
  <si>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</si>
  <si>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</si>
  <si>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</si>
  <si>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</si>
  <si>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</si>
  <si>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</si>
  <si>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</si>
  <si>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</si>
  <si>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</si>
  <si>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</si>
  <si>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</si>
  <si>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</si>
  <si>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Séquence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</si>
</sst>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dd\-mm\-yyyy"/>
    <numFmt numFmtId="168" formatCode="dd\-mm\-yyyy\ hh:mm:ss"/>
    <numFmt numFmtId="169" formatCode="dd/mm/yyyy\ hh:mm:ss"/>
    <numFmt numFmtId="170" formatCode="0000"/>
    <numFmt numFmtId="171" formatCode="m/d/yyyy"/>
  </numFmts>
  <fonts count="3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3">
    <xf numFmtId="0" fontId="0" fillId="0" borderId="0" xfId="0"/>
    <xf numFmtId="165" fontId="0" fillId="0" borderId="0" xfId="2" applyNumberFormat="1" applyFont="1" applyAlignment="1">
      <alignment horizontal="right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7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4" fontId="0" fillId="0" borderId="0" xfId="0" applyNumberFormat="1" applyAlignment="1">
      <alignment horizontal="right"/>
    </xf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69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0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7" fontId="22" fillId="0" borderId="53" xfId="0" applyNumberFormat="1" applyFont="1" applyBorder="1" applyAlignment="1">
      <alignment horizontal="center"/>
    </xf>
    <xf numFmtId="167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0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7" fontId="22" fillId="0" borderId="43" xfId="0" applyNumberFormat="1" applyFont="1" applyBorder="1" applyAlignment="1">
      <alignment horizontal="center"/>
    </xf>
    <xf numFmtId="167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1" fontId="0" fillId="11" borderId="68" xfId="0" applyNumberFormat="1" applyFill="1" applyBorder="1" applyAlignment="1">
      <alignment horizontal="center"/>
    </xf>
    <xf numFmtId="171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0" fontId="1" fillId="15" borderId="84" xfId="2" applyNumberFormat="1" applyFont="1" applyFill="1" applyBorder="1" applyAlignment="1">
      <alignment horizontal="left"/>
    </xf>
    <xf numFmtId="170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69" fontId="13" fillId="2" borderId="1" xfId="0" applyNumberFormat="1" applyFont="1" applyFill="1" applyBorder="1" applyAlignment="1">
      <alignment horizontal="center" vertical="center"/>
    </xf>
    <xf numFmtId="169" fontId="0" fillId="0" borderId="0" xfId="0" applyNumberFormat="1"/>
    <xf numFmtId="169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7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167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0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4" fontId="29" fillId="2" borderId="0" xfId="0" applyNumberFormat="1" applyFont="1" applyFill="1" applyAlignment="1">
      <alignment horizontal="center" vertical="center"/>
    </xf>
    <xf numFmtId="0" fontId="30" fillId="0" borderId="0" xfId="0" applyFont="1" applyAlignment="1">
      <alignment horizontal="center"/>
    </xf>
    <xf numFmtId="0" fontId="30" fillId="0" borderId="0" xfId="0" applyFont="1"/>
    <xf numFmtId="165" fontId="29" fillId="2" borderId="0" xfId="0" applyNumberFormat="1" applyFont="1" applyFill="1" applyAlignment="1">
      <alignment horizontal="center" vertical="center"/>
    </xf>
    <xf numFmtId="49" fontId="29" fillId="2" borderId="0" xfId="0" applyNumberFormat="1" applyFont="1" applyFill="1" applyAlignment="1">
      <alignment horizontal="center" vertical="center"/>
    </xf>
    <xf numFmtId="49" fontId="7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49" fontId="0" fillId="0" borderId="0" xfId="0" applyNumberFormat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4" fontId="0" fillId="0" borderId="0" xfId="0" applyNumberFormat="1" applyAlignment="1">
      <alignment vertical="center"/>
    </xf>
    <xf numFmtId="165" fontId="0" fillId="0" borderId="0" xfId="0" applyNumberFormat="1" applyAlignment="1">
      <alignment vertical="center"/>
    </xf>
    <xf numFmtId="3" fontId="12" fillId="2" borderId="1" xfId="0" applyNumberFormat="1" applyFont="1" applyFill="1" applyBorder="1" applyAlignment="1">
      <alignment horizontal="left" vertical="center"/>
    </xf>
    <xf numFmtId="49" fontId="28" fillId="2" borderId="125" xfId="0" applyNumberFormat="1" applyFont="1" applyFill="1" applyBorder="1" applyAlignment="1">
      <alignment horizontal="center" vertical="center"/>
    </xf>
    <xf numFmtId="49" fontId="28" fillId="2" borderId="125" xfId="0" applyNumberFormat="1" applyFont="1" applyFill="1" applyBorder="1" applyAlignment="1">
      <alignment horizontal="left" vertical="center"/>
    </xf>
    <xf numFmtId="14" fontId="28" fillId="2" borderId="125" xfId="0" applyNumberFormat="1" applyFont="1" applyFill="1" applyBorder="1" applyAlignment="1">
      <alignment horizontal="center" vertical="center"/>
    </xf>
    <xf numFmtId="2" fontId="28" fillId="2" borderId="125" xfId="0" applyNumberFormat="1" applyFont="1" applyFill="1" applyBorder="1" applyAlignment="1">
      <alignment horizontal="center" vertical="center"/>
    </xf>
    <xf numFmtId="2" fontId="0" fillId="0" borderId="0" xfId="0" applyNumberFormat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" fontId="28" fillId="2" borderId="125" xfId="0" applyNumberFormat="1" applyFont="1" applyFill="1" applyBorder="1" applyAlignment="1">
      <alignment horizontal="right" vertical="center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170" fontId="1" fillId="15" borderId="84" xfId="2" applyNumberFormat="1" applyFont="1" applyFill="1" applyBorder="1" applyAlignment="1">
      <alignment horizontal="left"/>
    </xf>
    <xf numFmtId="170" fontId="1" fillId="15" borderId="85" xfId="2" applyNumberFormat="1" applyFont="1" applyFill="1" applyBorder="1" applyAlignment="1">
      <alignment horizontal="left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90" xfId="0" applyFill="1" applyBorder="1" applyAlignment="1">
      <alignment horizontal="left"/>
    </xf>
    <xf numFmtId="0" fontId="0" fillId="11" borderId="61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170" fontId="1" fillId="15" borderId="90" xfId="2" applyNumberFormat="1" applyFont="1" applyFill="1" applyBorder="1" applyAlignment="1">
      <alignment horizontal="left"/>
    </xf>
    <xf numFmtId="170" fontId="1" fillId="15" borderId="61" xfId="2" applyNumberFormat="1" applyFont="1" applyFill="1" applyBorder="1" applyAlignment="1">
      <alignment horizontal="left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8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1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7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7" dataDxfId="85" headerRowBorderDxfId="86" tableBorderDxfId="84" totalsRowBorderDxfId="83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2"/>
    <tableColumn id="2" xr3:uid="{6498A585-0434-4EB1-977D-A0B20C9C63FB}" name="Date" dataDxfId="81"/>
    <tableColumn id="3" xr3:uid="{74CB0563-15AB-43E0-9B35-F933DB6DD58F}" name="Taux" dataDxfId="8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9" headerRowBorderDxfId="78" tableBorderDxfId="77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6"/>
    <tableColumn id="3" xr3:uid="{C1051574-3026-4CFC-ACE4-EE3A5BE120E3}" name="Taux horaire" dataDxfId="75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4" dataDxfId="72" headerRowBorderDxfId="73" tableBorderDxfId="71" totalsRowBorderDxfId="70">
  <tableColumns count="2">
    <tableColumn id="1" xr3:uid="{F683B85E-E345-46C0-B559-6B55DA1B47DA}" name="Colonne1" headerRowDxfId="69" dataDxfId="68"/>
    <tableColumn id="4" xr3:uid="{931BD703-99B9-4545-835A-2B2008F9C610}" name="Colonne2" headerRowDxfId="67" dataDxfId="66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5" headerRowBorderDxfId="64" tableBorderDxfId="63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2"/>
    <tableColumn id="2" xr3:uid="{BC9D39C0-5A8D-4060-86F2-B334715137AE}" name="Du" dataDxfId="61"/>
    <tableColumn id="3" xr3:uid="{0317D5F2-8493-46CE-B417-3AD4D1BE752C}" name="Au" dataDxfId="60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9" dataDxfId="57" headerRowBorderDxfId="58" tableBorderDxfId="56" totalsRowBorderDxfId="55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4"/>
    <tableColumn id="2" xr3:uid="{F1BF9BCA-554F-405E-8EB2-104EE5229852}" name="Date" dataDxfId="53"/>
    <tableColumn id="3" xr3:uid="{BC205969-C048-4AC1-82CA-DCF785CD2E46}" name="Taux" dataDxfId="5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1" headerRowBorderDxfId="50" tableBorderDxfId="49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8"/>
    <tableColumn id="3" xr3:uid="{3A31E360-73D5-4ABD-A9DE-9036997DA118}" name="Taux horaire" dataDxfId="47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6" dataDxfId="44" headerRowBorderDxfId="45" tableBorderDxfId="43" totalsRowBorderDxfId="42">
  <tableColumns count="2">
    <tableColumn id="1" xr3:uid="{CB9EBD0D-71C1-4C9E-B3EA-2235AF94176F}" name="Colonne1" headerRowDxfId="41" dataDxfId="40"/>
    <tableColumn id="4" xr3:uid="{C7DCD92E-FE54-4CC5-87B2-F9846C4139DC}" name="Colonne2" headerRowDxfId="39" dataDxfId="38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7" headerRowBorderDxfId="36" tableBorderDxfId="35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4"/>
    <tableColumn id="2" xr3:uid="{661E3B83-6827-4026-8FCA-E63CF3515AA8}" name="Du" dataDxfId="33"/>
    <tableColumn id="3" xr3:uid="{41F1CFF9-AC58-4534-B761-8C936A1D968E}" name="Au" dataDxfId="32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55" hidden="1" customWidth="1"/>
    <col min="2" max="2" width="12.140625" style="55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206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59" t="s">
        <v>212</v>
      </c>
      <c r="E10" s="60" t="s">
        <v>1</v>
      </c>
      <c r="F10" s="60" t="s">
        <v>213</v>
      </c>
      <c r="G10" s="61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71" t="s">
        <v>15</v>
      </c>
      <c r="E11" s="72">
        <v>1</v>
      </c>
      <c r="F11" s="73" t="s">
        <v>221</v>
      </c>
      <c r="G11" s="74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88" t="s">
        <v>18</v>
      </c>
      <c r="E12" s="89">
        <v>2</v>
      </c>
      <c r="F12" s="90" t="s">
        <v>228</v>
      </c>
      <c r="G12" s="91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88" t="s">
        <v>17</v>
      </c>
      <c r="E13" s="89">
        <v>3</v>
      </c>
      <c r="F13" s="90" t="s">
        <v>231</v>
      </c>
      <c r="G13" s="91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ht="15.75" thickBot="1" x14ac:dyDescent="0.3">
      <c r="D14" s="110" t="s">
        <v>16</v>
      </c>
      <c r="E14" s="111">
        <v>4</v>
      </c>
      <c r="F14" s="112" t="s">
        <v>236</v>
      </c>
      <c r="G14" s="113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 t="e">
        <v>#NAME?</v>
      </c>
      <c r="R14" s="96" t="e">
        <v>#NAME?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14"/>
      <c r="E15" s="114"/>
      <c r="F15" s="115"/>
      <c r="G15" s="7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 t="e">
        <v>#NAME?</v>
      </c>
      <c r="R15" s="96" t="e">
        <v>#NAME?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ht="15.75" thickBot="1" x14ac:dyDescent="0.3"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 t="e">
        <f>DATE(YEAR(Aujourdhui)-1+IF(MONTH(Aujourdhui)&gt;7,1,0),8,1)</f>
        <v>#NAME?</v>
      </c>
      <c r="R16" s="96" t="e">
        <f>DATE(YEAR(Aujourdhui)+IF(MONTH(Aujourdhui)&gt;7,1,0),7,31)</f>
        <v>#NAME?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262" t="s">
        <v>241</v>
      </c>
      <c r="E17" s="263"/>
      <c r="F17" s="26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 t="e">
        <f>DATE(YEAR(Aujourdhui)-2+IF(MONTH(Aujourdhui)&gt;7,1,0),8,1)</f>
        <v>#NAME?</v>
      </c>
      <c r="R17" s="96" t="e">
        <f>DATE(YEAR(Aujourdhui)-1+IF(MONTH(Aujourdhui)&gt;7,1,0),7,31)</f>
        <v>#NAME?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64" t="s">
        <v>1</v>
      </c>
      <c r="E18" s="116" t="s">
        <v>3</v>
      </c>
      <c r="F18" s="117" t="s">
        <v>243</v>
      </c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77">
        <v>1</v>
      </c>
      <c r="E19" s="6">
        <v>44562</v>
      </c>
      <c r="F19" s="118">
        <v>300</v>
      </c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77">
        <v>1</v>
      </c>
      <c r="E20" s="6">
        <v>44927</v>
      </c>
      <c r="F20" s="118">
        <v>350</v>
      </c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77">
        <v>1</v>
      </c>
      <c r="E21" s="6">
        <v>45292</v>
      </c>
      <c r="F21" s="118">
        <v>400</v>
      </c>
      <c r="I21" s="104"/>
      <c r="J21" s="93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77">
        <v>2</v>
      </c>
      <c r="E22" s="6">
        <v>44927</v>
      </c>
      <c r="F22" s="118">
        <v>200</v>
      </c>
      <c r="I22" s="92"/>
      <c r="J22" s="93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77">
        <v>2</v>
      </c>
      <c r="E23" s="6">
        <v>45292</v>
      </c>
      <c r="F23" s="118">
        <v>225</v>
      </c>
      <c r="I23" s="104"/>
      <c r="J23" s="93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77">
        <v>3</v>
      </c>
      <c r="E24" s="6">
        <v>44927</v>
      </c>
      <c r="F24" s="118">
        <v>100</v>
      </c>
      <c r="I24" s="92"/>
      <c r="J24" s="93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77">
        <v>3</v>
      </c>
      <c r="E25" s="6">
        <v>45292</v>
      </c>
      <c r="F25" s="118">
        <v>115</v>
      </c>
      <c r="I25" s="124"/>
      <c r="J25" s="125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77">
        <v>4</v>
      </c>
      <c r="E26" s="6">
        <v>44927</v>
      </c>
      <c r="F26" s="118">
        <v>200</v>
      </c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77">
        <v>4</v>
      </c>
      <c r="E27" s="6">
        <v>45292</v>
      </c>
      <c r="F27" s="118">
        <v>225</v>
      </c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F28" s="130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ht="15.75" thickBot="1" x14ac:dyDescent="0.3">
      <c r="D31" s="253" t="s">
        <v>290</v>
      </c>
      <c r="E31" s="254"/>
      <c r="F31" s="255"/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D32" s="290" t="s">
        <v>6</v>
      </c>
      <c r="E32" s="291"/>
      <c r="F32" s="292"/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D33" s="295" t="s">
        <v>22</v>
      </c>
      <c r="E33" s="296"/>
      <c r="F33" s="297"/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D34" s="283" t="s">
        <v>24</v>
      </c>
      <c r="E34" s="300"/>
      <c r="F34" s="284"/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D35" s="276" t="s">
        <v>108</v>
      </c>
      <c r="E35" s="301"/>
      <c r="F35" s="278"/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D36" s="287" t="s">
        <v>23</v>
      </c>
      <c r="E36" s="288"/>
      <c r="F36" s="289"/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ht="15.75" thickBot="1" x14ac:dyDescent="0.3">
      <c r="I38" s="305" t="s">
        <v>309</v>
      </c>
      <c r="J38" s="306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307" t="s">
        <v>312</v>
      </c>
      <c r="E39" s="308"/>
      <c r="F39" s="309"/>
      <c r="I39" s="140" t="s">
        <v>84</v>
      </c>
      <c r="J39" s="141" t="s">
        <v>313</v>
      </c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140" t="s">
        <v>315</v>
      </c>
      <c r="E40" s="141" t="s">
        <v>316</v>
      </c>
      <c r="F40" s="142" t="s">
        <v>313</v>
      </c>
      <c r="I40" s="128" t="s">
        <v>317</v>
      </c>
      <c r="J40" s="143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144" t="s">
        <v>321</v>
      </c>
      <c r="E41" s="145">
        <v>0</v>
      </c>
      <c r="F41" s="146"/>
      <c r="I41" s="135" t="s">
        <v>88</v>
      </c>
      <c r="J41" s="147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x14ac:dyDescent="0.25">
      <c r="D42" s="148" t="s">
        <v>90</v>
      </c>
      <c r="E42" s="149">
        <v>15</v>
      </c>
      <c r="F42" s="150"/>
      <c r="I42" s="128" t="s">
        <v>102</v>
      </c>
      <c r="J42" s="143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151" t="s">
        <v>87</v>
      </c>
      <c r="E43" s="152">
        <v>30</v>
      </c>
      <c r="F43" s="153"/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148" t="s">
        <v>103</v>
      </c>
      <c r="E44" s="149">
        <v>60</v>
      </c>
      <c r="F44" s="150"/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154"/>
      <c r="E45" s="155"/>
      <c r="F45" s="156"/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ht="15.75" thickBot="1" x14ac:dyDescent="0.3">
      <c r="D48" s="253" t="s">
        <v>340</v>
      </c>
      <c r="E48" s="254"/>
      <c r="F48" s="255"/>
      <c r="I48" s="271" t="s">
        <v>341</v>
      </c>
      <c r="J48" s="272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4:27" x14ac:dyDescent="0.25">
      <c r="D49" s="290" t="s">
        <v>243</v>
      </c>
      <c r="E49" s="291"/>
      <c r="F49" s="292"/>
      <c r="I49" s="276" t="s">
        <v>177</v>
      </c>
      <c r="J49" s="278"/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4:27" ht="15.75" thickBot="1" x14ac:dyDescent="0.3">
      <c r="D50" s="310">
        <v>350</v>
      </c>
      <c r="E50" s="311"/>
      <c r="F50" s="312"/>
      <c r="I50" s="283" t="s">
        <v>174</v>
      </c>
      <c r="J50" s="284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4:27" ht="15.75" thickBot="1" x14ac:dyDescent="0.3">
      <c r="I51" s="276" t="s">
        <v>178</v>
      </c>
      <c r="J51" s="278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4:27" x14ac:dyDescent="0.25">
      <c r="I52" s="283" t="s">
        <v>59</v>
      </c>
      <c r="J52" s="284"/>
      <c r="T52" s="97" t="s">
        <v>351</v>
      </c>
      <c r="U52" s="98" t="s">
        <v>352</v>
      </c>
      <c r="V52" s="99">
        <v>42</v>
      </c>
      <c r="W52" s="100" t="s">
        <v>66</v>
      </c>
    </row>
    <row r="53" spans="4:27" x14ac:dyDescent="0.25">
      <c r="I53" s="276" t="s">
        <v>172</v>
      </c>
      <c r="J53" s="278"/>
      <c r="T53" s="97" t="s">
        <v>353</v>
      </c>
      <c r="U53" s="105" t="s">
        <v>354</v>
      </c>
      <c r="V53" s="99">
        <v>43</v>
      </c>
      <c r="W53" s="106" t="s">
        <v>355</v>
      </c>
    </row>
    <row r="54" spans="4:27" x14ac:dyDescent="0.25">
      <c r="I54" s="131" t="s">
        <v>182</v>
      </c>
      <c r="J54" s="133"/>
      <c r="T54" s="97" t="s">
        <v>356</v>
      </c>
      <c r="U54" s="98" t="s">
        <v>357</v>
      </c>
      <c r="V54" s="99">
        <v>44</v>
      </c>
      <c r="W54" s="100" t="s">
        <v>355</v>
      </c>
    </row>
    <row r="55" spans="4:27" x14ac:dyDescent="0.25"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4:27" ht="15.75" thickBot="1" x14ac:dyDescent="0.3"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4:27" x14ac:dyDescent="0.25">
      <c r="T57" s="97" t="s">
        <v>140</v>
      </c>
      <c r="U57" s="105" t="s">
        <v>139</v>
      </c>
      <c r="V57" s="99">
        <v>47</v>
      </c>
      <c r="W57" s="106" t="s">
        <v>355</v>
      </c>
    </row>
    <row r="58" spans="4:27" x14ac:dyDescent="0.25">
      <c r="T58" s="97" t="s">
        <v>359</v>
      </c>
      <c r="U58" s="98" t="s">
        <v>360</v>
      </c>
      <c r="V58" s="99">
        <v>48</v>
      </c>
      <c r="W58" s="100" t="s">
        <v>355</v>
      </c>
    </row>
    <row r="59" spans="4:27" x14ac:dyDescent="0.25">
      <c r="T59" s="97" t="s">
        <v>138</v>
      </c>
      <c r="U59" s="105" t="s">
        <v>137</v>
      </c>
      <c r="V59" s="99">
        <v>49</v>
      </c>
      <c r="W59" s="106" t="s">
        <v>355</v>
      </c>
    </row>
    <row r="60" spans="4:27" x14ac:dyDescent="0.25">
      <c r="T60" s="97" t="s">
        <v>69</v>
      </c>
      <c r="U60" s="98" t="s">
        <v>176</v>
      </c>
      <c r="V60" s="99">
        <v>50</v>
      </c>
      <c r="W60" s="100" t="s">
        <v>355</v>
      </c>
    </row>
    <row r="61" spans="4:27" x14ac:dyDescent="0.25">
      <c r="T61" s="97" t="s">
        <v>361</v>
      </c>
      <c r="U61" s="105" t="s">
        <v>81</v>
      </c>
      <c r="V61" s="99">
        <v>66</v>
      </c>
      <c r="W61" s="106" t="s">
        <v>355</v>
      </c>
    </row>
    <row r="62" spans="4:27" x14ac:dyDescent="0.25">
      <c r="T62" s="97" t="s">
        <v>70</v>
      </c>
      <c r="U62" s="98" t="s">
        <v>78</v>
      </c>
      <c r="V62" s="99">
        <v>51</v>
      </c>
      <c r="W62" s="100" t="s">
        <v>355</v>
      </c>
    </row>
    <row r="63" spans="4:27" x14ac:dyDescent="0.25"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4:27" x14ac:dyDescent="0.25">
      <c r="T64" s="97" t="s">
        <v>80</v>
      </c>
      <c r="U64" s="98" t="s">
        <v>79</v>
      </c>
      <c r="V64" s="99">
        <v>62</v>
      </c>
      <c r="W64" s="100" t="s">
        <v>355</v>
      </c>
    </row>
    <row r="65" spans="20:23" x14ac:dyDescent="0.25">
      <c r="T65" s="97" t="s">
        <v>47</v>
      </c>
      <c r="U65" s="105" t="s">
        <v>46</v>
      </c>
      <c r="V65" s="99">
        <v>53</v>
      </c>
      <c r="W65" s="106" t="s">
        <v>355</v>
      </c>
    </row>
    <row r="66" spans="20:23" x14ac:dyDescent="0.25">
      <c r="T66" s="97" t="s">
        <v>22</v>
      </c>
      <c r="U66" s="98" t="s">
        <v>45</v>
      </c>
      <c r="V66" s="99">
        <v>54</v>
      </c>
      <c r="W66" s="100" t="s">
        <v>355</v>
      </c>
    </row>
    <row r="67" spans="20:23" x14ac:dyDescent="0.25">
      <c r="T67" s="97" t="s">
        <v>49</v>
      </c>
      <c r="U67" s="105" t="s">
        <v>48</v>
      </c>
      <c r="V67" s="99">
        <v>55</v>
      </c>
      <c r="W67" s="106" t="s">
        <v>355</v>
      </c>
    </row>
    <row r="68" spans="20:23" x14ac:dyDescent="0.25">
      <c r="T68" s="97" t="s">
        <v>64</v>
      </c>
      <c r="U68" s="98" t="s">
        <v>63</v>
      </c>
      <c r="V68" s="99">
        <v>56</v>
      </c>
      <c r="W68" s="100" t="s">
        <v>355</v>
      </c>
    </row>
    <row r="69" spans="20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20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20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20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20:23" x14ac:dyDescent="0.25">
      <c r="T73" s="97" t="s">
        <v>185</v>
      </c>
      <c r="U73" s="105" t="s">
        <v>184</v>
      </c>
      <c r="V73" s="99">
        <v>63</v>
      </c>
      <c r="W73" s="106" t="s">
        <v>355</v>
      </c>
    </row>
    <row r="74" spans="20:23" x14ac:dyDescent="0.25">
      <c r="T74" s="97" t="s">
        <v>187</v>
      </c>
      <c r="U74" s="98" t="s">
        <v>186</v>
      </c>
      <c r="V74" s="99">
        <v>64</v>
      </c>
      <c r="W74" s="100" t="s">
        <v>355</v>
      </c>
    </row>
    <row r="75" spans="20:23" x14ac:dyDescent="0.25">
      <c r="T75" s="97" t="s">
        <v>189</v>
      </c>
      <c r="U75" s="105" t="s">
        <v>188</v>
      </c>
      <c r="V75" s="99">
        <v>65</v>
      </c>
      <c r="W75" s="106" t="s">
        <v>355</v>
      </c>
    </row>
    <row r="76" spans="20:23" x14ac:dyDescent="0.25"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I56:J56"/>
    <mergeCell ref="D50:F50"/>
    <mergeCell ref="I50:J50"/>
    <mergeCell ref="I51:J51"/>
    <mergeCell ref="I52:J52"/>
    <mergeCell ref="I53:J53"/>
    <mergeCell ref="I55:J55"/>
    <mergeCell ref="I38:J38"/>
    <mergeCell ref="D39:F39"/>
    <mergeCell ref="D48:F48"/>
    <mergeCell ref="I48:J48"/>
    <mergeCell ref="D49:F49"/>
    <mergeCell ref="I49:J49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0:J30"/>
    <mergeCell ref="M30:N30"/>
    <mergeCell ref="P30:Q30"/>
    <mergeCell ref="D31:F31"/>
    <mergeCell ref="I31:J31"/>
    <mergeCell ref="M31:N31"/>
    <mergeCell ref="P31:Q31"/>
    <mergeCell ref="P27:Q27"/>
    <mergeCell ref="I28:J28"/>
    <mergeCell ref="L28:N28"/>
    <mergeCell ref="P28:Q28"/>
    <mergeCell ref="I29:J29"/>
    <mergeCell ref="M29:N29"/>
    <mergeCell ref="P29:Q29"/>
    <mergeCell ref="Y10:AA10"/>
    <mergeCell ref="D17:F17"/>
    <mergeCell ref="L21:M21"/>
    <mergeCell ref="P24:R24"/>
    <mergeCell ref="P25:Q25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P11:P21">
    <cfRule type="expression" dxfId="31" priority="6">
      <formula>AND($T11&lt;&gt;"",MOD(ROW(),2)=1)</formula>
    </cfRule>
    <cfRule type="expression" dxfId="30" priority="7">
      <formula>AND($T11&lt;&gt;"",MOD(ROW(),2)=0)</formula>
    </cfRule>
  </conditionalFormatting>
  <conditionalFormatting sqref="Q11:Q21">
    <cfRule type="expression" dxfId="29" priority="4">
      <formula>AND($T11&lt;&gt;"",MOD(ROW(),2)=1)</formula>
    </cfRule>
    <cfRule type="expression" dxfId="28" priority="5">
      <formula>AND($T11&lt;&gt;"",MOD(ROW(),2)=0)</formula>
    </cfRule>
  </conditionalFormatting>
  <conditionalFormatting sqref="R11:R20">
    <cfRule type="expression" dxfId="27" priority="2">
      <formula>AND($T11&lt;&gt;"",MOD(ROW(),2)=1)</formula>
    </cfRule>
    <cfRule type="expression" dxfId="26" priority="3">
      <formula>AND($T11&lt;&gt;"",MOD(ROW(),2)=0)</formula>
    </cfRule>
  </conditionalFormatting>
  <conditionalFormatting sqref="T11:W78">
    <cfRule type="expression" dxfId="25" priority="8">
      <formula>AND($T11&lt;&gt;"",MOD(ROW(),2)=1)</formula>
    </cfRule>
    <cfRule type="expression" dxfId="24" priority="9">
      <formula>AND($T11&lt;&gt;"",MOD(ROW(),2)=0)</formula>
    </cfRule>
  </conditionalFormatting>
  <conditionalFormatting sqref="Y12:AA51">
    <cfRule type="expression" dxfId="23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1"/>
  <sheetViews>
    <sheetView tabSelected="1" topLeftCell="A2" workbookViewId="0">
      <selection activeCell="O24" sqref="O24"/>
    </sheetView>
  </sheetViews>
  <sheetFormatPr baseColWidth="10" defaultColWidth="9.140625" defaultRowHeight="15" x14ac:dyDescent="0.25"/>
  <cols>
    <col min="1" max="1" width="9.140625" style="5"/>
    <col min="2" max="2" width="30.7109375" style="15" customWidth="1"/>
    <col min="3" max="4" width="9.140625" style="5"/>
    <col min="5" max="5" width="9.140625" style="217"/>
    <col min="6" max="6" width="10.7109375" style="6" bestFit="1" customWidth="1"/>
    <col min="7" max="7" width="9.140625" style="9"/>
    <col min="8" max="8" width="9.140625" style="33"/>
    <col min="9" max="9" width="9.7109375" style="218" bestFit="1" customWidth="1"/>
    <col min="10" max="10" width="18.42578125" style="17" bestFit="1" customWidth="1"/>
  </cols>
  <sheetData>
    <row r="1" spans="1:10" x14ac:dyDescent="0.25">
      <c r="A1" s="197" t="s">
        <v>376</v>
      </c>
      <c r="B1" s="214" t="s">
        <v>377</v>
      </c>
      <c r="C1" s="197" t="s">
        <v>372</v>
      </c>
      <c r="D1" s="197" t="s">
        <v>373</v>
      </c>
      <c r="E1" s="216" t="s">
        <v>374</v>
      </c>
      <c r="F1" s="215" t="s">
        <v>3</v>
      </c>
      <c r="G1" s="213" t="s">
        <v>2</v>
      </c>
      <c r="H1" s="219" t="s">
        <v>7</v>
      </c>
      <c r="I1" s="219" t="s">
        <v>375</v>
      </c>
      <c r="J1" s="213" t="s">
        <v>141</v>
      </c>
    </row>
  </sheetData>
  <conditionalFormatting sqref="A2:J99946 I2:I1048576">
    <cfRule type="expression" dxfId="5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1"/>
  <sheetViews>
    <sheetView workbookViewId="0">
      <selection activeCell="Z8" sqref="Z8"/>
    </sheetView>
  </sheetViews>
  <sheetFormatPr baseColWidth="10" defaultRowHeight="15" x14ac:dyDescent="0.25"/>
  <cols>
    <col min="1" max="1" width="7.85546875" style="5" bestFit="1" customWidth="1"/>
    <col min="2" max="2" width="40.28515625" style="15" bestFit="1" customWidth="1"/>
    <col min="3" max="3" width="7.5703125" style="5" bestFit="1" customWidth="1"/>
    <col min="4" max="4" width="10.7109375" bestFit="1" customWidth="1"/>
    <col min="5" max="5" width="9.7109375" style="8" bestFit="1" customWidth="1"/>
    <col min="6" max="6" width="5.85546875" style="202" bestFit="1" customWidth="1"/>
    <col min="7" max="7" width="7.7109375" style="198" customWidth="1"/>
    <col min="8" max="8" width="8.7109375" style="198" customWidth="1"/>
    <col min="9" max="9" width="11.7109375" style="8" customWidth="1"/>
    <col min="10" max="10" width="5.85546875" style="202" bestFit="1" customWidth="1"/>
    <col min="11" max="11" width="7.7109375" style="198" customWidth="1"/>
    <col min="12" max="12" width="8.7109375" style="198" customWidth="1"/>
    <col min="13" max="13" width="11.7109375" style="8" customWidth="1"/>
    <col min="14" max="14" width="5.85546875" style="202" bestFit="1" customWidth="1"/>
    <col min="15" max="15" width="7.7109375" style="198" customWidth="1"/>
    <col min="16" max="16" width="8.7109375" style="198" customWidth="1"/>
    <col min="17" max="17" width="11.7109375" style="8" customWidth="1"/>
    <col min="18" max="18" width="5.85546875" style="202" bestFit="1" customWidth="1"/>
    <col min="19" max="19" width="7.7109375" style="198" customWidth="1"/>
    <col min="20" max="20" width="8.7109375" style="198" customWidth="1"/>
    <col min="21" max="21" width="11.7109375" style="8" customWidth="1"/>
    <col min="22" max="22" width="5.85546875" style="203" bestFit="1" customWidth="1"/>
    <col min="23" max="23" width="7.7109375" style="198" customWidth="1"/>
    <col min="24" max="24" width="8.7109375" style="198" customWidth="1"/>
    <col min="25" max="25" width="11.7109375" style="8" customWidth="1"/>
    <col min="26" max="26" width="10.28515625" bestFit="1" customWidth="1"/>
    <col min="27" max="27" width="18.42578125" bestFit="1" customWidth="1"/>
  </cols>
  <sheetData>
    <row r="1" spans="1:27" s="200" customFormat="1" x14ac:dyDescent="0.25">
      <c r="A1" s="199" t="s">
        <v>376</v>
      </c>
      <c r="B1" s="205" t="s">
        <v>377</v>
      </c>
      <c r="C1" s="199" t="s">
        <v>372</v>
      </c>
      <c r="D1" s="199" t="s">
        <v>3</v>
      </c>
      <c r="E1" s="204" t="s">
        <v>398</v>
      </c>
      <c r="F1" s="201" t="s">
        <v>388</v>
      </c>
      <c r="G1" s="201" t="s">
        <v>378</v>
      </c>
      <c r="H1" s="201" t="s">
        <v>390</v>
      </c>
      <c r="I1" s="204" t="s">
        <v>379</v>
      </c>
      <c r="J1" s="201" t="s">
        <v>389</v>
      </c>
      <c r="K1" s="201" t="s">
        <v>380</v>
      </c>
      <c r="L1" s="201" t="s">
        <v>391</v>
      </c>
      <c r="M1" s="204" t="s">
        <v>381</v>
      </c>
      <c r="N1" s="201" t="s">
        <v>392</v>
      </c>
      <c r="O1" s="201" t="s">
        <v>382</v>
      </c>
      <c r="P1" s="201" t="s">
        <v>395</v>
      </c>
      <c r="Q1" s="204" t="s">
        <v>383</v>
      </c>
      <c r="R1" s="201" t="s">
        <v>393</v>
      </c>
      <c r="S1" s="201" t="s">
        <v>384</v>
      </c>
      <c r="T1" s="201" t="s">
        <v>396</v>
      </c>
      <c r="U1" s="204" t="s">
        <v>385</v>
      </c>
      <c r="V1" s="201" t="s">
        <v>394</v>
      </c>
      <c r="W1" s="201" t="s">
        <v>386</v>
      </c>
      <c r="X1" s="201" t="s">
        <v>397</v>
      </c>
      <c r="Y1" s="204" t="s">
        <v>387</v>
      </c>
      <c r="Z1" s="199" t="s">
        <v>375</v>
      </c>
      <c r="AA1" s="199" t="s">
        <v>141</v>
      </c>
    </row>
  </sheetData>
  <conditionalFormatting sqref="A2:AA998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3752E-2F9F-457A-A26B-86CB2514BE15}">
  <sheetPr codeName="wshFAC_Sommaire_Taux"/>
  <dimension ref="A1:E1"/>
  <sheetViews>
    <sheetView workbookViewId="0">
      <selection activeCell="A13" sqref="A13:XFD16"/>
    </sheetView>
  </sheetViews>
  <sheetFormatPr baseColWidth="10" defaultRowHeight="15" x14ac:dyDescent="0.25"/>
  <cols>
    <col min="1" max="1" width="11.42578125" style="208"/>
    <col min="2" max="2" width="11.42578125" style="209"/>
    <col min="3" max="3" width="11.42578125" style="208"/>
    <col min="4" max="4" width="11.42578125" style="210"/>
    <col min="5" max="5" width="11.42578125" style="211"/>
    <col min="6" max="16384" width="11.42578125" style="207"/>
  </cols>
  <sheetData>
    <row r="1" spans="1:5" x14ac:dyDescent="0.25">
      <c r="A1" s="205" t="s">
        <v>96</v>
      </c>
      <c r="B1" s="205" t="s">
        <v>399</v>
      </c>
      <c r="C1" s="205" t="s">
        <v>2</v>
      </c>
      <c r="D1" s="205" t="s">
        <v>7</v>
      </c>
      <c r="E1" s="205" t="s">
        <v>109</v>
      </c>
    </row>
  </sheetData>
  <conditionalFormatting sqref="A2:E9984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1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0" customFormat="1" x14ac:dyDescent="0.25">
      <c r="A1" s="19" t="s">
        <v>77</v>
      </c>
      <c r="B1" s="19" t="s">
        <v>6</v>
      </c>
      <c r="C1" s="19" t="s">
        <v>72</v>
      </c>
      <c r="D1" s="19" t="s">
        <v>26</v>
      </c>
      <c r="E1" s="19" t="s">
        <v>27</v>
      </c>
      <c r="F1" s="19" t="s">
        <v>28</v>
      </c>
      <c r="G1" s="19" t="s">
        <v>29</v>
      </c>
    </row>
  </sheetData>
  <conditionalFormatting sqref="A2:G962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"/>
  <sheetViews>
    <sheetView zoomScale="95" zoomScaleNormal="95" workbookViewId="0">
      <pane ySplit="1" topLeftCell="A2" activePane="bottomLeft" state="frozen"/>
      <selection activeCell="G40" sqref="G40"/>
      <selection pane="bottomLeft" activeCell="C16" sqref="C16"/>
    </sheetView>
  </sheetViews>
  <sheetFormatPr baseColWidth="10" defaultRowHeight="15" x14ac:dyDescent="0.25"/>
  <cols>
    <col min="1" max="1" width="10" style="35" bestFit="1" customWidth="1"/>
    <col min="2" max="2" width="11.5703125" style="35" bestFit="1" customWidth="1"/>
    <col min="3" max="3" width="67.7109375" style="35" bestFit="1" customWidth="1"/>
    <col min="4" max="4" width="19.85546875" style="35" bestFit="1" customWidth="1"/>
    <col min="5" max="5" width="11.7109375" style="35" customWidth="1"/>
    <col min="6" max="6" width="36.140625" style="36" bestFit="1" customWidth="1"/>
    <col min="7" max="7" width="16.7109375" style="35" bestFit="1" customWidth="1"/>
    <col min="8" max="8" width="16.28515625" style="35" bestFit="1" customWidth="1"/>
    <col min="9" max="9" width="34.28515625" style="35" customWidth="1"/>
    <col min="10" max="10" width="20.140625" style="47" bestFit="1" customWidth="1"/>
    <col min="11" max="16384" width="11.42578125" style="35"/>
  </cols>
  <sheetData>
    <row r="1" spans="1:10" ht="15" customHeight="1" x14ac:dyDescent="0.25">
      <c r="A1" s="34" t="s">
        <v>132</v>
      </c>
      <c r="B1" s="34" t="s">
        <v>3</v>
      </c>
      <c r="C1" s="34" t="s">
        <v>6</v>
      </c>
      <c r="D1" s="34" t="s">
        <v>25</v>
      </c>
      <c r="E1" s="34" t="s">
        <v>72</v>
      </c>
      <c r="F1" s="212" t="s">
        <v>26</v>
      </c>
      <c r="G1" s="34" t="s">
        <v>27</v>
      </c>
      <c r="H1" s="34" t="s">
        <v>28</v>
      </c>
      <c r="I1" s="34" t="s">
        <v>29</v>
      </c>
      <c r="J1" s="163" t="s">
        <v>141</v>
      </c>
    </row>
  </sheetData>
  <autoFilter ref="A1:J1" xr:uid="{E0D58006-DE1D-488F-9BB7-8096C5818030}"/>
  <phoneticPr fontId="2" type="noConversion"/>
  <conditionalFormatting sqref="A2:J98523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"/>
  <dimension ref="A1:P1"/>
  <sheetViews>
    <sheetView zoomScale="95" zoomScaleNormal="95" workbookViewId="0">
      <pane ySplit="765" topLeftCell="A3" activePane="bottomLeft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32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20" customFormat="1" ht="13.5" x14ac:dyDescent="0.25">
      <c r="A1" s="31" t="s">
        <v>0</v>
      </c>
      <c r="B1" s="27" t="s">
        <v>1</v>
      </c>
      <c r="C1" s="27" t="s">
        <v>2</v>
      </c>
      <c r="D1" s="28" t="s">
        <v>3</v>
      </c>
      <c r="E1" s="27" t="s">
        <v>4</v>
      </c>
      <c r="F1" s="27" t="s">
        <v>5</v>
      </c>
      <c r="G1" s="27" t="s">
        <v>6</v>
      </c>
      <c r="H1" s="29" t="s">
        <v>7</v>
      </c>
      <c r="I1" s="27" t="s">
        <v>8</v>
      </c>
      <c r="J1" s="27" t="s">
        <v>9</v>
      </c>
      <c r="K1" s="30" t="s">
        <v>10</v>
      </c>
      <c r="L1" s="27" t="s">
        <v>11</v>
      </c>
      <c r="M1" s="30" t="s">
        <v>144</v>
      </c>
      <c r="N1" s="27" t="s">
        <v>12</v>
      </c>
      <c r="O1" s="27" t="s">
        <v>13</v>
      </c>
      <c r="P1" s="27" t="s">
        <v>14</v>
      </c>
    </row>
  </sheetData>
  <autoFilter ref="A1:P1" xr:uid="{00000000-0001-0000-0000-000000000000}"/>
  <conditionalFormatting sqref="A2:P9543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55" customWidth="1"/>
    <col min="2" max="2" width="12.140625" style="55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5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5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49"/>
      <c r="B1" s="49"/>
      <c r="C1" s="220"/>
      <c r="D1" s="220"/>
      <c r="E1" s="220"/>
      <c r="F1" s="220"/>
      <c r="G1" s="220"/>
      <c r="H1" s="220"/>
      <c r="I1" s="220"/>
      <c r="J1" s="220"/>
      <c r="K1" s="220"/>
      <c r="L1" s="220"/>
      <c r="M1" s="220"/>
      <c r="N1" s="220"/>
      <c r="O1" s="220"/>
      <c r="P1" s="220"/>
      <c r="Q1" s="220"/>
      <c r="R1" s="220"/>
      <c r="S1" s="220"/>
      <c r="T1" s="220"/>
      <c r="U1" s="220"/>
    </row>
    <row r="2" spans="1:27" ht="12.6" customHeight="1" thickBot="1" x14ac:dyDescent="0.3">
      <c r="A2" s="221" t="s">
        <v>193</v>
      </c>
      <c r="B2" s="221"/>
    </row>
    <row r="3" spans="1:27" ht="15.75" thickBot="1" x14ac:dyDescent="0.3">
      <c r="A3" s="50" t="s">
        <v>194</v>
      </c>
      <c r="B3" s="51"/>
      <c r="D3" s="222" t="s">
        <v>195</v>
      </c>
      <c r="E3" s="223"/>
      <c r="F3" s="224" t="s">
        <v>196</v>
      </c>
      <c r="G3" s="225"/>
      <c r="H3" s="225"/>
      <c r="I3" s="225"/>
      <c r="J3" s="225"/>
      <c r="K3" s="225"/>
      <c r="L3" s="225"/>
      <c r="M3" s="226"/>
      <c r="T3" s="14"/>
      <c r="V3"/>
    </row>
    <row r="4" spans="1:27" ht="15.75" thickBot="1" x14ac:dyDescent="0.3">
      <c r="A4" s="50" t="s">
        <v>197</v>
      </c>
      <c r="B4" s="51"/>
      <c r="P4" s="227"/>
      <c r="Q4" s="228"/>
      <c r="R4" s="229"/>
      <c r="S4" s="229"/>
      <c r="V4" s="7"/>
      <c r="W4" s="5"/>
    </row>
    <row r="5" spans="1:27" ht="15.75" thickBot="1" x14ac:dyDescent="0.3">
      <c r="A5" s="50" t="s">
        <v>198</v>
      </c>
      <c r="B5" s="52"/>
      <c r="D5" s="236" t="s">
        <v>199</v>
      </c>
      <c r="E5" s="237"/>
      <c r="F5" s="238" t="s">
        <v>200</v>
      </c>
      <c r="G5" s="239"/>
      <c r="H5" s="239"/>
      <c r="I5" s="239"/>
      <c r="J5" s="239"/>
      <c r="K5" s="239"/>
      <c r="L5" s="239"/>
      <c r="M5" s="240"/>
      <c r="P5" s="228"/>
      <c r="Q5" s="228"/>
      <c r="R5" s="229"/>
      <c r="S5" s="229"/>
      <c r="V5" s="7"/>
      <c r="W5" s="5"/>
    </row>
    <row r="6" spans="1:27" ht="15.75" thickBot="1" x14ac:dyDescent="0.3">
      <c r="A6" s="50" t="s">
        <v>201</v>
      </c>
      <c r="B6" s="53"/>
      <c r="D6" s="241" t="s">
        <v>202</v>
      </c>
      <c r="E6" s="242"/>
      <c r="F6" s="243" t="s">
        <v>203</v>
      </c>
      <c r="G6" s="244"/>
      <c r="H6" s="244"/>
      <c r="I6" s="244"/>
      <c r="J6" s="244"/>
      <c r="K6" s="244"/>
      <c r="L6" s="244"/>
      <c r="M6" s="245"/>
      <c r="P6" s="228"/>
      <c r="Q6" s="228"/>
      <c r="R6" s="229"/>
      <c r="S6" s="229"/>
      <c r="V6" s="7"/>
      <c r="W6" s="5"/>
    </row>
    <row r="7" spans="1:27" x14ac:dyDescent="0.25">
      <c r="A7" s="50" t="s">
        <v>204</v>
      </c>
      <c r="B7" s="53"/>
      <c r="E7" s="54"/>
      <c r="F7" s="7"/>
      <c r="G7" s="7"/>
      <c r="H7" s="7"/>
      <c r="I7" s="7"/>
      <c r="J7" s="7"/>
      <c r="K7" s="7"/>
      <c r="L7" s="7"/>
      <c r="N7" s="14"/>
    </row>
    <row r="8" spans="1:27" ht="15.75" thickBot="1" x14ac:dyDescent="0.3">
      <c r="E8" s="54"/>
      <c r="F8" s="7"/>
      <c r="G8" s="7"/>
      <c r="H8" s="7"/>
      <c r="I8" s="7"/>
      <c r="J8" s="7"/>
      <c r="K8" s="7"/>
      <c r="L8" s="7"/>
      <c r="M8" s="7"/>
      <c r="N8" s="7"/>
    </row>
    <row r="9" spans="1:27" ht="15" customHeight="1" x14ac:dyDescent="0.25">
      <c r="A9" s="56" t="s">
        <v>205</v>
      </c>
      <c r="B9" s="57">
        <v>355</v>
      </c>
      <c r="D9" s="248" t="s">
        <v>370</v>
      </c>
      <c r="E9" s="249"/>
      <c r="F9" s="249"/>
      <c r="G9" s="250"/>
      <c r="I9" s="251" t="s">
        <v>207</v>
      </c>
      <c r="J9" s="252"/>
      <c r="K9" s="58"/>
      <c r="L9" s="253" t="s">
        <v>208</v>
      </c>
      <c r="M9" s="254"/>
      <c r="N9" s="255"/>
      <c r="P9" s="256" t="s">
        <v>209</v>
      </c>
      <c r="Q9" s="257"/>
      <c r="R9" s="258"/>
      <c r="T9" s="230" t="s">
        <v>210</v>
      </c>
      <c r="U9" s="231"/>
      <c r="V9" s="231"/>
      <c r="W9" s="232"/>
      <c r="Y9" s="233" t="s">
        <v>211</v>
      </c>
      <c r="Z9" s="234"/>
      <c r="AA9" s="235"/>
    </row>
    <row r="10" spans="1:27" ht="15.75" customHeight="1" thickBot="1" x14ac:dyDescent="0.3">
      <c r="D10" s="191" t="s">
        <v>212</v>
      </c>
      <c r="E10" s="192" t="s">
        <v>1</v>
      </c>
      <c r="F10" s="192" t="s">
        <v>213</v>
      </c>
      <c r="G10" s="193" t="s">
        <v>214</v>
      </c>
      <c r="I10" s="62" t="s">
        <v>215</v>
      </c>
      <c r="J10" s="63" t="s">
        <v>216</v>
      </c>
      <c r="K10" s="58"/>
      <c r="L10" s="64" t="s">
        <v>217</v>
      </c>
      <c r="M10" s="64" t="s">
        <v>3</v>
      </c>
      <c r="N10" s="64" t="s">
        <v>109</v>
      </c>
      <c r="P10" s="65" t="s">
        <v>214</v>
      </c>
      <c r="Q10" s="66" t="s">
        <v>218</v>
      </c>
      <c r="R10" s="67" t="s">
        <v>219</v>
      </c>
      <c r="T10" s="68" t="s">
        <v>6</v>
      </c>
      <c r="U10" s="69" t="s">
        <v>26</v>
      </c>
      <c r="V10" s="69" t="s">
        <v>220</v>
      </c>
      <c r="W10" s="70" t="s">
        <v>163</v>
      </c>
      <c r="Y10" s="259"/>
      <c r="Z10" s="260"/>
      <c r="AA10" s="261"/>
    </row>
    <row r="11" spans="1:27" ht="15.75" thickBot="1" x14ac:dyDescent="0.3">
      <c r="D11" s="177" t="s">
        <v>15</v>
      </c>
      <c r="E11" s="178">
        <v>1</v>
      </c>
      <c r="F11" s="179" t="s">
        <v>221</v>
      </c>
      <c r="G11" s="180" t="s">
        <v>222</v>
      </c>
      <c r="I11" s="75">
        <v>2023</v>
      </c>
      <c r="J11" s="76">
        <v>45138</v>
      </c>
      <c r="K11" s="58"/>
      <c r="L11" s="77" t="s">
        <v>223</v>
      </c>
      <c r="M11" s="6">
        <v>39448</v>
      </c>
      <c r="N11" s="78">
        <v>0.05</v>
      </c>
      <c r="P11" s="79" t="s">
        <v>224</v>
      </c>
      <c r="Q11" s="80">
        <f ca="1">TODAY()</f>
        <v>45503</v>
      </c>
      <c r="R11" s="81">
        <f ca="1">TODAY()</f>
        <v>45503</v>
      </c>
      <c r="T11" s="82" t="s">
        <v>30</v>
      </c>
      <c r="U11" s="83" t="s">
        <v>31</v>
      </c>
      <c r="V11" s="83">
        <v>1</v>
      </c>
      <c r="W11" s="84" t="s">
        <v>225</v>
      </c>
      <c r="Y11" s="85" t="s">
        <v>226</v>
      </c>
      <c r="Z11" s="86" t="s">
        <v>6</v>
      </c>
      <c r="AA11" s="87" t="s">
        <v>227</v>
      </c>
    </row>
    <row r="12" spans="1:27" x14ac:dyDescent="0.25">
      <c r="D12" s="181" t="s">
        <v>18</v>
      </c>
      <c r="E12" s="182">
        <v>2</v>
      </c>
      <c r="F12" s="183" t="s">
        <v>228</v>
      </c>
      <c r="G12" s="184" t="s">
        <v>229</v>
      </c>
      <c r="I12" s="92">
        <v>2024</v>
      </c>
      <c r="J12" s="93">
        <v>45504</v>
      </c>
      <c r="K12" s="58"/>
      <c r="L12" s="77" t="s">
        <v>179</v>
      </c>
      <c r="M12" s="6">
        <v>41275</v>
      </c>
      <c r="N12" s="94">
        <v>9.9750000000000005E-2</v>
      </c>
      <c r="P12" s="82" t="s">
        <v>230</v>
      </c>
      <c r="Q12" s="95">
        <f ca="1">DATE(YEAR(TODAY()),MONTH(TODAY()),1)</f>
        <v>45474</v>
      </c>
      <c r="R12" s="96">
        <f ca="1">EOMONTH(DATE(YEAR(TODAY()),MONTH(TODAY()),1),0)</f>
        <v>45504</v>
      </c>
      <c r="T12" s="97" t="s">
        <v>32</v>
      </c>
      <c r="U12" s="98" t="s">
        <v>52</v>
      </c>
      <c r="V12" s="99">
        <v>2</v>
      </c>
      <c r="W12" s="100" t="s">
        <v>225</v>
      </c>
      <c r="Y12" s="101">
        <v>1</v>
      </c>
      <c r="Z12" s="102" t="s">
        <v>123</v>
      </c>
      <c r="AA12" s="103"/>
    </row>
    <row r="13" spans="1:27" x14ac:dyDescent="0.25">
      <c r="D13" s="181" t="s">
        <v>17</v>
      </c>
      <c r="E13" s="182">
        <v>3</v>
      </c>
      <c r="F13" s="183" t="s">
        <v>231</v>
      </c>
      <c r="G13" s="184" t="s">
        <v>232</v>
      </c>
      <c r="I13" s="104">
        <v>2025</v>
      </c>
      <c r="J13" s="93">
        <v>45869</v>
      </c>
      <c r="K13" s="58"/>
      <c r="L13" s="77"/>
      <c r="M13" s="6"/>
      <c r="N13" s="78"/>
      <c r="P13" s="82" t="s">
        <v>233</v>
      </c>
      <c r="Q13" s="95">
        <f ca="1">DATE(YEAR(TODAY()),MONTH(TODAY())-1,1)</f>
        <v>45444</v>
      </c>
      <c r="R13" s="96">
        <f ca="1">EOMONTH(DATE(YEAR(TODAY()),MONTH(TODAY()),1),-1)</f>
        <v>45473</v>
      </c>
      <c r="T13" s="97" t="s">
        <v>234</v>
      </c>
      <c r="U13" s="105" t="s">
        <v>235</v>
      </c>
      <c r="V13" s="99">
        <v>3</v>
      </c>
      <c r="W13" s="106" t="s">
        <v>225</v>
      </c>
      <c r="Y13" s="107">
        <v>2</v>
      </c>
      <c r="Z13" s="108" t="s">
        <v>110</v>
      </c>
      <c r="AA13" s="109"/>
    </row>
    <row r="14" spans="1:27" x14ac:dyDescent="0.25">
      <c r="D14" s="181" t="s">
        <v>16</v>
      </c>
      <c r="E14" s="182">
        <v>4</v>
      </c>
      <c r="F14" s="183" t="s">
        <v>236</v>
      </c>
      <c r="G14" s="184" t="s">
        <v>237</v>
      </c>
      <c r="I14" s="92">
        <v>2026</v>
      </c>
      <c r="J14" s="93">
        <v>46234</v>
      </c>
      <c r="K14" s="58"/>
      <c r="L14" s="77"/>
      <c r="M14" s="6"/>
      <c r="N14" s="94"/>
      <c r="P14" s="82" t="s">
        <v>238</v>
      </c>
      <c r="Q14" s="95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96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97" t="s">
        <v>38</v>
      </c>
      <c r="U14" s="98" t="s">
        <v>37</v>
      </c>
      <c r="V14" s="99">
        <v>4</v>
      </c>
      <c r="W14" s="100" t="s">
        <v>225</v>
      </c>
      <c r="Y14" s="107">
        <v>3</v>
      </c>
      <c r="Z14" s="108" t="s">
        <v>119</v>
      </c>
      <c r="AA14" s="109"/>
    </row>
    <row r="15" spans="1:27" x14ac:dyDescent="0.25">
      <c r="D15" s="181"/>
      <c r="E15" s="182">
        <v>5</v>
      </c>
      <c r="F15" s="183"/>
      <c r="G15" s="184"/>
      <c r="I15" s="104">
        <v>2027</v>
      </c>
      <c r="J15" s="76">
        <v>46599</v>
      </c>
      <c r="K15" s="58"/>
      <c r="L15" s="77"/>
      <c r="M15" s="6"/>
      <c r="N15" s="78"/>
      <c r="P15" s="82" t="s">
        <v>239</v>
      </c>
      <c r="Q15" s="95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96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97" t="s">
        <v>42</v>
      </c>
      <c r="U15" s="105" t="s">
        <v>41</v>
      </c>
      <c r="V15" s="99">
        <v>5</v>
      </c>
      <c r="W15" s="106" t="s">
        <v>225</v>
      </c>
      <c r="Y15" s="107">
        <v>4</v>
      </c>
      <c r="Z15" s="108" t="s">
        <v>117</v>
      </c>
      <c r="AA15" s="109"/>
    </row>
    <row r="16" spans="1:27" x14ac:dyDescent="0.25">
      <c r="D16" s="181"/>
      <c r="E16" s="182">
        <v>6</v>
      </c>
      <c r="F16" s="183"/>
      <c r="G16" s="184"/>
      <c r="I16" s="92">
        <v>2028</v>
      </c>
      <c r="J16" s="93">
        <v>46965</v>
      </c>
      <c r="K16" s="58"/>
      <c r="L16" s="77"/>
      <c r="M16" s="6"/>
      <c r="N16" s="94"/>
      <c r="P16" s="82" t="s">
        <v>240</v>
      </c>
      <c r="Q16" s="95">
        <f ca="1">DATE(YEAR(Aujourdhui)-1+IF(MONTH(Aujourdhui)&gt;7,1,0),8,1)</f>
        <v>45139</v>
      </c>
      <c r="R16" s="96">
        <f ca="1">DATE(YEAR(Aujourdhui)+IF(MONTH(Aujourdhui)&gt;7,1,0),7,31)</f>
        <v>45504</v>
      </c>
      <c r="T16" s="97" t="s">
        <v>36</v>
      </c>
      <c r="U16" s="98" t="s">
        <v>35</v>
      </c>
      <c r="V16" s="99">
        <v>6</v>
      </c>
      <c r="W16" s="100" t="s">
        <v>225</v>
      </c>
      <c r="Y16" s="107">
        <v>5</v>
      </c>
      <c r="Z16" s="108" t="s">
        <v>112</v>
      </c>
      <c r="AA16" s="109"/>
    </row>
    <row r="17" spans="4:27" x14ac:dyDescent="0.25">
      <c r="D17" s="181"/>
      <c r="E17" s="182">
        <v>7</v>
      </c>
      <c r="F17" s="183"/>
      <c r="G17" s="184"/>
      <c r="I17" s="104">
        <v>2029</v>
      </c>
      <c r="J17" s="93">
        <v>47330</v>
      </c>
      <c r="K17" s="58"/>
      <c r="L17" s="77"/>
      <c r="N17" s="7"/>
      <c r="P17" s="82" t="s">
        <v>242</v>
      </c>
      <c r="Q17" s="95">
        <f ca="1">DATE(YEAR(Aujourdhui)-2+IF(MONTH(Aujourdhui)&gt;7,1,0),8,1)</f>
        <v>44774</v>
      </c>
      <c r="R17" s="96">
        <f ca="1">DATE(YEAR(Aujourdhui)-1+IF(MONTH(Aujourdhui)&gt;7,1,0),7,31)</f>
        <v>45138</v>
      </c>
      <c r="T17" s="97" t="s">
        <v>40</v>
      </c>
      <c r="U17" s="105" t="s">
        <v>39</v>
      </c>
      <c r="V17" s="99">
        <v>7</v>
      </c>
      <c r="W17" s="106" t="s">
        <v>225</v>
      </c>
      <c r="Y17" s="107">
        <v>6</v>
      </c>
      <c r="Z17" s="108" t="s">
        <v>118</v>
      </c>
      <c r="AA17" s="109"/>
    </row>
    <row r="18" spans="4:27" x14ac:dyDescent="0.25">
      <c r="D18" s="181"/>
      <c r="E18" s="182">
        <v>8</v>
      </c>
      <c r="F18" s="183"/>
      <c r="G18" s="184"/>
      <c r="I18" s="92">
        <v>2030</v>
      </c>
      <c r="J18" s="93">
        <v>47695</v>
      </c>
      <c r="K18" s="58"/>
      <c r="L18" s="77"/>
      <c r="N18" s="7"/>
      <c r="P18" s="82" t="s">
        <v>244</v>
      </c>
      <c r="Q18" s="95">
        <f ca="1">TODAY()-6</f>
        <v>45497</v>
      </c>
      <c r="R18" s="96">
        <f ca="1">TODAY()</f>
        <v>45503</v>
      </c>
      <c r="T18" s="97" t="s">
        <v>143</v>
      </c>
      <c r="U18" s="98" t="s">
        <v>142</v>
      </c>
      <c r="V18" s="99">
        <v>8</v>
      </c>
      <c r="W18" s="100" t="s">
        <v>225</v>
      </c>
      <c r="Y18" s="107">
        <v>7</v>
      </c>
      <c r="Z18" s="108" t="s">
        <v>121</v>
      </c>
      <c r="AA18" s="109"/>
    </row>
    <row r="19" spans="4:27" x14ac:dyDescent="0.25">
      <c r="D19" s="181"/>
      <c r="E19" s="182">
        <v>9</v>
      </c>
      <c r="F19" s="183"/>
      <c r="G19" s="184"/>
      <c r="I19" s="104">
        <v>2031</v>
      </c>
      <c r="J19" s="93">
        <v>48060</v>
      </c>
      <c r="K19" s="58"/>
      <c r="P19" s="82" t="s">
        <v>245</v>
      </c>
      <c r="Q19" s="95">
        <f ca="1">TODAY()-14</f>
        <v>45489</v>
      </c>
      <c r="R19" s="96">
        <f ca="1">TODAY()</f>
        <v>45503</v>
      </c>
      <c r="T19" s="97" t="s">
        <v>246</v>
      </c>
      <c r="U19" s="105" t="s">
        <v>247</v>
      </c>
      <c r="V19" s="99">
        <v>9</v>
      </c>
      <c r="W19" s="106" t="s">
        <v>225</v>
      </c>
      <c r="Y19" s="107">
        <v>8</v>
      </c>
      <c r="Z19" s="108" t="s">
        <v>111</v>
      </c>
      <c r="AA19" s="109"/>
    </row>
    <row r="20" spans="4:27" ht="15.75" thickBot="1" x14ac:dyDescent="0.3">
      <c r="D20" s="181"/>
      <c r="E20" s="182">
        <v>10</v>
      </c>
      <c r="F20" s="183"/>
      <c r="G20" s="184"/>
      <c r="I20" s="92">
        <v>2032</v>
      </c>
      <c r="J20" s="93">
        <v>48426</v>
      </c>
      <c r="K20" s="58"/>
      <c r="P20" s="82" t="s">
        <v>248</v>
      </c>
      <c r="Q20" s="95">
        <f ca="1">Q11-WEEKDAY(Q11,1)+1</f>
        <v>45501</v>
      </c>
      <c r="R20" s="96">
        <f ca="1">Tableau89[[#This Row],[Du]]+6</f>
        <v>45507</v>
      </c>
      <c r="T20" s="97" t="s">
        <v>76</v>
      </c>
      <c r="U20" s="98" t="s">
        <v>75</v>
      </c>
      <c r="V20" s="99">
        <v>10</v>
      </c>
      <c r="W20" s="100" t="s">
        <v>225</v>
      </c>
      <c r="Y20" s="107">
        <v>9</v>
      </c>
      <c r="Z20" s="108" t="s">
        <v>249</v>
      </c>
      <c r="AA20" s="109" t="s">
        <v>250</v>
      </c>
    </row>
    <row r="21" spans="4:27" ht="15.75" thickBot="1" x14ac:dyDescent="0.3">
      <c r="D21" s="181"/>
      <c r="E21" s="182">
        <v>11</v>
      </c>
      <c r="F21" s="183"/>
      <c r="G21" s="184"/>
      <c r="I21" s="172"/>
      <c r="J21" s="174"/>
      <c r="K21" s="58"/>
      <c r="L21" s="265" t="s">
        <v>251</v>
      </c>
      <c r="M21" s="266"/>
      <c r="N21" s="119">
        <v>7</v>
      </c>
      <c r="P21" s="120" t="s">
        <v>252</v>
      </c>
      <c r="Q21" s="121"/>
      <c r="R21" s="122"/>
      <c r="T21" s="97" t="s">
        <v>51</v>
      </c>
      <c r="U21" s="105" t="s">
        <v>50</v>
      </c>
      <c r="V21" s="99">
        <v>11</v>
      </c>
      <c r="W21" s="106" t="s">
        <v>225</v>
      </c>
      <c r="Y21" s="107">
        <v>10</v>
      </c>
      <c r="Z21" s="108" t="s">
        <v>253</v>
      </c>
      <c r="AA21" s="109" t="s">
        <v>254</v>
      </c>
    </row>
    <row r="22" spans="4:27" x14ac:dyDescent="0.25">
      <c r="D22" s="181"/>
      <c r="E22" s="182">
        <v>12</v>
      </c>
      <c r="F22" s="183"/>
      <c r="G22" s="184"/>
      <c r="I22" s="173"/>
      <c r="J22" s="174"/>
      <c r="K22" s="58"/>
      <c r="P22" s="7"/>
      <c r="Q22" s="123"/>
      <c r="R22" s="123"/>
      <c r="T22" s="97" t="s">
        <v>56</v>
      </c>
      <c r="U22" s="98" t="s">
        <v>55</v>
      </c>
      <c r="V22" s="99">
        <v>12</v>
      </c>
      <c r="W22" s="100" t="s">
        <v>225</v>
      </c>
      <c r="Y22" s="107">
        <v>11</v>
      </c>
      <c r="Z22" s="108" t="s">
        <v>114</v>
      </c>
      <c r="AA22" s="109"/>
    </row>
    <row r="23" spans="4:27" ht="15.75" thickBot="1" x14ac:dyDescent="0.3">
      <c r="D23" s="181"/>
      <c r="E23" s="182">
        <v>13</v>
      </c>
      <c r="F23" s="183"/>
      <c r="G23" s="184"/>
      <c r="I23" s="172"/>
      <c r="J23" s="174"/>
      <c r="K23" s="58"/>
      <c r="T23" s="97" t="s">
        <v>255</v>
      </c>
      <c r="U23" s="105" t="s">
        <v>256</v>
      </c>
      <c r="V23" s="99">
        <v>13</v>
      </c>
      <c r="W23" s="106" t="s">
        <v>225</v>
      </c>
      <c r="Y23" s="107">
        <v>12</v>
      </c>
      <c r="Z23" s="108" t="s">
        <v>126</v>
      </c>
      <c r="AA23" s="109" t="s">
        <v>257</v>
      </c>
    </row>
    <row r="24" spans="4:27" ht="15.75" thickBot="1" x14ac:dyDescent="0.3">
      <c r="D24" s="185"/>
      <c r="E24" s="182">
        <v>14</v>
      </c>
      <c r="F24" s="183"/>
      <c r="G24" s="186"/>
      <c r="I24" s="173"/>
      <c r="J24" s="174"/>
      <c r="K24" s="58"/>
      <c r="P24" s="253" t="s">
        <v>258</v>
      </c>
      <c r="Q24" s="254"/>
      <c r="R24" s="255"/>
      <c r="T24" s="97" t="s">
        <v>259</v>
      </c>
      <c r="U24" s="98" t="s">
        <v>260</v>
      </c>
      <c r="V24" s="99">
        <v>14</v>
      </c>
      <c r="W24" s="100" t="s">
        <v>225</v>
      </c>
      <c r="Y24" s="107">
        <v>13</v>
      </c>
      <c r="Z24" s="108" t="s">
        <v>261</v>
      </c>
      <c r="AA24" s="109"/>
    </row>
    <row r="25" spans="4:27" x14ac:dyDescent="0.25">
      <c r="D25" s="185"/>
      <c r="E25" s="182">
        <v>15</v>
      </c>
      <c r="F25" s="183"/>
      <c r="G25" s="186"/>
      <c r="I25" s="175"/>
      <c r="J25" s="176"/>
      <c r="K25" s="58"/>
      <c r="P25" s="267" t="s">
        <v>6</v>
      </c>
      <c r="Q25" s="268"/>
      <c r="R25" s="126" t="s">
        <v>262</v>
      </c>
      <c r="T25" s="97" t="s">
        <v>263</v>
      </c>
      <c r="U25" s="105" t="s">
        <v>264</v>
      </c>
      <c r="V25" s="99">
        <v>15</v>
      </c>
      <c r="W25" s="106" t="s">
        <v>225</v>
      </c>
      <c r="Y25" s="107">
        <v>14</v>
      </c>
      <c r="Z25" s="108" t="s">
        <v>115</v>
      </c>
      <c r="AA25" s="109" t="s">
        <v>265</v>
      </c>
    </row>
    <row r="26" spans="4:27" x14ac:dyDescent="0.25">
      <c r="D26" s="185"/>
      <c r="E26" s="182">
        <v>16</v>
      </c>
      <c r="F26" s="183"/>
      <c r="G26" s="186"/>
      <c r="J26" s="6"/>
      <c r="K26" s="5"/>
      <c r="P26" s="246" t="s">
        <v>266</v>
      </c>
      <c r="Q26" s="247"/>
      <c r="R26" s="127" t="s">
        <v>267</v>
      </c>
      <c r="T26" s="97" t="s">
        <v>268</v>
      </c>
      <c r="U26" s="98" t="s">
        <v>269</v>
      </c>
      <c r="V26" s="99">
        <v>16</v>
      </c>
      <c r="W26" s="100" t="s">
        <v>225</v>
      </c>
      <c r="Y26" s="107">
        <v>15</v>
      </c>
      <c r="Z26" s="108" t="s">
        <v>127</v>
      </c>
      <c r="AA26" s="109" t="s">
        <v>270</v>
      </c>
    </row>
    <row r="27" spans="4:27" ht="15.75" thickBot="1" x14ac:dyDescent="0.3">
      <c r="D27" s="185"/>
      <c r="E27" s="182">
        <v>17</v>
      </c>
      <c r="F27" s="183"/>
      <c r="G27" s="186"/>
      <c r="J27" s="5"/>
      <c r="K27" s="5"/>
      <c r="P27" s="269" t="s">
        <v>271</v>
      </c>
      <c r="Q27" s="270"/>
      <c r="R27" s="129" t="s">
        <v>267</v>
      </c>
      <c r="T27" s="97" t="s">
        <v>272</v>
      </c>
      <c r="U27" s="105" t="s">
        <v>273</v>
      </c>
      <c r="V27" s="99">
        <v>17</v>
      </c>
      <c r="W27" s="106" t="s">
        <v>225</v>
      </c>
      <c r="Y27" s="107">
        <v>16</v>
      </c>
      <c r="Z27" s="108" t="s">
        <v>274</v>
      </c>
      <c r="AA27" s="109"/>
    </row>
    <row r="28" spans="4:27" x14ac:dyDescent="0.25">
      <c r="D28" s="185"/>
      <c r="E28" s="182">
        <v>18</v>
      </c>
      <c r="F28" s="183"/>
      <c r="G28" s="186"/>
      <c r="I28" s="271" t="s">
        <v>275</v>
      </c>
      <c r="J28" s="272"/>
      <c r="K28" s="5"/>
      <c r="L28" s="273" t="s">
        <v>276</v>
      </c>
      <c r="M28" s="274"/>
      <c r="N28" s="275"/>
      <c r="P28" s="276" t="s">
        <v>277</v>
      </c>
      <c r="Q28" s="277"/>
      <c r="R28" s="132" t="s">
        <v>278</v>
      </c>
      <c r="T28" s="97" t="s">
        <v>279</v>
      </c>
      <c r="U28" s="98" t="s">
        <v>280</v>
      </c>
      <c r="V28" s="99">
        <v>18</v>
      </c>
      <c r="W28" s="100" t="s">
        <v>225</v>
      </c>
      <c r="Y28" s="107">
        <v>17</v>
      </c>
      <c r="Z28" s="108" t="s">
        <v>281</v>
      </c>
      <c r="AA28" s="109"/>
    </row>
    <row r="29" spans="4:27" x14ac:dyDescent="0.25">
      <c r="D29" s="185"/>
      <c r="E29" s="182">
        <v>19</v>
      </c>
      <c r="F29" s="183"/>
      <c r="G29" s="186"/>
      <c r="I29" s="276" t="s">
        <v>93</v>
      </c>
      <c r="J29" s="278"/>
      <c r="K29" s="5"/>
      <c r="L29" s="134" t="s">
        <v>173</v>
      </c>
      <c r="M29" s="279"/>
      <c r="N29" s="280"/>
      <c r="P29" s="281" t="s">
        <v>282</v>
      </c>
      <c r="Q29" s="282"/>
      <c r="R29" s="129" t="s">
        <v>278</v>
      </c>
      <c r="T29" s="97" t="s">
        <v>283</v>
      </c>
      <c r="U29" s="105" t="s">
        <v>284</v>
      </c>
      <c r="V29" s="99">
        <v>19</v>
      </c>
      <c r="W29" s="106" t="s">
        <v>225</v>
      </c>
      <c r="Y29" s="107">
        <v>18</v>
      </c>
      <c r="Z29" s="108" t="s">
        <v>285</v>
      </c>
      <c r="AA29" s="109" t="s">
        <v>286</v>
      </c>
    </row>
    <row r="30" spans="4:27" ht="15.75" thickBot="1" x14ac:dyDescent="0.3">
      <c r="D30" s="187"/>
      <c r="E30" s="190">
        <v>20</v>
      </c>
      <c r="F30" s="188"/>
      <c r="G30" s="189"/>
      <c r="I30" s="283" t="s">
        <v>287</v>
      </c>
      <c r="J30" s="284"/>
      <c r="K30" s="5"/>
      <c r="L30" s="134" t="s">
        <v>191</v>
      </c>
      <c r="M30" s="279"/>
      <c r="N30" s="280"/>
      <c r="P30" s="285" t="s">
        <v>288</v>
      </c>
      <c r="Q30" s="286"/>
      <c r="R30" s="132" t="s">
        <v>267</v>
      </c>
      <c r="T30" s="97" t="s">
        <v>62</v>
      </c>
      <c r="U30" s="98" t="s">
        <v>289</v>
      </c>
      <c r="V30" s="99">
        <v>20</v>
      </c>
      <c r="W30" s="100" t="s">
        <v>225</v>
      </c>
      <c r="Y30" s="107">
        <v>19</v>
      </c>
      <c r="Z30" s="108" t="s">
        <v>128</v>
      </c>
      <c r="AA30" s="109"/>
    </row>
    <row r="31" spans="4:27" x14ac:dyDescent="0.25">
      <c r="I31" s="276" t="s">
        <v>59</v>
      </c>
      <c r="J31" s="278"/>
      <c r="L31" s="134" t="s">
        <v>223</v>
      </c>
      <c r="M31" s="279"/>
      <c r="N31" s="280"/>
      <c r="P31" s="269" t="s">
        <v>291</v>
      </c>
      <c r="Q31" s="270"/>
      <c r="R31" s="129" t="s">
        <v>278</v>
      </c>
      <c r="T31" s="97" t="s">
        <v>58</v>
      </c>
      <c r="U31" s="105" t="s">
        <v>57</v>
      </c>
      <c r="V31" s="99">
        <v>21</v>
      </c>
      <c r="W31" s="106" t="s">
        <v>292</v>
      </c>
      <c r="Y31" s="107">
        <v>20</v>
      </c>
      <c r="Z31" s="108" t="s">
        <v>113</v>
      </c>
      <c r="AA31" s="109"/>
    </row>
    <row r="32" spans="4:27" ht="15.75" thickBot="1" x14ac:dyDescent="0.3">
      <c r="I32" s="283" t="s">
        <v>172</v>
      </c>
      <c r="J32" s="284"/>
      <c r="L32" s="134" t="s">
        <v>179</v>
      </c>
      <c r="M32" s="279"/>
      <c r="N32" s="280"/>
      <c r="P32" s="293" t="s">
        <v>293</v>
      </c>
      <c r="Q32" s="294"/>
      <c r="R32" s="137" t="s">
        <v>267</v>
      </c>
      <c r="T32" s="97" t="s">
        <v>294</v>
      </c>
      <c r="U32" s="98" t="s">
        <v>295</v>
      </c>
      <c r="V32" s="99">
        <v>22</v>
      </c>
      <c r="W32" s="100" t="s">
        <v>292</v>
      </c>
      <c r="Y32" s="107">
        <v>21</v>
      </c>
      <c r="Z32" s="108" t="s">
        <v>296</v>
      </c>
      <c r="AA32" s="109" t="s">
        <v>297</v>
      </c>
    </row>
    <row r="33" spans="4:27" ht="15.75" thickBot="1" x14ac:dyDescent="0.3">
      <c r="I33" s="276" t="s">
        <v>182</v>
      </c>
      <c r="J33" s="278"/>
      <c r="L33" s="138" t="s">
        <v>180</v>
      </c>
      <c r="M33" s="298"/>
      <c r="N33" s="299"/>
      <c r="T33" s="97" t="s">
        <v>65</v>
      </c>
      <c r="U33" s="105" t="s">
        <v>192</v>
      </c>
      <c r="V33" s="99">
        <v>23</v>
      </c>
      <c r="W33" s="106" t="s">
        <v>292</v>
      </c>
      <c r="Y33" s="107">
        <v>22</v>
      </c>
      <c r="Z33" s="108" t="s">
        <v>298</v>
      </c>
      <c r="AA33" s="109"/>
    </row>
    <row r="34" spans="4:27" x14ac:dyDescent="0.25">
      <c r="I34" s="283" t="s">
        <v>299</v>
      </c>
      <c r="J34" s="284"/>
      <c r="T34" s="97" t="s">
        <v>300</v>
      </c>
      <c r="U34" s="98" t="s">
        <v>301</v>
      </c>
      <c r="V34" s="99">
        <v>24</v>
      </c>
      <c r="W34" s="100" t="s">
        <v>292</v>
      </c>
      <c r="Y34" s="107">
        <v>23</v>
      </c>
      <c r="Z34" s="108" t="s">
        <v>129</v>
      </c>
      <c r="AA34" s="109"/>
    </row>
    <row r="35" spans="4:27" ht="15.75" thickBot="1" x14ac:dyDescent="0.3">
      <c r="I35" s="302" t="s">
        <v>302</v>
      </c>
      <c r="J35" s="303"/>
      <c r="P35" s="304"/>
      <c r="Q35" s="304"/>
      <c r="T35" s="97" t="s">
        <v>303</v>
      </c>
      <c r="U35" s="105" t="s">
        <v>304</v>
      </c>
      <c r="V35" s="99">
        <v>25</v>
      </c>
      <c r="W35" s="106" t="s">
        <v>292</v>
      </c>
      <c r="Y35" s="107">
        <v>24</v>
      </c>
      <c r="Z35" s="108" t="s">
        <v>305</v>
      </c>
      <c r="AA35" s="109"/>
    </row>
    <row r="36" spans="4:27" ht="15.75" thickBot="1" x14ac:dyDescent="0.3">
      <c r="T36" s="97" t="s">
        <v>306</v>
      </c>
      <c r="U36" s="98" t="s">
        <v>307</v>
      </c>
      <c r="V36" s="99">
        <v>26</v>
      </c>
      <c r="W36" s="100" t="s">
        <v>292</v>
      </c>
      <c r="Y36" s="107">
        <v>25</v>
      </c>
      <c r="Z36" s="108" t="s">
        <v>130</v>
      </c>
      <c r="AA36" s="109"/>
    </row>
    <row r="37" spans="4:27" ht="15.75" thickBot="1" x14ac:dyDescent="0.3">
      <c r="D37" s="262" t="s">
        <v>371</v>
      </c>
      <c r="E37" s="263"/>
      <c r="F37" s="264"/>
      <c r="P37" s="253" t="s">
        <v>290</v>
      </c>
      <c r="Q37" s="254"/>
      <c r="R37" s="255"/>
      <c r="T37" s="97" t="s">
        <v>74</v>
      </c>
      <c r="U37" s="105" t="s">
        <v>73</v>
      </c>
      <c r="V37" s="99">
        <v>27</v>
      </c>
      <c r="W37" s="106" t="s">
        <v>292</v>
      </c>
      <c r="Y37" s="107">
        <v>26</v>
      </c>
      <c r="Z37" s="108" t="s">
        <v>116</v>
      </c>
      <c r="AA37" s="109" t="s">
        <v>308</v>
      </c>
    </row>
    <row r="38" spans="4:27" x14ac:dyDescent="0.25">
      <c r="D38" s="194" t="s">
        <v>1</v>
      </c>
      <c r="E38" s="195" t="s">
        <v>3</v>
      </c>
      <c r="F38" s="196" t="s">
        <v>243</v>
      </c>
      <c r="I38" s="305" t="s">
        <v>309</v>
      </c>
      <c r="J38" s="306"/>
      <c r="P38" s="290" t="s">
        <v>6</v>
      </c>
      <c r="Q38" s="291"/>
      <c r="R38" s="292"/>
      <c r="T38" s="97" t="s">
        <v>310</v>
      </c>
      <c r="U38" s="98" t="s">
        <v>134</v>
      </c>
      <c r="V38" s="99">
        <v>28</v>
      </c>
      <c r="W38" s="100" t="s">
        <v>292</v>
      </c>
      <c r="Y38" s="107">
        <v>27</v>
      </c>
      <c r="Z38" s="139" t="s">
        <v>311</v>
      </c>
      <c r="AA38" s="109"/>
    </row>
    <row r="39" spans="4:27" x14ac:dyDescent="0.25">
      <c r="D39" s="77">
        <v>1</v>
      </c>
      <c r="E39" s="6">
        <v>44562</v>
      </c>
      <c r="F39" s="118">
        <v>300</v>
      </c>
      <c r="I39" s="140" t="s">
        <v>84</v>
      </c>
      <c r="J39" s="141" t="s">
        <v>313</v>
      </c>
      <c r="P39" s="295" t="s">
        <v>22</v>
      </c>
      <c r="Q39" s="296"/>
      <c r="R39" s="297"/>
      <c r="T39" s="97" t="s">
        <v>314</v>
      </c>
      <c r="U39" s="105" t="s">
        <v>135</v>
      </c>
      <c r="V39" s="99">
        <v>29</v>
      </c>
      <c r="W39" s="106" t="s">
        <v>292</v>
      </c>
      <c r="Y39" s="107">
        <v>28</v>
      </c>
      <c r="Z39" s="139" t="s">
        <v>122</v>
      </c>
      <c r="AA39" s="109"/>
    </row>
    <row r="40" spans="4:27" x14ac:dyDescent="0.25">
      <c r="D40" s="77">
        <v>1</v>
      </c>
      <c r="E40" s="6">
        <v>44927</v>
      </c>
      <c r="F40" s="118">
        <v>350</v>
      </c>
      <c r="I40" s="128" t="s">
        <v>317</v>
      </c>
      <c r="J40" s="143"/>
      <c r="P40" s="283" t="s">
        <v>24</v>
      </c>
      <c r="Q40" s="300"/>
      <c r="R40" s="284"/>
      <c r="T40" s="97" t="s">
        <v>318</v>
      </c>
      <c r="U40" s="98" t="s">
        <v>319</v>
      </c>
      <c r="V40" s="99">
        <v>30</v>
      </c>
      <c r="W40" s="100" t="s">
        <v>292</v>
      </c>
      <c r="Y40" s="107">
        <v>29</v>
      </c>
      <c r="Z40" s="139" t="s">
        <v>320</v>
      </c>
      <c r="AA40" s="109"/>
    </row>
    <row r="41" spans="4:27" x14ac:dyDescent="0.25">
      <c r="D41" s="77">
        <v>1</v>
      </c>
      <c r="E41" s="6">
        <v>45292</v>
      </c>
      <c r="F41" s="118">
        <v>400</v>
      </c>
      <c r="I41" s="135" t="s">
        <v>88</v>
      </c>
      <c r="J41" s="147"/>
      <c r="P41" s="276" t="s">
        <v>108</v>
      </c>
      <c r="Q41" s="301"/>
      <c r="R41" s="278"/>
      <c r="T41" s="97" t="s">
        <v>322</v>
      </c>
      <c r="U41" s="105" t="s">
        <v>323</v>
      </c>
      <c r="V41" s="99">
        <v>31</v>
      </c>
      <c r="W41" s="106" t="s">
        <v>292</v>
      </c>
      <c r="Y41" s="107">
        <v>30</v>
      </c>
      <c r="Z41" s="139" t="s">
        <v>324</v>
      </c>
      <c r="AA41" s="109"/>
    </row>
    <row r="42" spans="4:27" ht="15.75" thickBot="1" x14ac:dyDescent="0.3">
      <c r="D42" s="77">
        <v>2</v>
      </c>
      <c r="E42" s="6">
        <v>44927</v>
      </c>
      <c r="F42" s="118">
        <v>200</v>
      </c>
      <c r="I42" s="128" t="s">
        <v>102</v>
      </c>
      <c r="J42" s="143"/>
      <c r="P42" s="287" t="s">
        <v>23</v>
      </c>
      <c r="Q42" s="288"/>
      <c r="R42" s="289"/>
      <c r="T42" s="97" t="s">
        <v>325</v>
      </c>
      <c r="U42" s="98" t="s">
        <v>326</v>
      </c>
      <c r="V42" s="99">
        <v>32</v>
      </c>
      <c r="W42" s="100" t="s">
        <v>292</v>
      </c>
      <c r="Y42" s="107">
        <v>31</v>
      </c>
      <c r="Z42" s="139" t="s">
        <v>125</v>
      </c>
      <c r="AA42" s="109"/>
    </row>
    <row r="43" spans="4:27" x14ac:dyDescent="0.25">
      <c r="D43" s="77">
        <v>2</v>
      </c>
      <c r="E43" s="6">
        <v>45292</v>
      </c>
      <c r="F43" s="118">
        <v>225</v>
      </c>
      <c r="I43" s="135" t="s">
        <v>327</v>
      </c>
      <c r="J43" s="147"/>
      <c r="T43" s="97" t="s">
        <v>328</v>
      </c>
      <c r="U43" s="105" t="s">
        <v>329</v>
      </c>
      <c r="V43" s="99">
        <v>33</v>
      </c>
      <c r="W43" s="106" t="s">
        <v>330</v>
      </c>
      <c r="Y43" s="107">
        <v>32</v>
      </c>
      <c r="Z43" s="139" t="s">
        <v>331</v>
      </c>
      <c r="AA43" s="109"/>
    </row>
    <row r="44" spans="4:27" x14ac:dyDescent="0.25">
      <c r="D44" s="77">
        <v>3</v>
      </c>
      <c r="E44" s="6">
        <v>44927</v>
      </c>
      <c r="F44" s="118">
        <v>100</v>
      </c>
      <c r="I44" s="128" t="s">
        <v>89</v>
      </c>
      <c r="J44" s="143" t="str">
        <f>CHAR(252)</f>
        <v>ü</v>
      </c>
      <c r="T44" s="97" t="s">
        <v>332</v>
      </c>
      <c r="U44" s="98" t="s">
        <v>333</v>
      </c>
      <c r="V44" s="99">
        <v>34</v>
      </c>
      <c r="W44" s="100" t="s">
        <v>330</v>
      </c>
      <c r="Y44" s="107">
        <v>33</v>
      </c>
      <c r="Z44" s="139" t="s">
        <v>334</v>
      </c>
      <c r="AA44" s="109"/>
    </row>
    <row r="45" spans="4:27" ht="15.75" thickBot="1" x14ac:dyDescent="0.3">
      <c r="D45" s="77">
        <v>3</v>
      </c>
      <c r="E45" s="6">
        <v>45292</v>
      </c>
      <c r="F45" s="118">
        <v>115</v>
      </c>
      <c r="I45" s="136"/>
      <c r="J45" s="157"/>
      <c r="T45" s="97" t="s">
        <v>335</v>
      </c>
      <c r="U45" s="105" t="s">
        <v>336</v>
      </c>
      <c r="V45" s="99">
        <v>35</v>
      </c>
      <c r="W45" s="106" t="s">
        <v>330</v>
      </c>
      <c r="Y45" s="107">
        <v>34</v>
      </c>
      <c r="Z45" s="139" t="s">
        <v>124</v>
      </c>
      <c r="AA45" s="109"/>
    </row>
    <row r="46" spans="4:27" x14ac:dyDescent="0.25">
      <c r="D46" s="77">
        <v>4</v>
      </c>
      <c r="E46" s="6">
        <v>44927</v>
      </c>
      <c r="F46" s="118">
        <v>200</v>
      </c>
      <c r="T46" s="97" t="s">
        <v>54</v>
      </c>
      <c r="U46" s="98" t="s">
        <v>53</v>
      </c>
      <c r="V46" s="99">
        <v>36</v>
      </c>
      <c r="W46" s="100" t="s">
        <v>330</v>
      </c>
      <c r="Y46" s="107">
        <v>35</v>
      </c>
      <c r="Z46" s="108" t="s">
        <v>337</v>
      </c>
      <c r="AA46" s="109" t="s">
        <v>338</v>
      </c>
    </row>
    <row r="47" spans="4:27" ht="15.75" thickBot="1" x14ac:dyDescent="0.3">
      <c r="D47" s="77">
        <v>4</v>
      </c>
      <c r="E47" s="6">
        <v>45292</v>
      </c>
      <c r="F47" s="118">
        <v>225</v>
      </c>
      <c r="T47" s="97" t="s">
        <v>44</v>
      </c>
      <c r="U47" s="105" t="s">
        <v>43</v>
      </c>
      <c r="V47" s="99">
        <v>37</v>
      </c>
      <c r="W47" s="106" t="s">
        <v>66</v>
      </c>
      <c r="Y47" s="107">
        <v>36</v>
      </c>
      <c r="Z47" s="108" t="s">
        <v>339</v>
      </c>
      <c r="AA47" s="109"/>
    </row>
    <row r="48" spans="4:27" x14ac:dyDescent="0.25">
      <c r="F48" s="130"/>
      <c r="I48" s="271" t="s">
        <v>341</v>
      </c>
      <c r="J48" s="272"/>
      <c r="P48" s="307" t="s">
        <v>312</v>
      </c>
      <c r="Q48" s="308"/>
      <c r="R48" s="309"/>
      <c r="T48" s="97" t="s">
        <v>67</v>
      </c>
      <c r="U48" s="98" t="s">
        <v>342</v>
      </c>
      <c r="V48" s="99">
        <v>38</v>
      </c>
      <c r="W48" s="100" t="s">
        <v>66</v>
      </c>
      <c r="Y48" s="107">
        <v>37</v>
      </c>
      <c r="Z48" s="108" t="s">
        <v>131</v>
      </c>
      <c r="AA48" s="109"/>
    </row>
    <row r="49" spans="6:27" x14ac:dyDescent="0.25">
      <c r="F49" s="130"/>
      <c r="I49" s="276" t="s">
        <v>177</v>
      </c>
      <c r="J49" s="278"/>
      <c r="P49" s="140" t="s">
        <v>315</v>
      </c>
      <c r="Q49" s="141" t="s">
        <v>316</v>
      </c>
      <c r="R49" s="142" t="s">
        <v>313</v>
      </c>
      <c r="T49" s="97" t="s">
        <v>343</v>
      </c>
      <c r="U49" s="105" t="s">
        <v>344</v>
      </c>
      <c r="V49" s="99">
        <v>39</v>
      </c>
      <c r="W49" s="106" t="s">
        <v>66</v>
      </c>
      <c r="Y49" s="107">
        <v>38</v>
      </c>
      <c r="Z49" s="108" t="s">
        <v>345</v>
      </c>
      <c r="AA49" s="109"/>
    </row>
    <row r="50" spans="6:27" x14ac:dyDescent="0.25">
      <c r="F50" s="130"/>
      <c r="I50" s="283" t="s">
        <v>174</v>
      </c>
      <c r="J50" s="284"/>
      <c r="P50" s="144" t="s">
        <v>321</v>
      </c>
      <c r="Q50" s="145">
        <v>0</v>
      </c>
      <c r="R50" s="146"/>
      <c r="T50" s="97" t="s">
        <v>68</v>
      </c>
      <c r="U50" s="98" t="s">
        <v>346</v>
      </c>
      <c r="V50" s="99">
        <v>40</v>
      </c>
      <c r="W50" s="100" t="s">
        <v>66</v>
      </c>
      <c r="Y50" s="107">
        <v>39</v>
      </c>
      <c r="Z50" s="108" t="s">
        <v>347</v>
      </c>
      <c r="AA50" s="109" t="s">
        <v>348</v>
      </c>
    </row>
    <row r="51" spans="6:27" ht="15.75" thickBot="1" x14ac:dyDescent="0.3">
      <c r="F51" s="130"/>
      <c r="I51" s="276" t="s">
        <v>178</v>
      </c>
      <c r="J51" s="278"/>
      <c r="P51" s="148" t="s">
        <v>90</v>
      </c>
      <c r="Q51" s="149">
        <v>15</v>
      </c>
      <c r="R51" s="150"/>
      <c r="T51" s="97" t="s">
        <v>349</v>
      </c>
      <c r="U51" s="105" t="s">
        <v>350</v>
      </c>
      <c r="V51" s="99">
        <v>41</v>
      </c>
      <c r="W51" s="106" t="s">
        <v>66</v>
      </c>
      <c r="Y51" s="158">
        <v>40</v>
      </c>
      <c r="Z51" s="159" t="s">
        <v>120</v>
      </c>
      <c r="AA51" s="160"/>
    </row>
    <row r="52" spans="6:27" x14ac:dyDescent="0.25">
      <c r="F52" s="130"/>
      <c r="I52" s="283" t="s">
        <v>59</v>
      </c>
      <c r="J52" s="284"/>
      <c r="P52" s="151" t="s">
        <v>87</v>
      </c>
      <c r="Q52" s="152">
        <v>30</v>
      </c>
      <c r="R52" s="153"/>
      <c r="T52" s="97" t="s">
        <v>351</v>
      </c>
      <c r="U52" s="98" t="s">
        <v>352</v>
      </c>
      <c r="V52" s="99">
        <v>42</v>
      </c>
      <c r="W52" s="100" t="s">
        <v>66</v>
      </c>
    </row>
    <row r="53" spans="6:27" x14ac:dyDescent="0.25">
      <c r="F53" s="130"/>
      <c r="I53" s="276" t="s">
        <v>172</v>
      </c>
      <c r="J53" s="278"/>
      <c r="P53" s="148" t="s">
        <v>103</v>
      </c>
      <c r="Q53" s="149">
        <v>60</v>
      </c>
      <c r="R53" s="150"/>
      <c r="T53" s="97" t="s">
        <v>353</v>
      </c>
      <c r="U53" s="105" t="s">
        <v>354</v>
      </c>
      <c r="V53" s="99">
        <v>43</v>
      </c>
      <c r="W53" s="106" t="s">
        <v>355</v>
      </c>
    </row>
    <row r="54" spans="6:27" ht="15.75" thickBot="1" x14ac:dyDescent="0.3">
      <c r="F54" s="130"/>
      <c r="I54" s="131" t="s">
        <v>182</v>
      </c>
      <c r="J54" s="133"/>
      <c r="P54" s="154"/>
      <c r="Q54" s="155"/>
      <c r="R54" s="156"/>
      <c r="T54" s="97" t="s">
        <v>356</v>
      </c>
      <c r="U54" s="98" t="s">
        <v>357</v>
      </c>
      <c r="V54" s="99">
        <v>44</v>
      </c>
      <c r="W54" s="100" t="s">
        <v>355</v>
      </c>
    </row>
    <row r="55" spans="6:27" x14ac:dyDescent="0.25">
      <c r="F55" s="130"/>
      <c r="I55" s="283" t="s">
        <v>358</v>
      </c>
      <c r="J55" s="284"/>
      <c r="T55" s="97" t="s">
        <v>175</v>
      </c>
      <c r="U55" s="105" t="s">
        <v>133</v>
      </c>
      <c r="V55" s="99">
        <v>45</v>
      </c>
      <c r="W55" s="106" t="s">
        <v>355</v>
      </c>
    </row>
    <row r="56" spans="6:27" ht="15.75" thickBot="1" x14ac:dyDescent="0.3">
      <c r="F56" s="130"/>
      <c r="I56" s="302" t="s">
        <v>183</v>
      </c>
      <c r="J56" s="303"/>
      <c r="T56" s="97" t="s">
        <v>34</v>
      </c>
      <c r="U56" s="98" t="s">
        <v>33</v>
      </c>
      <c r="V56" s="99">
        <v>46</v>
      </c>
      <c r="W56" s="100" t="s">
        <v>355</v>
      </c>
    </row>
    <row r="57" spans="6:27" x14ac:dyDescent="0.25">
      <c r="F57" s="130"/>
      <c r="T57" s="97" t="s">
        <v>140</v>
      </c>
      <c r="U57" s="105" t="s">
        <v>139</v>
      </c>
      <c r="V57" s="99">
        <v>47</v>
      </c>
      <c r="W57" s="106" t="s">
        <v>355</v>
      </c>
    </row>
    <row r="58" spans="6:27" x14ac:dyDescent="0.25">
      <c r="F58" s="130"/>
      <c r="T58" s="97" t="s">
        <v>359</v>
      </c>
      <c r="U58" s="98" t="s">
        <v>360</v>
      </c>
      <c r="V58" s="99">
        <v>48</v>
      </c>
      <c r="W58" s="100" t="s">
        <v>355</v>
      </c>
    </row>
    <row r="59" spans="6:27" x14ac:dyDescent="0.25">
      <c r="F59" s="130"/>
      <c r="T59" s="97" t="s">
        <v>138</v>
      </c>
      <c r="U59" s="105" t="s">
        <v>137</v>
      </c>
      <c r="V59" s="99">
        <v>49</v>
      </c>
      <c r="W59" s="106" t="s">
        <v>355</v>
      </c>
    </row>
    <row r="60" spans="6:27" x14ac:dyDescent="0.25">
      <c r="F60" s="130"/>
      <c r="T60" s="97" t="s">
        <v>69</v>
      </c>
      <c r="U60" s="98" t="s">
        <v>176</v>
      </c>
      <c r="V60" s="99">
        <v>50</v>
      </c>
      <c r="W60" s="100" t="s">
        <v>355</v>
      </c>
    </row>
    <row r="61" spans="6:27" x14ac:dyDescent="0.25">
      <c r="F61" s="130"/>
      <c r="T61" s="97" t="s">
        <v>361</v>
      </c>
      <c r="U61" s="105" t="s">
        <v>81</v>
      </c>
      <c r="V61" s="99">
        <v>66</v>
      </c>
      <c r="W61" s="106" t="s">
        <v>355</v>
      </c>
    </row>
    <row r="62" spans="6:27" x14ac:dyDescent="0.25">
      <c r="F62" s="130"/>
      <c r="T62" s="97" t="s">
        <v>70</v>
      </c>
      <c r="U62" s="98" t="s">
        <v>78</v>
      </c>
      <c r="V62" s="99">
        <v>51</v>
      </c>
      <c r="W62" s="100" t="s">
        <v>355</v>
      </c>
    </row>
    <row r="63" spans="6:27" x14ac:dyDescent="0.25">
      <c r="F63" s="130"/>
      <c r="T63" s="97" t="s">
        <v>181</v>
      </c>
      <c r="U63" s="105" t="s">
        <v>71</v>
      </c>
      <c r="V63" s="99">
        <v>52</v>
      </c>
      <c r="W63" s="106" t="s">
        <v>355</v>
      </c>
      <c r="Z63" s="14"/>
    </row>
    <row r="64" spans="6:27" x14ac:dyDescent="0.25">
      <c r="F64" s="130"/>
      <c r="T64" s="97" t="s">
        <v>80</v>
      </c>
      <c r="U64" s="98" t="s">
        <v>79</v>
      </c>
      <c r="V64" s="99">
        <v>62</v>
      </c>
      <c r="W64" s="100" t="s">
        <v>355</v>
      </c>
    </row>
    <row r="65" spans="4:23" x14ac:dyDescent="0.25">
      <c r="F65" s="130"/>
      <c r="T65" s="97" t="s">
        <v>47</v>
      </c>
      <c r="U65" s="105" t="s">
        <v>46</v>
      </c>
      <c r="V65" s="99">
        <v>53</v>
      </c>
      <c r="W65" s="106" t="s">
        <v>355</v>
      </c>
    </row>
    <row r="66" spans="4:23" x14ac:dyDescent="0.25">
      <c r="F66" s="130"/>
      <c r="T66" s="97" t="s">
        <v>22</v>
      </c>
      <c r="U66" s="98" t="s">
        <v>45</v>
      </c>
      <c r="V66" s="99">
        <v>54</v>
      </c>
      <c r="W66" s="100" t="s">
        <v>355</v>
      </c>
    </row>
    <row r="67" spans="4:23" x14ac:dyDescent="0.25">
      <c r="F67" s="130"/>
      <c r="T67" s="97" t="s">
        <v>49</v>
      </c>
      <c r="U67" s="105" t="s">
        <v>48</v>
      </c>
      <c r="V67" s="99">
        <v>55</v>
      </c>
      <c r="W67" s="106" t="s">
        <v>355</v>
      </c>
    </row>
    <row r="68" spans="4:23" x14ac:dyDescent="0.25">
      <c r="F68" s="130"/>
      <c r="T68" s="97" t="s">
        <v>64</v>
      </c>
      <c r="U68" s="98" t="s">
        <v>63</v>
      </c>
      <c r="V68" s="99">
        <v>56</v>
      </c>
      <c r="W68" s="100" t="s">
        <v>355</v>
      </c>
    </row>
    <row r="69" spans="4:23" x14ac:dyDescent="0.25">
      <c r="T69" s="97" t="s">
        <v>61</v>
      </c>
      <c r="U69" s="105" t="s">
        <v>60</v>
      </c>
      <c r="V69" s="99">
        <v>57</v>
      </c>
      <c r="W69" s="106" t="s">
        <v>355</v>
      </c>
    </row>
    <row r="70" spans="4:23" x14ac:dyDescent="0.25">
      <c r="T70" s="97" t="s">
        <v>362</v>
      </c>
      <c r="U70" s="98" t="s">
        <v>363</v>
      </c>
      <c r="V70" s="99">
        <v>58</v>
      </c>
      <c r="W70" s="100" t="s">
        <v>355</v>
      </c>
    </row>
    <row r="71" spans="4:23" x14ac:dyDescent="0.25">
      <c r="T71" s="97" t="s">
        <v>364</v>
      </c>
      <c r="U71" s="105" t="s">
        <v>365</v>
      </c>
      <c r="V71" s="99">
        <v>59</v>
      </c>
      <c r="W71" s="106" t="s">
        <v>355</v>
      </c>
    </row>
    <row r="72" spans="4:23" x14ac:dyDescent="0.25">
      <c r="T72" s="97" t="s">
        <v>95</v>
      </c>
      <c r="U72" s="98" t="s">
        <v>94</v>
      </c>
      <c r="V72" s="99">
        <v>60</v>
      </c>
      <c r="W72" s="100" t="s">
        <v>355</v>
      </c>
    </row>
    <row r="73" spans="4:23" ht="15.75" thickBot="1" x14ac:dyDescent="0.3">
      <c r="T73" s="97" t="s">
        <v>185</v>
      </c>
      <c r="U73" s="105" t="s">
        <v>184</v>
      </c>
      <c r="V73" s="99">
        <v>63</v>
      </c>
      <c r="W73" s="106" t="s">
        <v>355</v>
      </c>
    </row>
    <row r="74" spans="4:23" ht="15.75" thickBot="1" x14ac:dyDescent="0.3">
      <c r="D74" s="253" t="s">
        <v>340</v>
      </c>
      <c r="E74" s="254"/>
      <c r="F74" s="255"/>
      <c r="T74" s="97" t="s">
        <v>187</v>
      </c>
      <c r="U74" s="98" t="s">
        <v>186</v>
      </c>
      <c r="V74" s="99">
        <v>64</v>
      </c>
      <c r="W74" s="100" t="s">
        <v>355</v>
      </c>
    </row>
    <row r="75" spans="4:23" x14ac:dyDescent="0.25">
      <c r="D75" s="290" t="s">
        <v>243</v>
      </c>
      <c r="E75" s="291"/>
      <c r="F75" s="292"/>
      <c r="T75" s="97" t="s">
        <v>189</v>
      </c>
      <c r="U75" s="105" t="s">
        <v>188</v>
      </c>
      <c r="V75" s="99">
        <v>65</v>
      </c>
      <c r="W75" s="106" t="s">
        <v>355</v>
      </c>
    </row>
    <row r="76" spans="4:23" ht="15.75" thickBot="1" x14ac:dyDescent="0.3">
      <c r="D76" s="310">
        <v>350</v>
      </c>
      <c r="E76" s="311"/>
      <c r="F76" s="312"/>
      <c r="T76" s="97" t="s">
        <v>366</v>
      </c>
      <c r="U76" s="98" t="s">
        <v>367</v>
      </c>
      <c r="V76" s="99">
        <v>61</v>
      </c>
      <c r="W76" s="100" t="s">
        <v>355</v>
      </c>
    </row>
  </sheetData>
  <mergeCells count="66">
    <mergeCell ref="D76:F76"/>
    <mergeCell ref="I50:J50"/>
    <mergeCell ref="I51:J51"/>
    <mergeCell ref="I52:J52"/>
    <mergeCell ref="I53:J53"/>
    <mergeCell ref="I55:J55"/>
    <mergeCell ref="I38:J38"/>
    <mergeCell ref="P48:R48"/>
    <mergeCell ref="D74:F74"/>
    <mergeCell ref="I48:J48"/>
    <mergeCell ref="D75:F75"/>
    <mergeCell ref="I49:J49"/>
    <mergeCell ref="I56:J56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P26:Q26"/>
    <mergeCell ref="D9:G9"/>
    <mergeCell ref="I9:J9"/>
    <mergeCell ref="L9:N9"/>
    <mergeCell ref="P9:R9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C1:U1"/>
    <mergeCell ref="A2:B2"/>
    <mergeCell ref="D3:E3"/>
    <mergeCell ref="F3:M3"/>
    <mergeCell ref="P4:Q4"/>
    <mergeCell ref="R4:S4"/>
  </mergeCells>
  <conditionalFormatting sqref="D11:G30">
    <cfRule type="expression" dxfId="22" priority="1">
      <formula>AND($D11&lt;&gt;"",MOD(ROW(),2)=1)</formula>
    </cfRule>
  </conditionalFormatting>
  <conditionalFormatting sqref="P11:P21">
    <cfRule type="expression" dxfId="21" priority="7">
      <formula>AND($T11&lt;&gt;"",MOD(ROW(),2)=1)</formula>
    </cfRule>
    <cfRule type="expression" dxfId="20" priority="8">
      <formula>AND($T11&lt;&gt;"",MOD(ROW(),2)=0)</formula>
    </cfRule>
  </conditionalFormatting>
  <conditionalFormatting sqref="Q11:Q21">
    <cfRule type="expression" dxfId="19" priority="5">
      <formula>AND($T11&lt;&gt;"",MOD(ROW(),2)=1)</formula>
    </cfRule>
    <cfRule type="expression" dxfId="18" priority="6">
      <formula>AND($T11&lt;&gt;"",MOD(ROW(),2)=0)</formula>
    </cfRule>
  </conditionalFormatting>
  <conditionalFormatting sqref="R11:R20">
    <cfRule type="expression" dxfId="17" priority="3">
      <formula>AND($T11&lt;&gt;"",MOD(ROW(),2)=1)</formula>
    </cfRule>
    <cfRule type="expression" dxfId="16" priority="4">
      <formula>AND($T11&lt;&gt;"",MOD(ROW(),2)=0)</formula>
    </cfRule>
  </conditionalFormatting>
  <conditionalFormatting sqref="T11:W78">
    <cfRule type="expression" dxfId="15" priority="9">
      <formula>AND($T11&lt;&gt;"",MOD(ROW(),2)=1)</formula>
    </cfRule>
    <cfRule type="expression" dxfId="14" priority="10">
      <formula>AND($T11&lt;&gt;"",MOD(ROW(),2)=0)</formula>
    </cfRule>
  </conditionalFormatting>
  <conditionalFormatting sqref="Y12:AA51">
    <cfRule type="expression" dxfId="13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"/>
  <sheetViews>
    <sheetView zoomScale="95" zoomScaleNormal="95" workbookViewId="0">
      <pane ySplit="540" activePane="bottomLeft"/>
      <selection pane="bottomLeft" activeCell="F8" sqref="F8"/>
    </sheetView>
  </sheetViews>
  <sheetFormatPr baseColWidth="10" defaultRowHeight="15" x14ac:dyDescent="0.25"/>
  <cols>
    <col min="1" max="1" width="17.42578125" style="5" bestFit="1" customWidth="1"/>
    <col min="2" max="2" width="11" style="170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5" bestFit="1" customWidth="1"/>
    <col min="7" max="7" width="36.28515625" bestFit="1" customWidth="1"/>
    <col min="8" max="8" width="15" style="5" bestFit="1" customWidth="1"/>
    <col min="9" max="13" width="10.7109375" style="171" customWidth="1"/>
  </cols>
  <sheetData>
    <row r="1" spans="1:13" s="5" customFormat="1" x14ac:dyDescent="0.25">
      <c r="A1" s="164" t="s">
        <v>190</v>
      </c>
      <c r="B1" s="165" t="s">
        <v>3</v>
      </c>
      <c r="C1" s="166" t="s">
        <v>163</v>
      </c>
      <c r="D1" s="166" t="s">
        <v>164</v>
      </c>
      <c r="E1" s="167" t="s">
        <v>165</v>
      </c>
      <c r="F1" s="164" t="s">
        <v>72</v>
      </c>
      <c r="G1" s="166" t="s">
        <v>26</v>
      </c>
      <c r="H1" s="168" t="s">
        <v>169</v>
      </c>
      <c r="I1" s="169" t="s">
        <v>166</v>
      </c>
      <c r="J1" s="169" t="s">
        <v>167</v>
      </c>
      <c r="K1" s="169" t="s">
        <v>168</v>
      </c>
      <c r="L1" s="169" t="s">
        <v>170</v>
      </c>
      <c r="M1" s="169" t="s">
        <v>171</v>
      </c>
    </row>
  </sheetData>
  <conditionalFormatting sqref="A2:M9987">
    <cfRule type="expression" dxfId="12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1"/>
  <sheetViews>
    <sheetView zoomScale="95" zoomScaleNormal="95" workbookViewId="0">
      <pane ySplit="540" topLeftCell="A2" activePane="bottomLeft"/>
      <selection pane="bottomLeft" activeCell="D58" sqref="D58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162" customWidth="1"/>
  </cols>
  <sheetData>
    <row r="1" spans="1:16" s="5" customFormat="1" ht="15" customHeight="1" x14ac:dyDescent="0.25">
      <c r="A1" s="46" t="s">
        <v>132</v>
      </c>
      <c r="B1" s="48" t="s">
        <v>3</v>
      </c>
      <c r="C1" s="46" t="s">
        <v>163</v>
      </c>
      <c r="D1" s="46" t="s">
        <v>164</v>
      </c>
      <c r="E1" s="46" t="s">
        <v>368</v>
      </c>
      <c r="F1" s="46" t="s">
        <v>165</v>
      </c>
      <c r="G1" s="46" t="s">
        <v>72</v>
      </c>
      <c r="H1" s="46" t="s">
        <v>26</v>
      </c>
      <c r="I1" s="46" t="s">
        <v>169</v>
      </c>
      <c r="J1" s="46" t="s">
        <v>166</v>
      </c>
      <c r="K1" s="46" t="s">
        <v>167</v>
      </c>
      <c r="L1" s="46" t="s">
        <v>168</v>
      </c>
      <c r="M1" s="46" t="s">
        <v>170</v>
      </c>
      <c r="N1" s="46" t="s">
        <v>171</v>
      </c>
      <c r="O1" s="46" t="s">
        <v>29</v>
      </c>
      <c r="P1" s="161" t="s">
        <v>141</v>
      </c>
    </row>
  </sheetData>
  <autoFilter ref="A1:P1" xr:uid="{BF285A66-D32A-4C2D-BAAD-5B60B0034FFF}"/>
  <phoneticPr fontId="2" type="noConversion"/>
  <conditionalFormatting sqref="A2:P9924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F1"/>
  <sheetViews>
    <sheetView workbookViewId="0">
      <pane ySplit="600" activePane="bottomLeft"/>
      <selection pane="bottomLeft" activeCell="I23" sqref="I23"/>
    </sheetView>
  </sheetViews>
  <sheetFormatPr baseColWidth="10" defaultRowHeight="13.5" x14ac:dyDescent="0.25"/>
  <cols>
    <col min="1" max="1" width="6.42578125" style="11" customWidth="1"/>
    <col min="2" max="2" width="8.7109375" style="13" customWidth="1"/>
    <col min="3" max="3" width="26" style="11" customWidth="1"/>
    <col min="4" max="4" width="12.7109375" style="12" customWidth="1"/>
    <col min="5" max="5" width="13.7109375" style="21" customWidth="1"/>
    <col min="6" max="6" width="6.7109375" style="11" customWidth="1"/>
    <col min="7" max="7" width="5.7109375" style="11" customWidth="1"/>
    <col min="8" max="8" width="13.7109375" style="11" customWidth="1"/>
    <col min="9" max="9" width="5.7109375" style="11" customWidth="1"/>
    <col min="10" max="10" width="19.7109375" style="11" customWidth="1"/>
    <col min="11" max="16384" width="11.42578125" style="11"/>
  </cols>
  <sheetData>
    <row r="1" spans="1:6" ht="15" customHeight="1" x14ac:dyDescent="0.25">
      <c r="A1" s="24" t="s">
        <v>97</v>
      </c>
      <c r="B1" s="25" t="s">
        <v>96</v>
      </c>
      <c r="C1" s="24" t="s">
        <v>82</v>
      </c>
      <c r="D1" s="24" t="s">
        <v>98</v>
      </c>
      <c r="E1" s="26" t="s">
        <v>100</v>
      </c>
      <c r="F1" s="24" t="s">
        <v>92</v>
      </c>
    </row>
  </sheetData>
  <phoneticPr fontId="2" type="noConversion"/>
  <conditionalFormatting sqref="A2:F9929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1"/>
  <sheetViews>
    <sheetView zoomScale="95" zoomScaleNormal="95" workbookViewId="0">
      <selection activeCell="F13" sqref="F13"/>
    </sheetView>
  </sheetViews>
  <sheetFormatPr baseColWidth="10" defaultRowHeight="13.5" x14ac:dyDescent="0.25"/>
  <cols>
    <col min="1" max="1" width="6.42578125" style="11" bestFit="1" customWidth="1"/>
    <col min="2" max="2" width="12.7109375" style="12" customWidth="1"/>
    <col min="3" max="3" width="26.140625" style="11" bestFit="1" customWidth="1"/>
    <col min="4" max="4" width="13" style="11" bestFit="1" customWidth="1"/>
    <col min="5" max="5" width="13.28515625" style="21" customWidth="1"/>
    <col min="6" max="6" width="27.85546875" style="11" bestFit="1" customWidth="1"/>
    <col min="7" max="16384" width="11.42578125" style="11"/>
  </cols>
  <sheetData>
    <row r="1" spans="1:6" x14ac:dyDescent="0.25">
      <c r="A1" s="22" t="s">
        <v>97</v>
      </c>
      <c r="B1" s="22" t="s">
        <v>98</v>
      </c>
      <c r="C1" s="22" t="s">
        <v>82</v>
      </c>
      <c r="D1" s="22" t="s">
        <v>99</v>
      </c>
      <c r="E1" s="23" t="s">
        <v>91</v>
      </c>
      <c r="F1" s="22" t="s">
        <v>19</v>
      </c>
    </row>
  </sheetData>
  <autoFilter ref="A1:F1" xr:uid="{9CC0F112-F6F5-4729-8EA4-252A1080634A}"/>
  <conditionalFormatting sqref="A2:F99947">
    <cfRule type="expression" dxfId="9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"/>
  <sheetViews>
    <sheetView zoomScale="95" zoomScaleNormal="95" workbookViewId="0">
      <selection activeCell="C168" sqref="C168"/>
    </sheetView>
  </sheetViews>
  <sheetFormatPr baseColWidth="10" defaultRowHeight="15" x14ac:dyDescent="0.25"/>
  <cols>
    <col min="1" max="1" width="11" style="44" bestFit="1" customWidth="1"/>
    <col min="2" max="2" width="12.7109375" style="43" bestFit="1" customWidth="1"/>
    <col min="3" max="3" width="52.140625" style="10" bestFit="1" customWidth="1"/>
    <col min="4" max="5" width="7.42578125" style="10" bestFit="1" customWidth="1"/>
    <col min="6" max="6" width="10.42578125" style="43" bestFit="1" customWidth="1"/>
    <col min="7" max="7" width="11" style="45" bestFit="1" customWidth="1"/>
    <col min="8" max="8" width="10.140625" style="45" bestFit="1" customWidth="1"/>
    <col min="9" max="9" width="11" style="45" bestFit="1" customWidth="1"/>
    <col min="10" max="10" width="15.42578125" style="43" bestFit="1" customWidth="1"/>
    <col min="11" max="16384" width="11.42578125" style="10"/>
  </cols>
  <sheetData>
    <row r="1" spans="1:10" x14ac:dyDescent="0.25">
      <c r="A1" s="37" t="s">
        <v>136</v>
      </c>
      <c r="B1" s="38" t="s">
        <v>101</v>
      </c>
      <c r="C1" s="38" t="s">
        <v>82</v>
      </c>
      <c r="D1" s="38" t="s">
        <v>84</v>
      </c>
      <c r="E1" s="38" t="s">
        <v>83</v>
      </c>
      <c r="F1" s="38" t="s">
        <v>104</v>
      </c>
      <c r="G1" s="39" t="s">
        <v>85</v>
      </c>
      <c r="H1" s="40" t="s">
        <v>105</v>
      </c>
      <c r="I1" s="41" t="s">
        <v>86</v>
      </c>
      <c r="J1" s="42" t="s">
        <v>106</v>
      </c>
    </row>
  </sheetData>
  <autoFilter ref="A1:J1" xr:uid="{6A0BDE8C-C0CD-4E75-A0A0-916CFADCF838}"/>
  <phoneticPr fontId="2" type="noConversion"/>
  <conditionalFormatting sqref="A2:J99796">
    <cfRule type="expression" dxfId="8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"/>
  <sheetViews>
    <sheetView zoomScale="95" zoomScaleNormal="95" workbookViewId="0">
      <pane ySplit="1" topLeftCell="A2" activePane="bottomLeft" state="frozen"/>
      <selection pane="bottomLeft" activeCell="F13" sqref="F13"/>
    </sheetView>
  </sheetViews>
  <sheetFormatPr baseColWidth="10" defaultRowHeight="15" x14ac:dyDescent="0.25"/>
  <cols>
    <col min="1" max="1" width="9.5703125" style="9" bestFit="1" customWidth="1"/>
    <col min="2" max="2" width="12" style="6" bestFit="1" customWidth="1"/>
    <col min="3" max="3" width="12" style="6" customWidth="1"/>
    <col min="4" max="4" width="8.28515625" style="16" bestFit="1" customWidth="1"/>
    <col min="5" max="5" width="28" style="15" bestFit="1" customWidth="1"/>
    <col min="6" max="6" width="34.28515625" style="15" customWidth="1"/>
    <col min="7" max="7" width="25.42578125" style="15" bestFit="1" customWidth="1"/>
    <col min="8" max="8" width="25.42578125" style="15" customWidth="1"/>
    <col min="9" max="9" width="23.85546875" style="15" bestFit="1" customWidth="1"/>
    <col min="10" max="10" width="11.42578125" style="8" bestFit="1" customWidth="1"/>
    <col min="11" max="11" width="21.7109375" bestFit="1" customWidth="1"/>
    <col min="12" max="12" width="12.140625" style="1" bestFit="1" customWidth="1"/>
    <col min="13" max="13" width="23.5703125" style="17" bestFit="1" customWidth="1"/>
    <col min="14" max="14" width="12.140625" style="8" bestFit="1" customWidth="1"/>
    <col min="15" max="15" width="12.42578125" style="17" bestFit="1" customWidth="1"/>
    <col min="16" max="16" width="12.140625" style="8" bestFit="1" customWidth="1"/>
    <col min="17" max="17" width="8.42578125" style="18" bestFit="1" customWidth="1"/>
    <col min="18" max="18" width="8.7109375" style="8" bestFit="1" customWidth="1"/>
    <col min="19" max="19" width="8.7109375" style="18" bestFit="1" customWidth="1"/>
    <col min="20" max="20" width="10.28515625" style="8" bestFit="1" customWidth="1"/>
    <col min="21" max="21" width="11.42578125" style="8" bestFit="1" customWidth="1"/>
    <col min="22" max="22" width="10.28515625" style="8" bestFit="1" customWidth="1"/>
  </cols>
  <sheetData>
    <row r="1" spans="1:22" x14ac:dyDescent="0.25">
      <c r="A1" s="206" t="s">
        <v>96</v>
      </c>
      <c r="B1" s="19" t="s">
        <v>146</v>
      </c>
      <c r="C1" s="19" t="s">
        <v>369</v>
      </c>
      <c r="D1" s="19" t="s">
        <v>147</v>
      </c>
      <c r="E1" s="19" t="s">
        <v>20</v>
      </c>
      <c r="F1" s="19" t="s">
        <v>148</v>
      </c>
      <c r="G1" s="19" t="s">
        <v>160</v>
      </c>
      <c r="H1" s="19" t="s">
        <v>162</v>
      </c>
      <c r="I1" s="19" t="s">
        <v>161</v>
      </c>
      <c r="J1" s="19" t="s">
        <v>21</v>
      </c>
      <c r="K1" s="19" t="s">
        <v>149</v>
      </c>
      <c r="L1" s="19" t="s">
        <v>150</v>
      </c>
      <c r="M1" s="19" t="s">
        <v>151</v>
      </c>
      <c r="N1" s="19" t="s">
        <v>152</v>
      </c>
      <c r="O1" s="19" t="s">
        <v>153</v>
      </c>
      <c r="P1" s="19" t="s">
        <v>154</v>
      </c>
      <c r="Q1" s="19" t="s">
        <v>155</v>
      </c>
      <c r="R1" s="19" t="s">
        <v>156</v>
      </c>
      <c r="S1" s="19" t="s">
        <v>157</v>
      </c>
      <c r="T1" s="19" t="s">
        <v>158</v>
      </c>
      <c r="U1" s="19" t="s">
        <v>107</v>
      </c>
      <c r="V1" s="19" t="s">
        <v>145</v>
      </c>
    </row>
  </sheetData>
  <autoFilter ref="A1:V1" xr:uid="{8B45F79E-24DF-4598-AC35-A20900C36411}"/>
  <conditionalFormatting sqref="A2:V9826">
    <cfRule type="expression" dxfId="7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1"/>
  <sheetViews>
    <sheetView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2" t="s">
        <v>96</v>
      </c>
      <c r="B1" s="3" t="s">
        <v>6</v>
      </c>
      <c r="C1" s="2" t="s">
        <v>7</v>
      </c>
      <c r="D1" s="4" t="s">
        <v>109</v>
      </c>
      <c r="E1" s="3" t="s">
        <v>21</v>
      </c>
      <c r="F1" s="2" t="s">
        <v>159</v>
      </c>
    </row>
  </sheetData>
  <conditionalFormatting sqref="A2:F9557">
    <cfRule type="expression" dxfId="6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15</vt:i4>
      </vt:variant>
      <vt:variant>
        <vt:lpstr>Plages nommées</vt:lpstr>
      </vt:variant>
      <vt:variant>
        <vt:i4>70</vt:i4>
      </vt:variant>
    </vt:vector>
  </HeadingPairs>
  <TitlesOfParts>
    <vt:vector size="85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FAC_Sommaire_Taux</vt:lpstr>
      <vt:lpstr>GL_EJ_Auto</vt:lpstr>
      <vt:lpstr>GL_Trans</vt:lpstr>
      <vt:lpstr>TEC_Local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TEC_Local!_FilterDatabase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2024-07-30T17:05:32Z</dcterms:modified>
</cp:coreProperties>
</file>