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C598BB3A-D09E-4FE2-BF0F-4FAE335201D3}" xr6:coauthVersionLast="47" xr6:coauthVersionMax="47" xr10:uidLastSave="{00000000-0000-0000-0000-000000000000}"/>
  <bookViews>
    <workbookView xWindow="38280" yWindow="-75" windowWidth="29040" windowHeight="15840" firstSheet="19" activeTab="29" xr2:uid="{00000000-000D-0000-FFFF-FFFF00000000}"/>
  </bookViews>
  <sheets>
    <sheet name="09-03-11" sheetId="4" r:id="rId1"/>
    <sheet name="08-04-11" sheetId="6" r:id="rId2"/>
    <sheet name="12-12-11" sheetId="7" r:id="rId3"/>
    <sheet name="13-03-12" sheetId="8" r:id="rId4"/>
    <sheet name="08-05-12" sheetId="9" r:id="rId5"/>
    <sheet name="27-06-12" sheetId="10" r:id="rId6"/>
    <sheet name="27-11-12" sheetId="11" r:id="rId7"/>
    <sheet name="19-04-13" sheetId="12" r:id="rId8"/>
    <sheet name="26-08-13" sheetId="13" r:id="rId9"/>
    <sheet name="10-12-13" sheetId="14" r:id="rId10"/>
    <sheet name="03-02-14" sheetId="15" r:id="rId11"/>
    <sheet name="17-07-14" sheetId="16" r:id="rId12"/>
    <sheet name="20-11-14" sheetId="17" r:id="rId13"/>
    <sheet name="08-07-15" sheetId="18" r:id="rId14"/>
    <sheet name="07-04-16" sheetId="19" r:id="rId15"/>
    <sheet name="20-12-2016" sheetId="20" r:id="rId16"/>
    <sheet name="29-05-17" sheetId="21" r:id="rId17"/>
    <sheet name="22-01-18" sheetId="22" r:id="rId18"/>
    <sheet name="20-04-18" sheetId="23" r:id="rId19"/>
    <sheet name="15-05-18" sheetId="24" r:id="rId20"/>
    <sheet name="19-12-18" sheetId="25" r:id="rId21"/>
    <sheet name="21-03-19" sheetId="26" r:id="rId22"/>
    <sheet name="29-04-20" sheetId="27" r:id="rId23"/>
    <sheet name="26-04-20" sheetId="28" r:id="rId24"/>
    <sheet name="17-05-22" sheetId="29" r:id="rId25"/>
    <sheet name="29-06-22" sheetId="30" r:id="rId26"/>
    <sheet name="15-10-22" sheetId="31" r:id="rId27"/>
    <sheet name="05-07-23" sheetId="32" r:id="rId28"/>
    <sheet name="25-07-23" sheetId="33" r:id="rId29"/>
    <sheet name="19-03-24" sheetId="34" r:id="rId30"/>
    <sheet name="Activités" sheetId="5" r:id="rId31"/>
  </sheets>
  <definedNames>
    <definedName name="Liste_Activités" localSheetId="27">Activités!$C$5:$C$56</definedName>
    <definedName name="Liste_Activités" localSheetId="14">Activités!$C$5:$C$56</definedName>
    <definedName name="Liste_Activités" localSheetId="13">Activités!$C$5:$C$56</definedName>
    <definedName name="Liste_Activités" localSheetId="19">Activités!$C$5:$C$56</definedName>
    <definedName name="Liste_Activités" localSheetId="26">Activités!$C$5:$C$56</definedName>
    <definedName name="Liste_Activités" localSheetId="24">Activités!$C$5:$C$56</definedName>
    <definedName name="Liste_Activités" localSheetId="29">Activités!$C$5:$C$56</definedName>
    <definedName name="Liste_Activités" localSheetId="20">Activités!$C$5:$C$56</definedName>
    <definedName name="Liste_Activités" localSheetId="18">Activités!$C$5:$C$56</definedName>
    <definedName name="Liste_Activités" localSheetId="15">Activités!$C$5:$C$56</definedName>
    <definedName name="Liste_Activités" localSheetId="21">Activités!$C$5:$C$56</definedName>
    <definedName name="Liste_Activités" localSheetId="17">Activités!$C$5:$C$56</definedName>
    <definedName name="Liste_Activités" localSheetId="28">Activités!$C$5:$C$56</definedName>
    <definedName name="Liste_Activités" localSheetId="23">Activités!$C$5:$C$56</definedName>
    <definedName name="Liste_Activités" localSheetId="22">Activités!$C$5:$C$56</definedName>
    <definedName name="Liste_Activités" localSheetId="16">Activités!$C$5:$C$56</definedName>
    <definedName name="Liste_Activités" localSheetId="25">Activités!$C$5:$C$56</definedName>
    <definedName name="Liste_Activités">Activités!$C$5:$C$56</definedName>
    <definedName name="Print_Area" localSheetId="27">'05-07-23'!$A$1:$F$88</definedName>
    <definedName name="Print_Area" localSheetId="14">'07-04-16'!$A$1:$F$89</definedName>
    <definedName name="Print_Area" localSheetId="13">'08-07-15'!$A$1:$F$89</definedName>
    <definedName name="Print_Area" localSheetId="19">'15-05-18'!$A$1:$F$88</definedName>
    <definedName name="Print_Area" localSheetId="26">'15-10-22'!$A$1:$F$88</definedName>
    <definedName name="Print_Area" localSheetId="24">'17-05-22'!$A$1:$F$88</definedName>
    <definedName name="Print_Area" localSheetId="29">'19-03-24'!$A$1:$F$88</definedName>
    <definedName name="Print_Area" localSheetId="20">'19-12-18'!$A$1:$F$88</definedName>
    <definedName name="Print_Area" localSheetId="18">'20-04-18'!$A$1:$F$89</definedName>
    <definedName name="Print_Area" localSheetId="15">'20-12-2016'!$A$1:$F$89</definedName>
    <definedName name="Print_Area" localSheetId="21">'21-03-19'!$A$1:$F$88</definedName>
    <definedName name="Print_Area" localSheetId="17">'22-01-18'!$A$1:$F$89</definedName>
    <definedName name="Print_Area" localSheetId="28">'25-07-23'!$A$1:$F$88</definedName>
    <definedName name="Print_Area" localSheetId="23">'26-04-20'!$A$1:$F$88</definedName>
    <definedName name="Print_Area" localSheetId="22">'29-04-20'!$A$1:$F$88</definedName>
    <definedName name="Print_Area" localSheetId="16">'29-05-17'!$A$1:$F$89</definedName>
    <definedName name="Print_Area" localSheetId="25">'29-06-22'!$A$1:$F$88</definedName>
    <definedName name="_xlnm.Print_Area" localSheetId="10">'03-02-14'!$A$1:$F$94</definedName>
    <definedName name="_xlnm.Print_Area" localSheetId="27">'05-07-23'!$A$1:$F$88</definedName>
    <definedName name="_xlnm.Print_Area" localSheetId="14">'07-04-16'!$A$1:$F$89</definedName>
    <definedName name="_xlnm.Print_Area" localSheetId="1">'08-04-11'!$A$1:$F$95</definedName>
    <definedName name="_xlnm.Print_Area" localSheetId="4">'08-05-12'!$A$1:$F$95</definedName>
    <definedName name="_xlnm.Print_Area" localSheetId="13">'08-07-15'!$A$1:$F$89</definedName>
    <definedName name="_xlnm.Print_Area" localSheetId="0">'09-03-11'!$A$1:$F$95</definedName>
    <definedName name="_xlnm.Print_Area" localSheetId="9">'10-12-13'!$A$1:$F$94</definedName>
    <definedName name="_xlnm.Print_Area" localSheetId="2">'12-12-11'!$A$1:$F$95</definedName>
    <definedName name="_xlnm.Print_Area" localSheetId="3">'13-03-12'!$A$1:$F$95</definedName>
    <definedName name="_xlnm.Print_Area" localSheetId="19">'15-05-18'!$A$1:$F$88</definedName>
    <definedName name="_xlnm.Print_Area" localSheetId="26">'15-10-22'!$A$1:$F$88</definedName>
    <definedName name="_xlnm.Print_Area" localSheetId="24">'17-05-22'!$A$1:$F$88</definedName>
    <definedName name="_xlnm.Print_Area" localSheetId="11">'17-07-14'!$A$1:$F$91</definedName>
    <definedName name="_xlnm.Print_Area" localSheetId="29">'19-03-24'!$A$1:$F$88</definedName>
    <definedName name="_xlnm.Print_Area" localSheetId="7">'19-04-13'!$A$1:$F$94</definedName>
    <definedName name="_xlnm.Print_Area" localSheetId="20">'19-12-18'!$A$1:$F$88</definedName>
    <definedName name="_xlnm.Print_Area" localSheetId="18">'20-04-18'!$A$1:$F$89</definedName>
    <definedName name="_xlnm.Print_Area" localSheetId="12">'20-11-14'!$A$1:$F$91</definedName>
    <definedName name="_xlnm.Print_Area" localSheetId="15">'20-12-2016'!$A$1:$F$89</definedName>
    <definedName name="_xlnm.Print_Area" localSheetId="21">'21-03-19'!$A$1:$F$88</definedName>
    <definedName name="_xlnm.Print_Area" localSheetId="17">'22-01-18'!$A$1:$F$89</definedName>
    <definedName name="_xlnm.Print_Area" localSheetId="28">'25-07-23'!$A$1:$F$88</definedName>
    <definedName name="_xlnm.Print_Area" localSheetId="23">'26-04-20'!$A$1:$F$88</definedName>
    <definedName name="_xlnm.Print_Area" localSheetId="8">'26-08-13'!$A$1:$F$94</definedName>
    <definedName name="_xlnm.Print_Area" localSheetId="5">'27-06-12'!$A$1:$F$94</definedName>
    <definedName name="_xlnm.Print_Area" localSheetId="6">'27-11-12'!$A$1:$F$94</definedName>
    <definedName name="_xlnm.Print_Area" localSheetId="22">'29-04-20'!$A$1:$F$88</definedName>
    <definedName name="_xlnm.Print_Area" localSheetId="16">'29-05-17'!$A$1:$F$89</definedName>
    <definedName name="_xlnm.Print_Area" localSheetId="25">'29-06-22'!$A$1:$F$88</definedName>
    <definedName name="_xlnm.Print_Area" localSheetId="30">Activités!$A$1:$D$56</definedName>
    <definedName name="Zone_impres_MI" localSheetId="10">#REF!</definedName>
    <definedName name="Zone_impres_MI" localSheetId="27">#REF!</definedName>
    <definedName name="Zone_impres_MI" localSheetId="14">#REF!</definedName>
    <definedName name="Zone_impres_MI" localSheetId="1">#REF!</definedName>
    <definedName name="Zone_impres_MI" localSheetId="4">#REF!</definedName>
    <definedName name="Zone_impres_MI" localSheetId="13">#REF!</definedName>
    <definedName name="Zone_impres_MI" localSheetId="9">#REF!</definedName>
    <definedName name="Zone_impres_MI" localSheetId="2">#REF!</definedName>
    <definedName name="Zone_impres_MI" localSheetId="3">#REF!</definedName>
    <definedName name="Zone_impres_MI" localSheetId="19">#REF!</definedName>
    <definedName name="Zone_impres_MI" localSheetId="26">#REF!</definedName>
    <definedName name="Zone_impres_MI" localSheetId="24">#REF!</definedName>
    <definedName name="Zone_impres_MI" localSheetId="11">#REF!</definedName>
    <definedName name="Zone_impres_MI" localSheetId="29">#REF!</definedName>
    <definedName name="Zone_impres_MI" localSheetId="7">#REF!</definedName>
    <definedName name="Zone_impres_MI" localSheetId="20">#REF!</definedName>
    <definedName name="Zone_impres_MI" localSheetId="18">#REF!</definedName>
    <definedName name="Zone_impres_MI" localSheetId="12">#REF!</definedName>
    <definedName name="Zone_impres_MI" localSheetId="15">#REF!</definedName>
    <definedName name="Zone_impres_MI" localSheetId="21">#REF!</definedName>
    <definedName name="Zone_impres_MI" localSheetId="17">#REF!</definedName>
    <definedName name="Zone_impres_MI" localSheetId="28">#REF!</definedName>
    <definedName name="Zone_impres_MI" localSheetId="23">#REF!</definedName>
    <definedName name="Zone_impres_MI" localSheetId="8">#REF!</definedName>
    <definedName name="Zone_impres_MI" localSheetId="5">#REF!</definedName>
    <definedName name="Zone_impres_MI" localSheetId="6">#REF!</definedName>
    <definedName name="Zone_impres_MI" localSheetId="22">#REF!</definedName>
    <definedName name="Zone_impres_MI" localSheetId="16">#REF!</definedName>
    <definedName name="Zone_impres_MI" localSheetId="25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34" l="1"/>
  <c r="E71" i="34" s="1"/>
  <c r="E68" i="33"/>
  <c r="E71" i="33" s="1"/>
  <c r="E68" i="32"/>
  <c r="E71" i="32" s="1"/>
  <c r="E68" i="31"/>
  <c r="E71" i="31"/>
  <c r="E72" i="31"/>
  <c r="E73" i="31"/>
  <c r="E75" i="31"/>
  <c r="E79" i="31"/>
  <c r="E68" i="30"/>
  <c r="E71" i="30"/>
  <c r="E72" i="30"/>
  <c r="E73" i="30"/>
  <c r="E75" i="30"/>
  <c r="E79" i="30"/>
  <c r="E68" i="29"/>
  <c r="E71" i="29"/>
  <c r="E72" i="29"/>
  <c r="E73" i="29"/>
  <c r="E75" i="29"/>
  <c r="E79" i="29"/>
  <c r="E68" i="28"/>
  <c r="E71" i="28"/>
  <c r="E72" i="28"/>
  <c r="E73" i="28"/>
  <c r="E75" i="28"/>
  <c r="E79" i="28"/>
  <c r="E68" i="27"/>
  <c r="E71" i="27"/>
  <c r="E72" i="27"/>
  <c r="E73" i="27"/>
  <c r="E75" i="27"/>
  <c r="E79" i="27"/>
  <c r="E68" i="26"/>
  <c r="E71" i="26"/>
  <c r="E72" i="26"/>
  <c r="E73" i="26"/>
  <c r="E75" i="26"/>
  <c r="E79" i="26"/>
  <c r="E68" i="25"/>
  <c r="E71" i="25"/>
  <c r="E72" i="25"/>
  <c r="E73" i="25"/>
  <c r="E75" i="25"/>
  <c r="E79" i="25"/>
  <c r="E68" i="24"/>
  <c r="E71" i="24"/>
  <c r="E72" i="24"/>
  <c r="E73" i="24"/>
  <c r="E75" i="24"/>
  <c r="E79" i="24"/>
  <c r="E69" i="23"/>
  <c r="E72" i="23"/>
  <c r="E73" i="23"/>
  <c r="E74" i="23"/>
  <c r="E76" i="23"/>
  <c r="E80" i="23"/>
  <c r="E69" i="22"/>
  <c r="E72" i="22"/>
  <c r="E73" i="22"/>
  <c r="E74" i="22"/>
  <c r="E76" i="22"/>
  <c r="E80" i="22"/>
  <c r="E69" i="21"/>
  <c r="E72" i="21"/>
  <c r="E73" i="21"/>
  <c r="E74" i="21"/>
  <c r="E76" i="21"/>
  <c r="E80" i="21"/>
  <c r="E69" i="20"/>
  <c r="E72" i="20"/>
  <c r="E73" i="20"/>
  <c r="E74" i="20"/>
  <c r="E76" i="20"/>
  <c r="E80" i="20"/>
  <c r="E69" i="19"/>
  <c r="E72" i="19"/>
  <c r="E73" i="19"/>
  <c r="E74" i="19"/>
  <c r="E76" i="19"/>
  <c r="E80" i="19"/>
  <c r="E69" i="18"/>
  <c r="E72" i="18"/>
  <c r="E74" i="18"/>
  <c r="E73" i="18"/>
  <c r="E76" i="18"/>
  <c r="E80" i="18"/>
  <c r="E71" i="17"/>
  <c r="E74" i="17"/>
  <c r="E76" i="17"/>
  <c r="E75" i="17"/>
  <c r="E78" i="17"/>
  <c r="E82" i="17"/>
  <c r="E71" i="16"/>
  <c r="E74" i="16"/>
  <c r="E76" i="16"/>
  <c r="E75" i="16"/>
  <c r="E78" i="16"/>
  <c r="E82" i="16"/>
  <c r="E74" i="15"/>
  <c r="E77" i="15"/>
  <c r="E78" i="15"/>
  <c r="E79" i="15"/>
  <c r="E81" i="15"/>
  <c r="E85" i="15"/>
  <c r="E74" i="14"/>
  <c r="E77" i="14"/>
  <c r="E74" i="13"/>
  <c r="E77" i="13"/>
  <c r="E79" i="13"/>
  <c r="E74" i="12"/>
  <c r="E78" i="14"/>
  <c r="E79" i="14"/>
  <c r="E81" i="14"/>
  <c r="E85" i="14"/>
  <c r="E78" i="13"/>
  <c r="E81" i="13"/>
  <c r="E85" i="13"/>
  <c r="E77" i="12"/>
  <c r="E79" i="12"/>
  <c r="E74" i="11"/>
  <c r="E77" i="11"/>
  <c r="E74" i="10"/>
  <c r="E77" i="10"/>
  <c r="E75" i="9"/>
  <c r="E78" i="9"/>
  <c r="E75" i="8"/>
  <c r="E78" i="8"/>
  <c r="E75" i="7"/>
  <c r="E78" i="7"/>
  <c r="E78" i="6"/>
  <c r="E75" i="4"/>
  <c r="E78" i="4"/>
  <c r="E78" i="12"/>
  <c r="E78" i="11"/>
  <c r="E79" i="11"/>
  <c r="E78" i="10"/>
  <c r="E79" i="10"/>
  <c r="E81" i="10"/>
  <c r="E85" i="10"/>
  <c r="E79" i="9"/>
  <c r="E80" i="9"/>
  <c r="E79" i="8"/>
  <c r="E80" i="8"/>
  <c r="E79" i="7"/>
  <c r="E80" i="7"/>
  <c r="E79" i="6"/>
  <c r="E79" i="4"/>
  <c r="E81" i="12"/>
  <c r="E85" i="12"/>
  <c r="E81" i="11"/>
  <c r="E85" i="11"/>
  <c r="E82" i="9"/>
  <c r="E86" i="9"/>
  <c r="E82" i="8"/>
  <c r="E86" i="8"/>
  <c r="E82" i="7"/>
  <c r="E86" i="7"/>
  <c r="E80" i="6"/>
  <c r="E82" i="6"/>
  <c r="E86" i="6"/>
  <c r="E80" i="4"/>
  <c r="E82" i="4"/>
  <c r="E86" i="4"/>
  <c r="E73" i="34" l="1"/>
  <c r="E72" i="34"/>
  <c r="E75" i="34" s="1"/>
  <c r="E79" i="34" s="1"/>
  <c r="E73" i="33"/>
  <c r="E72" i="33"/>
  <c r="E73" i="32"/>
  <c r="E72" i="32"/>
  <c r="E75" i="33" l="1"/>
  <c r="E79" i="33" s="1"/>
  <c r="E75" i="32"/>
  <c r="E79" i="32" s="1"/>
</calcChain>
</file>

<file path=xl/sharedStrings.xml><?xml version="1.0" encoding="utf-8"?>
<sst xmlns="http://schemas.openxmlformats.org/spreadsheetml/2006/main" count="772" uniqueCount="211">
  <si>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</si>
  <si>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</si>
  <si>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</si>
  <si>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</si>
  <si>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</si>
  <si>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</si>
  <si>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</si>
  <si>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</si>
  <si>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</si>
  <si>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</si>
  <si>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</si>
  <si>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</si>
  <si>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</si>
  <si>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</si>
  <si>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</si>
  <si>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</si>
  <si>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Discussions téléphoniques avec le conseiller juridique;</t>
  </si>
  <si>
    <t xml:space="preserve"> - Discussions téléphoniques avec vous 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</si>
  <si>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</si>
  <si>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</si>
  <si>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</si>
  <si>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</si>
  <si>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</si>
  <si>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</si>
  <si>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</si>
  <si>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</si>
  <si>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</si>
  <si>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</si>
  <si>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9 mars 2011</t>
  </si>
  <si>
    <t>SERGE COUTURE</t>
  </si>
  <si>
    <t>123476 CANADA INC</t>
  </si>
  <si>
    <t>24 rue Bonaventure</t>
  </si>
  <si>
    <t>Repentigny  Québec  J6A 3N7</t>
  </si>
  <si>
    <t># 11020</t>
  </si>
  <si>
    <t xml:space="preserve"> - Analyse de la perte potentielle et discussion téléphonique le 20 décembre 2010;</t>
  </si>
  <si>
    <t>.</t>
  </si>
  <si>
    <t>Le 8 avril 2011</t>
  </si>
  <si>
    <t># 11048</t>
  </si>
  <si>
    <t xml:space="preserve"> - Rencontre avec vous à nos bureaux le 07-04-11 et reprendre connaissance de votre situation;</t>
  </si>
  <si>
    <t>Le 12 décembre 2011</t>
  </si>
  <si>
    <t># 11211</t>
  </si>
  <si>
    <t xml:space="preserve"> - Prise de connaissance des documents relatifs à l'assurance-maladie-grave et des autres documents connexes;</t>
  </si>
  <si>
    <t xml:space="preserve"> - Analyse de l'avantage d'adhérer au contrat d'assurance maladie-grave;</t>
  </si>
  <si>
    <t xml:space="preserve"> - Rencontre à nos bureaux le 12 décembre 2011;</t>
  </si>
  <si>
    <t>Le 13 mars 2012</t>
  </si>
  <si>
    <t xml:space="preserve"> - Analyse du livre des minutes et de la charte de capital-actions;</t>
  </si>
  <si>
    <t># 12032</t>
  </si>
  <si>
    <t>Le 8 mai 2012</t>
  </si>
  <si>
    <t># 12089</t>
  </si>
  <si>
    <t>Le 27 juin 2012</t>
  </si>
  <si>
    <t># 12112</t>
  </si>
  <si>
    <t xml:space="preserve"> - Discussions et analyse des documents au sujet de la facturation d'honoraires de gestion intersociétés;</t>
  </si>
  <si>
    <t xml:space="preserve"> - Rencontre avec vous à nos bureaux pour la préparation de la déclaration de SBCO - 13 juin 2012;</t>
  </si>
  <si>
    <t xml:space="preserve"> - Compléter la déclaration de revenus de SBCO;</t>
  </si>
  <si>
    <t xml:space="preserve"> - Compléter la section R&amp;D dans la déclaration de revenus de SBCO pour les 3 projets;</t>
  </si>
  <si>
    <t xml:space="preserve"> - Rencontre avec vous à nos bureaux pour la signature des déclarations de SBCO - 27 juin 2012;</t>
  </si>
  <si>
    <t xml:space="preserve"> - Analyser les descriptions techniques de R&amp;D et formuler mes commentaires, discussions à ce sujet, obtention d'informations supplémentaires, correction de la mise en forme de la description technique;</t>
  </si>
  <si>
    <t>4508866 CANADA INC</t>
  </si>
  <si>
    <t># 12201</t>
  </si>
  <si>
    <t>Le 27 novembre 2012</t>
  </si>
  <si>
    <t xml:space="preserve"> - Rencontres et discussions;</t>
  </si>
  <si>
    <t>Le 19 avril 2013</t>
  </si>
  <si>
    <t># 13105</t>
  </si>
  <si>
    <t xml:space="preserve"> - Rencontre avec vous à nos bureaux le 19 février 2013;</t>
  </si>
  <si>
    <t xml:space="preserve"> - Rencontre avec vous à nos bureaux le 21 février 2013;</t>
  </si>
  <si>
    <t xml:space="preserve"> - Rencontre avec vous à nos bureaux le 8 avril 2013;</t>
  </si>
  <si>
    <t xml:space="preserve"> - Rencontre avec vous à nos bureaux le 18 avril 2013;</t>
  </si>
  <si>
    <t xml:space="preserve"> - Analyse de planifications possibles en lien avec le terrain détenu à St-Jean;</t>
  </si>
  <si>
    <t xml:space="preserve"> - Diverses discussions téléphoniques avec vous, Gilles Guénette et Mario Guay;</t>
  </si>
  <si>
    <t xml:space="preserve"> - Plusieurs analyses des documents à soumettre pour la réclamation de recherche et développement;</t>
  </si>
  <si>
    <t>Le 26 août 2013</t>
  </si>
  <si>
    <t># 13189</t>
  </si>
  <si>
    <t xml:space="preserve"> - Rencontre avec vous à nos bureaux le 22 mai 2013;</t>
  </si>
  <si>
    <t xml:space="preserve"> - Rencontre avec vous et Mario Guay à leurs bureaux le 4 juin 2013;</t>
  </si>
  <si>
    <t xml:space="preserve"> - Recherches fiscales relativement à la règle du 6 mois pour un sous-traitant;</t>
  </si>
  <si>
    <t xml:space="preserve"> - Diverses discussions téléphoniques avec Mario Guay et sa superviseur;</t>
  </si>
  <si>
    <t xml:space="preserve"> - Diverses discussions téléphoniques avec vous et Gilles Guénette;</t>
  </si>
  <si>
    <t>Le 10 décembre 2013</t>
  </si>
  <si>
    <t># 13253</t>
  </si>
  <si>
    <t xml:space="preserve"> - Rencontre avec vous à nos bureaux le 31 octobre 2013;</t>
  </si>
  <si>
    <t xml:space="preserve"> - Diverses discussions téléphoniques avec vous et Manon Massie;</t>
  </si>
  <si>
    <t xml:space="preserve"> - Analyse de plusieurs séries de documents reçus;</t>
  </si>
  <si>
    <t xml:space="preserve"> - Divers échange de courriels;</t>
  </si>
  <si>
    <t>Le 3 février 2014</t>
  </si>
  <si>
    <t># 14004</t>
  </si>
  <si>
    <t xml:space="preserve"> - Rencontre avec vous à nos bureaux le 18 décembre 2013 - partie pour SBCO;</t>
  </si>
  <si>
    <t xml:space="preserve"> - Envoie de courriel à Gilles Guénette selon vos instructions;</t>
  </si>
  <si>
    <t>Le 17 juillet 2014</t>
  </si>
  <si>
    <t># 14178</t>
  </si>
  <si>
    <t xml:space="preserve"> - Rencontre avec vous à nos bureaux le 12 mai 2014;</t>
  </si>
  <si>
    <t xml:space="preserve"> - Analyse des soldes restants R&amp;D et pertes reportées et préparation de formulaire d'autorisation pré-rencontre;</t>
  </si>
  <si>
    <t xml:space="preserve"> - Rencontre avec vous à nos bureaux le 23 juin 2014 pour préparation de la déclaration de revenus;</t>
  </si>
  <si>
    <t xml:space="preserve"> - Plusieurs discussions téléphoniques et courriels avec le gouvernement pour concilier les soldes, analyser les informations fournies, contester les montants établis et fournir les documents nécessaires aux changements;</t>
  </si>
  <si>
    <t xml:space="preserve"> - Discussions téléphoniques avec vous;</t>
  </si>
  <si>
    <t xml:space="preserve"> - Rencontre et préparation à la rencontre avec vous à nos bureaux le 12 juin 2014 pour préparation de la déclaration de revenus;</t>
  </si>
  <si>
    <t xml:space="preserve"> - Rencontre  et préparation à la rencontre avec vous à nos bureaux le 17 juin 2014 pour préparation de la déclaration de revenus;</t>
  </si>
  <si>
    <t>Le 20 novembre 2014</t>
  </si>
  <si>
    <t># 14255</t>
  </si>
  <si>
    <t xml:space="preserve"> - Discussion téléphonioque avec vous - achat de voiture;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</si>
  <si>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</si>
  <si>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</si>
  <si>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24 rue Bonaventure
Repentigny  Québec  J6A 3N7</t>
  </si>
  <si>
    <t># 15160</t>
  </si>
  <si>
    <t>Le 8 juillet 2015</t>
  </si>
  <si>
    <t xml:space="preserve"> - Rencontre au bureau;</t>
  </si>
  <si>
    <t>Le 7 avril 2016</t>
  </si>
  <si>
    <t># 16070</t>
  </si>
  <si>
    <t xml:space="preserve"> - Rencontre au bureau pour déclaration de revenus de sociétés ;</t>
  </si>
  <si>
    <t xml:space="preserve"> - Rencontre avec vous à nos bureaux pour planification fiscale ;</t>
  </si>
  <si>
    <t>Le 20 décembre 2016</t>
  </si>
  <si>
    <t># 16283</t>
  </si>
  <si>
    <t xml:space="preserve"> - Rencontre au bureau ;</t>
  </si>
  <si>
    <t>Le 29 mai 2017</t>
  </si>
  <si>
    <t># 17118</t>
  </si>
  <si>
    <t xml:space="preserve"> - Rencontre au bureau déclarations de revenus;</t>
  </si>
  <si>
    <t>Le 22 janvier 2018</t>
  </si>
  <si>
    <t># 18001</t>
  </si>
  <si>
    <t xml:space="preserve"> - Rencontre avec vous à nos bureaux sur différents sujets ;</t>
  </si>
  <si>
    <t xml:space="preserve"> - Analyse de la documentation afférente au rachat de vos parts dans la société de Joliette ;</t>
  </si>
  <si>
    <t xml:space="preserve"> - Répondre aux demandes de vérification du gouvernement ;</t>
  </si>
  <si>
    <t xml:space="preserve"> - Divers échanges avec vous et les conseillers juridiques de Joliette ;</t>
  </si>
  <si>
    <t xml:space="preserve"> - Préparation de documentation et sommaire de la situation ;</t>
  </si>
  <si>
    <t>Le 20 avril 2018</t>
  </si>
  <si>
    <t># 18103</t>
  </si>
  <si>
    <t xml:space="preserve"> - Rencontre avec vous pour les acomptes provisionnels de la société ;</t>
  </si>
  <si>
    <t xml:space="preserve"> - Démarches auprès d'un Syndic ;</t>
  </si>
  <si>
    <t xml:space="preserve"> - Déclaration de revenus de 123476 Canada inc pour le 31/01/2018</t>
  </si>
  <si>
    <t>Heures</t>
  </si>
  <si>
    <t>Taux</t>
  </si>
  <si>
    <t>Le 15 mai 2018</t>
  </si>
  <si>
    <t>INVESTISSEMENT 159-160 SENC</t>
  </si>
  <si>
    <t># 18132</t>
  </si>
  <si>
    <t xml:space="preserve"> - Analyses et recherches fiscales pour déterminer les options pour récupérer le coût d'achat des parts de la SENC au décès de Paul / majoration du coût de la terre ;</t>
  </si>
  <si>
    <t xml:space="preserve"> - Rencontres avec vous pour analyse des impacts de vente de la terre ;</t>
  </si>
  <si>
    <t xml:space="preserve"> - Rencontres avec vous pour analyse des impacts de vente de la terre de Investissement 159-160 ;</t>
  </si>
  <si>
    <t xml:space="preserve"> - Discussion téléphonique avec vous ;</t>
  </si>
  <si>
    <t># 18304</t>
  </si>
  <si>
    <t>Le 19 décembre 2018</t>
  </si>
  <si>
    <t>Le 21 Mars 2019</t>
  </si>
  <si>
    <t># 19071</t>
  </si>
  <si>
    <t xml:space="preserve"> - Déclaration de revenus de la société pour le 31/01/2019 ;</t>
  </si>
  <si>
    <t>Le 29 AVRIL 2020</t>
  </si>
  <si>
    <t>123476 CANADA LTÉE</t>
  </si>
  <si>
    <t># 20127</t>
  </si>
  <si>
    <t xml:space="preserve"> - Déclaration de revenus de la société pour le 31/01/2020 ;</t>
  </si>
  <si>
    <t>Le 26 AVRIL 2021</t>
  </si>
  <si>
    <t xml:space="preserve"> - Déclaration de revenus de la société pour le 31/01/2021 ;</t>
  </si>
  <si>
    <t># 21181</t>
  </si>
  <si>
    <t>Le 17 MAI 2022</t>
  </si>
  <si>
    <t># 22195</t>
  </si>
  <si>
    <t xml:space="preserve"> - Déclaration de revenus de la société pour le 31/01/2022 ;</t>
  </si>
  <si>
    <t>Le 29 JUIN 2022</t>
  </si>
  <si>
    <t># 22206</t>
  </si>
  <si>
    <t xml:space="preserve"> - Préparation d'une demande de confirmation de solde de compte de dividende en capital et envoi ;</t>
  </si>
  <si>
    <t>Le 15 OCTOBRE 2022</t>
  </si>
  <si>
    <t># 22358</t>
  </si>
  <si>
    <t>Réorganisations et consultations</t>
  </si>
  <si>
    <t xml:space="preserve"> - Rencontre avec vous aux bureaux des notaires et déplacement ;</t>
  </si>
  <si>
    <t xml:space="preserve"> - Rencontre avec vous à vos bureaux et déplacement;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</si>
  <si>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</si>
  <si>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</si>
  <si>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</si>
  <si>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</si>
  <si>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</si>
  <si>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</si>
  <si>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</si>
  <si>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</si>
  <si>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 des livres des minutes pour déterminer les caractéristiques fiscales des actions;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</si>
  <si>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</si>
  <si>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</si>
  <si>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</si>
  <si>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</si>
  <si>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</si>
  <si>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</si>
  <si>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Aide à la détermination de la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</si>
  <si>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</si>
  <si>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</si>
  <si>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</si>
  <si>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</si>
  <si>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</si>
  <si>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des différents formulaires et annexes requises afin de déclarer un CDC ;</t>
  </si>
  <si>
    <t xml:space="preserve"> - Préparation du formulaire T2027 - règlement de dette lors de la liquidation de filiale;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</si>
  <si>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</si>
  <si>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</si>
  <si>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Préparation des formulaires de choix fiscaux de clauses de non-concurrence;</t>
  </si>
  <si>
    <t xml:space="preserve"> - Diverses discussions téléphoniques avec vous 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</si>
  <si>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</si>
  <si>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</si>
  <si>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</si>
  <si>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</si>
  <si>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</si>
  <si>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</si>
  <si>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</si>
  <si>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</si>
  <si>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</si>
  <si>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</si>
  <si>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>Honoraires d'un juriste pour la préparation de la documentation juridique</t>
  </si>
  <si>
    <t xml:space="preserve"> - Révision de la documentation juridique ;</t>
  </si>
  <si>
    <t xml:space="preserve"> - Préparation des lettres requises pour la transmission des formulaires fiscaux ;</t>
  </si>
  <si>
    <t xml:space="preserve"> - Analyse et préparation de directives juridiques sur la documentation d'un dividende en capital ;</t>
  </si>
  <si>
    <t xml:space="preserve"> - Préparation des annexes requises à annexer à une demande de compte de dividende en capital ;</t>
  </si>
  <si>
    <t xml:space="preserve"> - Préparation des formulaires fiscaux pour le compte de dividende en capital ;</t>
  </si>
  <si>
    <t xml:space="preserve"> - Coordination des signatures de documentation et envoie aux gouvernements ;</t>
  </si>
  <si>
    <t>Le 5 JUILLET 2023</t>
  </si>
  <si>
    <t xml:space="preserve"> - Déclaration de revenus de la société pour le 31/01/2023 ;</t>
  </si>
  <si>
    <t>aUTRES</t>
  </si>
  <si>
    <t># 23278</t>
  </si>
  <si>
    <t># 23279</t>
  </si>
  <si>
    <t>Le 25 JUILLET 2023</t>
  </si>
  <si>
    <t>Le 19 MARS 2024</t>
  </si>
  <si>
    <t># 24078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</si>
</sst>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1"/>
      <color rgb="FF62585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3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166" fontId="17" fillId="0" borderId="2" xfId="1" applyNumberFormat="1" applyFont="1" applyBorder="1"/>
    <xf numFmtId="7" fontId="17" fillId="0" borderId="0" xfId="0" applyNumberFormat="1" applyFont="1"/>
    <xf numFmtId="0" fontId="19" fillId="3" borderId="15" xfId="0" applyFont="1" applyFill="1" applyBorder="1" applyAlignment="1">
      <alignment vertical="center"/>
    </xf>
    <xf numFmtId="0" fontId="20" fillId="3" borderId="16" xfId="0" applyFont="1" applyFill="1" applyBorder="1" applyAlignment="1">
      <alignment vertical="center"/>
    </xf>
    <xf numFmtId="7" fontId="19" fillId="3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17" fillId="0" borderId="0" xfId="0" applyNumberFormat="1" applyFont="1" applyAlignment="1">
      <alignment horizontal="left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wrapText="1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1" fillId="0" borderId="0" xfId="3" applyFont="1" applyAlignment="1">
      <alignment horizontal="center" wrapText="1" shrinkToFit="1"/>
    </xf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7" fontId="12" fillId="0" borderId="0" xfId="3" applyNumberFormat="1" applyFont="1"/>
    <xf numFmtId="0" fontId="2" fillId="0" borderId="0" xfId="3" applyFont="1"/>
    <xf numFmtId="0" fontId="22" fillId="2" borderId="6" xfId="0" applyFont="1" applyFill="1" applyBorder="1" applyAlignment="1">
      <alignment horizontal="left" wrapText="1" shrinkToFit="1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0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FF73192C-5E8B-410E-A417-7D79FB2F3EC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809F9B3-08C2-4BD7-AE5B-C53DE1C73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FF48CB-3C49-4732-99D0-98B60F840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8C99980-DD8E-430C-8182-6709BC6CE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CE4CB47-D29A-417C-95F5-2F43C0EA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2DC3E1-396D-4B89-901A-E0AE60E5E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AD13F00-2934-4E79-A76B-35EB37F62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7A0955-0ED9-4F1E-B9D2-3BDD82589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552D4B-1076-4EE8-B979-6B6A69905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E1D101F-4130-45A8-BB14-27DE8C4DE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653D28-0E2C-4941-B770-90DE3814E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AA2ABAD-5C8A-4DD5-8BB7-DF61345AB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BF2E530-8FC6-463D-82EC-D0C8FF496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57A72D-263D-42AF-BB3B-1532E8D43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F7E5C72-2A33-46DA-8968-15DE5398A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3F02A33-47CC-4CCE-AF4A-4365A3C5E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topLeftCell="A37" zoomScale="80" zoomScaleNormal="100" zoomScaleSheetLayoutView="80" workbookViewId="0">
      <selection activeCell="B96" sqref="B96:D9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28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15" x14ac:dyDescent="0.2">
      <c r="A26" s="19"/>
      <c r="B26" s="28" t="s">
        <v>31</v>
      </c>
      <c r="C26" s="23"/>
      <c r="D26" s="23"/>
      <c r="E26" s="23"/>
      <c r="F26" s="23"/>
    </row>
    <row r="27" spans="1:6" ht="15" x14ac:dyDescent="0.2">
      <c r="A27" s="19"/>
      <c r="B27" s="28" t="s">
        <v>32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19</v>
      </c>
      <c r="E29" s="29" t="s">
        <v>33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3" customFormat="1" ht="21.75" customHeight="1" x14ac:dyDescent="0.2">
      <c r="A31" s="63" t="s">
        <v>0</v>
      </c>
      <c r="B31" s="63"/>
      <c r="C31" s="63"/>
      <c r="D31" s="63"/>
      <c r="E31" s="63"/>
      <c r="F31" s="63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/>
      <c r="C35" s="60"/>
      <c r="D35" s="60"/>
      <c r="E35" s="30"/>
      <c r="F35" s="23"/>
    </row>
    <row r="36" spans="1:6" ht="14.25" x14ac:dyDescent="0.2">
      <c r="A36" s="23"/>
      <c r="B36" s="60" t="s">
        <v>34</v>
      </c>
      <c r="C36" s="60"/>
      <c r="D36" s="60"/>
      <c r="E36" s="30"/>
      <c r="F36" s="23"/>
    </row>
    <row r="37" spans="1:6" ht="14.25" x14ac:dyDescent="0.2">
      <c r="A37" s="23"/>
      <c r="B37" s="60"/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 t="s">
        <v>14</v>
      </c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3.5" customHeight="1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 t="s">
        <v>35</v>
      </c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4.25" x14ac:dyDescent="0.2">
      <c r="A68" s="23"/>
      <c r="B68" s="60"/>
      <c r="C68" s="60"/>
      <c r="D68" s="60"/>
      <c r="E68" s="30"/>
      <c r="F68" s="23"/>
    </row>
    <row r="69" spans="1:6" ht="14.25" x14ac:dyDescent="0.2">
      <c r="A69" s="23"/>
      <c r="B69" s="60"/>
      <c r="C69" s="60"/>
      <c r="D69" s="60"/>
      <c r="E69" s="30"/>
      <c r="F69" s="23"/>
    </row>
    <row r="70" spans="1:6" ht="14.25" x14ac:dyDescent="0.2">
      <c r="A70" s="23"/>
      <c r="B70" s="60"/>
      <c r="C70" s="60"/>
      <c r="D70" s="60"/>
      <c r="E70" s="30"/>
      <c r="F70" s="23"/>
    </row>
    <row r="71" spans="1:6" ht="14.25" x14ac:dyDescent="0.2">
      <c r="A71" s="23"/>
      <c r="B71" s="60"/>
      <c r="C71" s="60"/>
      <c r="D71" s="60"/>
      <c r="E71" s="30"/>
      <c r="F71" s="23"/>
    </row>
    <row r="72" spans="1:6" ht="14.25" x14ac:dyDescent="0.2">
      <c r="A72" s="23"/>
      <c r="B72" s="60"/>
      <c r="C72" s="60"/>
      <c r="D72" s="60"/>
      <c r="E72" s="30"/>
      <c r="F72" s="23"/>
    </row>
    <row r="73" spans="1:6" ht="14.25" x14ac:dyDescent="0.2">
      <c r="A73" s="23"/>
      <c r="B73" s="60"/>
      <c r="C73" s="60"/>
      <c r="D73" s="60"/>
      <c r="E73" s="30"/>
      <c r="F73" s="23"/>
    </row>
    <row r="74" spans="1:6" ht="13.5" customHeight="1" x14ac:dyDescent="0.2">
      <c r="A74" s="23"/>
      <c r="B74" s="60"/>
      <c r="C74" s="60"/>
      <c r="D74" s="60"/>
      <c r="E74" s="30"/>
      <c r="F74" s="23"/>
    </row>
    <row r="75" spans="1:6" ht="13.5" customHeight="1" x14ac:dyDescent="0.2">
      <c r="A75" s="23"/>
      <c r="B75" s="27" t="s">
        <v>23</v>
      </c>
      <c r="C75" s="28"/>
      <c r="D75" s="28"/>
      <c r="E75" s="31">
        <f>3*190</f>
        <v>570</v>
      </c>
      <c r="F75" s="23"/>
    </row>
    <row r="76" spans="1:6" ht="13.5" customHeight="1" x14ac:dyDescent="0.2">
      <c r="A76" s="23"/>
      <c r="B76" s="36" t="s">
        <v>20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36" t="s">
        <v>21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22</v>
      </c>
      <c r="C78" s="28"/>
      <c r="D78" s="28"/>
      <c r="E78" s="31">
        <f>SUM(E75:E77)</f>
        <v>570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28.5</v>
      </c>
      <c r="F79" s="23"/>
    </row>
    <row r="80" spans="1:6" ht="13.5" customHeight="1" x14ac:dyDescent="0.2">
      <c r="A80" s="23"/>
      <c r="B80" s="28" t="s">
        <v>4</v>
      </c>
      <c r="C80" s="33">
        <v>8.5000000000000006E-2</v>
      </c>
      <c r="D80" s="28"/>
      <c r="E80" s="38">
        <f>ROUND((E78+E79)*C80,2)</f>
        <v>50.87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24</v>
      </c>
      <c r="C82" s="28"/>
      <c r="D82" s="28"/>
      <c r="E82" s="35">
        <f>SUM(E78:E80)</f>
        <v>649.37</v>
      </c>
      <c r="F82" s="23"/>
    </row>
    <row r="83" spans="1:6" ht="15.75" thickTop="1" x14ac:dyDescent="0.2">
      <c r="A83" s="23"/>
      <c r="B83" s="62"/>
      <c r="C83" s="62"/>
      <c r="D83" s="62"/>
      <c r="E83" s="39"/>
      <c r="F83" s="23"/>
    </row>
    <row r="84" spans="1:6" ht="15" x14ac:dyDescent="0.2">
      <c r="A84" s="23"/>
      <c r="B84" s="61" t="s">
        <v>26</v>
      </c>
      <c r="C84" s="61"/>
      <c r="D84" s="61"/>
      <c r="E84" s="39">
        <v>0</v>
      </c>
      <c r="F84" s="23"/>
    </row>
    <row r="85" spans="1:6" ht="15" x14ac:dyDescent="0.2">
      <c r="A85" s="23"/>
      <c r="B85" s="62"/>
      <c r="C85" s="62"/>
      <c r="D85" s="62"/>
      <c r="E85" s="39"/>
      <c r="F85" s="23"/>
    </row>
    <row r="86" spans="1:6" ht="19.5" customHeight="1" x14ac:dyDescent="0.2">
      <c r="A86" s="23"/>
      <c r="B86" s="40" t="s">
        <v>25</v>
      </c>
      <c r="C86" s="41"/>
      <c r="D86" s="41"/>
      <c r="E86" s="42">
        <f>E82-E84</f>
        <v>649.37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6"/>
      <c r="C89" s="66"/>
      <c r="D89" s="66"/>
      <c r="E89" s="66"/>
      <c r="F89" s="23"/>
    </row>
    <row r="90" spans="1:6" ht="14.25" x14ac:dyDescent="0.2">
      <c r="A90" s="59" t="s">
        <v>27</v>
      </c>
      <c r="B90" s="59"/>
      <c r="C90" s="59"/>
      <c r="D90" s="59"/>
      <c r="E90" s="59"/>
      <c r="F90" s="59"/>
    </row>
    <row r="91" spans="1:6" ht="14.25" x14ac:dyDescent="0.2">
      <c r="A91" s="57" t="s">
        <v>7</v>
      </c>
      <c r="B91" s="57"/>
      <c r="C91" s="57"/>
      <c r="D91" s="57"/>
      <c r="E91" s="57"/>
      <c r="F91" s="57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67"/>
      <c r="C93" s="67"/>
      <c r="D93" s="67"/>
      <c r="E93" s="67"/>
      <c r="F93" s="23"/>
    </row>
    <row r="94" spans="1:6" ht="15" x14ac:dyDescent="0.2">
      <c r="A94" s="58" t="s">
        <v>8</v>
      </c>
      <c r="B94" s="58"/>
      <c r="C94" s="58"/>
      <c r="D94" s="58"/>
      <c r="E94" s="58"/>
      <c r="F94" s="58"/>
    </row>
    <row r="96" spans="1:6" ht="39.75" customHeight="1" x14ac:dyDescent="0.2">
      <c r="B96" s="64"/>
      <c r="C96" s="65"/>
      <c r="D96" s="65"/>
    </row>
    <row r="97" spans="2:4" ht="13.5" customHeight="1" x14ac:dyDescent="0.2"/>
    <row r="98" spans="2:4" x14ac:dyDescent="0.2">
      <c r="B98" s="18"/>
      <c r="C98" s="18"/>
      <c r="D98" s="18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7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77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15" x14ac:dyDescent="0.2">
      <c r="A26" s="19"/>
      <c r="B26" s="28" t="s">
        <v>31</v>
      </c>
      <c r="C26" s="23"/>
      <c r="D26" s="23"/>
      <c r="E26" s="23"/>
      <c r="F26" s="23"/>
    </row>
    <row r="27" spans="1:6" ht="15" x14ac:dyDescent="0.2">
      <c r="A27" s="19"/>
      <c r="B27" s="28" t="s">
        <v>32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19</v>
      </c>
      <c r="E29" s="29" t="s">
        <v>78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3" customFormat="1" ht="21.75" customHeight="1" x14ac:dyDescent="0.2">
      <c r="A31" s="63" t="s">
        <v>0</v>
      </c>
      <c r="B31" s="63"/>
      <c r="C31" s="63"/>
      <c r="D31" s="63"/>
      <c r="E31" s="63"/>
      <c r="F31" s="63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/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79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 t="s">
        <v>81</v>
      </c>
      <c r="C40" s="60"/>
      <c r="D40" s="60"/>
      <c r="E40" s="30"/>
      <c r="F40" s="23"/>
    </row>
    <row r="41" spans="1:6" ht="13.5" customHeight="1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 t="s">
        <v>82</v>
      </c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 t="s">
        <v>80</v>
      </c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E52" s="30"/>
      <c r="F52" s="23"/>
    </row>
    <row r="53" spans="1:6" ht="14.25" x14ac:dyDescent="0.2">
      <c r="A53" s="23"/>
      <c r="E53" s="30"/>
      <c r="F53" s="23"/>
    </row>
    <row r="54" spans="1:6" ht="14.25" x14ac:dyDescent="0.2">
      <c r="A54" s="23"/>
      <c r="E54" s="30"/>
      <c r="F54" s="23"/>
    </row>
    <row r="55" spans="1:6" ht="14.25" x14ac:dyDescent="0.2">
      <c r="A55" s="23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4.25" x14ac:dyDescent="0.2">
      <c r="A68" s="23"/>
      <c r="B68" s="60"/>
      <c r="C68" s="60"/>
      <c r="D68" s="60"/>
      <c r="E68" s="30"/>
      <c r="F68" s="23"/>
    </row>
    <row r="69" spans="1:6" ht="14.25" x14ac:dyDescent="0.2">
      <c r="A69" s="23"/>
      <c r="B69" s="60"/>
      <c r="C69" s="60"/>
      <c r="D69" s="60"/>
      <c r="E69" s="30"/>
      <c r="F69" s="23"/>
    </row>
    <row r="70" spans="1:6" ht="14.25" x14ac:dyDescent="0.2">
      <c r="A70" s="23"/>
      <c r="B70" s="60"/>
      <c r="C70" s="60"/>
      <c r="D70" s="60"/>
      <c r="E70" s="30"/>
      <c r="F70" s="23"/>
    </row>
    <row r="71" spans="1:6" ht="14.25" x14ac:dyDescent="0.2">
      <c r="A71" s="23"/>
      <c r="B71" s="60"/>
      <c r="C71" s="60"/>
      <c r="D71" s="60"/>
      <c r="E71" s="30"/>
      <c r="F71" s="23"/>
    </row>
    <row r="72" spans="1:6" ht="14.25" x14ac:dyDescent="0.2">
      <c r="A72" s="23"/>
      <c r="B72" s="60"/>
      <c r="C72" s="60"/>
      <c r="D72" s="60"/>
      <c r="E72" s="30"/>
      <c r="F72" s="23"/>
    </row>
    <row r="73" spans="1:6" ht="13.5" customHeight="1" x14ac:dyDescent="0.2">
      <c r="A73" s="23"/>
      <c r="B73" s="60"/>
      <c r="C73" s="60"/>
      <c r="D73" s="60"/>
      <c r="E73" s="30"/>
      <c r="F73" s="23"/>
    </row>
    <row r="74" spans="1:6" ht="13.5" customHeight="1" x14ac:dyDescent="0.2">
      <c r="A74" s="23"/>
      <c r="B74" s="27" t="s">
        <v>23</v>
      </c>
      <c r="C74" s="28"/>
      <c r="D74" s="28"/>
      <c r="E74" s="31">
        <f>7*225</f>
        <v>1575</v>
      </c>
      <c r="F74" s="23"/>
    </row>
    <row r="75" spans="1:6" ht="13.5" customHeight="1" x14ac:dyDescent="0.2">
      <c r="A75" s="23"/>
      <c r="B75" s="36" t="s">
        <v>20</v>
      </c>
      <c r="C75" s="28"/>
      <c r="D75" s="28"/>
      <c r="E75" s="32">
        <v>0</v>
      </c>
      <c r="F75" s="23"/>
    </row>
    <row r="76" spans="1:6" ht="13.5" customHeight="1" x14ac:dyDescent="0.2">
      <c r="A76" s="23"/>
      <c r="B76" s="36" t="s">
        <v>21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27" t="s">
        <v>22</v>
      </c>
      <c r="C77" s="28"/>
      <c r="D77" s="28"/>
      <c r="E77" s="31">
        <f>SUM(E74:E76)</f>
        <v>1575</v>
      </c>
      <c r="F77" s="23"/>
    </row>
    <row r="78" spans="1:6" ht="13.5" customHeight="1" x14ac:dyDescent="0.2">
      <c r="A78" s="23"/>
      <c r="B78" s="28" t="s">
        <v>5</v>
      </c>
      <c r="C78" s="33">
        <v>0.05</v>
      </c>
      <c r="D78" s="28"/>
      <c r="E78" s="37">
        <f>ROUND(E77*C78,2)</f>
        <v>78.75</v>
      </c>
      <c r="F78" s="23"/>
    </row>
    <row r="79" spans="1:6" ht="13.5" customHeight="1" x14ac:dyDescent="0.2">
      <c r="A79" s="23"/>
      <c r="B79" s="28" t="s">
        <v>4</v>
      </c>
      <c r="C79" s="44">
        <v>9.9750000000000005E-2</v>
      </c>
      <c r="D79" s="28"/>
      <c r="E79" s="38">
        <f>ROUND(E77*C79,2)</f>
        <v>157.11000000000001</v>
      </c>
      <c r="F79" s="23"/>
    </row>
    <row r="80" spans="1:6" ht="13.5" customHeight="1" x14ac:dyDescent="0.2">
      <c r="A80" s="23"/>
      <c r="B80" s="28"/>
      <c r="C80" s="28"/>
      <c r="D80" s="28"/>
      <c r="E80" s="34"/>
      <c r="F80" s="23"/>
    </row>
    <row r="81" spans="1:6" ht="16.5" customHeight="1" thickBot="1" x14ac:dyDescent="0.25">
      <c r="A81" s="23"/>
      <c r="B81" s="27" t="s">
        <v>24</v>
      </c>
      <c r="C81" s="28"/>
      <c r="D81" s="28"/>
      <c r="E81" s="35">
        <f>SUM(E77:E79)</f>
        <v>1810.8600000000001</v>
      </c>
      <c r="F81" s="23"/>
    </row>
    <row r="82" spans="1:6" ht="15.75" thickTop="1" x14ac:dyDescent="0.2">
      <c r="A82" s="23"/>
      <c r="B82" s="62"/>
      <c r="C82" s="62"/>
      <c r="D82" s="62"/>
      <c r="E82" s="39"/>
      <c r="F82" s="23"/>
    </row>
    <row r="83" spans="1:6" ht="15" x14ac:dyDescent="0.2">
      <c r="A83" s="23"/>
      <c r="B83" s="61" t="s">
        <v>26</v>
      </c>
      <c r="C83" s="61"/>
      <c r="D83" s="61"/>
      <c r="E83" s="39">
        <v>0</v>
      </c>
      <c r="F83" s="23"/>
    </row>
    <row r="84" spans="1:6" ht="15" x14ac:dyDescent="0.2">
      <c r="A84" s="23"/>
      <c r="B84" s="62"/>
      <c r="C84" s="62"/>
      <c r="D84" s="62"/>
      <c r="E84" s="39"/>
      <c r="F84" s="23"/>
    </row>
    <row r="85" spans="1:6" ht="19.5" customHeight="1" x14ac:dyDescent="0.2">
      <c r="A85" s="23"/>
      <c r="B85" s="40" t="s">
        <v>25</v>
      </c>
      <c r="C85" s="41"/>
      <c r="D85" s="41"/>
      <c r="E85" s="42">
        <f>E81-E83</f>
        <v>1810.8600000000001</v>
      </c>
      <c r="F85" s="23"/>
    </row>
    <row r="86" spans="1:6" ht="13.5" customHeight="1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66"/>
      <c r="C88" s="66"/>
      <c r="D88" s="66"/>
      <c r="E88" s="66"/>
      <c r="F88" s="23"/>
    </row>
    <row r="89" spans="1:6" ht="14.25" x14ac:dyDescent="0.2">
      <c r="A89" s="59" t="s">
        <v>27</v>
      </c>
      <c r="B89" s="59"/>
      <c r="C89" s="59"/>
      <c r="D89" s="59"/>
      <c r="E89" s="59"/>
      <c r="F89" s="59"/>
    </row>
    <row r="90" spans="1:6" ht="14.25" x14ac:dyDescent="0.2">
      <c r="A90" s="57" t="s">
        <v>7</v>
      </c>
      <c r="B90" s="57"/>
      <c r="C90" s="57"/>
      <c r="D90" s="57"/>
      <c r="E90" s="57"/>
      <c r="F90" s="57"/>
    </row>
    <row r="91" spans="1:6" x14ac:dyDescent="0.2">
      <c r="A91" s="23"/>
      <c r="B91" s="23"/>
      <c r="C91" s="23"/>
      <c r="D91" s="23"/>
      <c r="E91" s="23"/>
      <c r="F91" s="23"/>
    </row>
    <row r="92" spans="1:6" x14ac:dyDescent="0.2">
      <c r="A92" s="23"/>
      <c r="B92" s="67"/>
      <c r="C92" s="67"/>
      <c r="D92" s="67"/>
      <c r="E92" s="67"/>
      <c r="F92" s="23"/>
    </row>
    <row r="93" spans="1:6" ht="15" x14ac:dyDescent="0.2">
      <c r="A93" s="58" t="s">
        <v>8</v>
      </c>
      <c r="B93" s="58"/>
      <c r="C93" s="58"/>
      <c r="D93" s="58"/>
      <c r="E93" s="58"/>
      <c r="F93" s="58"/>
    </row>
    <row r="95" spans="1:6" ht="39.75" customHeight="1" x14ac:dyDescent="0.2">
      <c r="B95" s="64"/>
      <c r="C95" s="65"/>
      <c r="D95" s="65"/>
    </row>
    <row r="96" spans="1:6" ht="13.5" customHeight="1" x14ac:dyDescent="0.2"/>
    <row r="97" spans="2:4" x14ac:dyDescent="0.2">
      <c r="B97" s="18"/>
      <c r="C97" s="18"/>
      <c r="D97" s="18"/>
    </row>
  </sheetData>
  <mergeCells count="46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0:D60"/>
    <mergeCell ref="B45:D45"/>
    <mergeCell ref="B46:D46"/>
    <mergeCell ref="B47:D47"/>
    <mergeCell ref="B48:D48"/>
    <mergeCell ref="B49:D49"/>
    <mergeCell ref="B50:D50"/>
    <mergeCell ref="B51:D51"/>
    <mergeCell ref="B56:D56"/>
    <mergeCell ref="B57:D57"/>
    <mergeCell ref="B58:D58"/>
    <mergeCell ref="B59:D5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</mergeCells>
  <dataValidations count="1">
    <dataValidation type="list" allowBlank="1" showInputMessage="1" showErrorMessage="1" sqref="B82:B84 B56:B73 B34:B51 B12:B20" xr:uid="{00000000-0002-0000-09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7"/>
  <sheetViews>
    <sheetView view="pageBreakPreview" topLeftCell="A49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15" x14ac:dyDescent="0.2">
      <c r="A26" s="19"/>
      <c r="B26" s="28" t="s">
        <v>31</v>
      </c>
      <c r="C26" s="23"/>
      <c r="D26" s="23"/>
      <c r="E26" s="23"/>
      <c r="F26" s="23"/>
    </row>
    <row r="27" spans="1:6" ht="15" x14ac:dyDescent="0.2">
      <c r="A27" s="19"/>
      <c r="B27" s="28" t="s">
        <v>32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19</v>
      </c>
      <c r="E29" s="29" t="s">
        <v>84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3" customFormat="1" ht="21.75" customHeight="1" x14ac:dyDescent="0.2">
      <c r="A31" s="63" t="s">
        <v>0</v>
      </c>
      <c r="B31" s="63"/>
      <c r="C31" s="63"/>
      <c r="D31" s="63"/>
      <c r="E31" s="63"/>
      <c r="F31" s="63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/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85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 t="s">
        <v>86</v>
      </c>
      <c r="C40" s="60"/>
      <c r="D40" s="60"/>
      <c r="E40" s="30"/>
      <c r="F40" s="23"/>
    </row>
    <row r="41" spans="1:6" ht="13.5" customHeight="1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E52" s="30"/>
      <c r="F52" s="23"/>
    </row>
    <row r="53" spans="1:6" ht="14.25" x14ac:dyDescent="0.2">
      <c r="A53" s="23"/>
      <c r="E53" s="30"/>
      <c r="F53" s="23"/>
    </row>
    <row r="54" spans="1:6" ht="14.25" x14ac:dyDescent="0.2">
      <c r="A54" s="23"/>
      <c r="E54" s="30"/>
      <c r="F54" s="23"/>
    </row>
    <row r="55" spans="1:6" ht="14.25" x14ac:dyDescent="0.2">
      <c r="A55" s="23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4.25" x14ac:dyDescent="0.2">
      <c r="A68" s="23"/>
      <c r="B68" s="60"/>
      <c r="C68" s="60"/>
      <c r="D68" s="60"/>
      <c r="E68" s="30"/>
      <c r="F68" s="23"/>
    </row>
    <row r="69" spans="1:6" ht="14.25" x14ac:dyDescent="0.2">
      <c r="A69" s="23"/>
      <c r="B69" s="60"/>
      <c r="C69" s="60"/>
      <c r="D69" s="60"/>
      <c r="E69" s="30"/>
      <c r="F69" s="23"/>
    </row>
    <row r="70" spans="1:6" ht="14.25" x14ac:dyDescent="0.2">
      <c r="A70" s="23"/>
      <c r="B70" s="60"/>
      <c r="C70" s="60"/>
      <c r="D70" s="60"/>
      <c r="E70" s="30"/>
      <c r="F70" s="23"/>
    </row>
    <row r="71" spans="1:6" ht="14.25" x14ac:dyDescent="0.2">
      <c r="A71" s="23"/>
      <c r="B71" s="60"/>
      <c r="C71" s="60"/>
      <c r="D71" s="60"/>
      <c r="E71" s="30"/>
      <c r="F71" s="23"/>
    </row>
    <row r="72" spans="1:6" ht="14.25" x14ac:dyDescent="0.2">
      <c r="A72" s="23"/>
      <c r="B72" s="60"/>
      <c r="C72" s="60"/>
      <c r="D72" s="60"/>
      <c r="E72" s="30"/>
      <c r="F72" s="23"/>
    </row>
    <row r="73" spans="1:6" ht="13.5" customHeight="1" x14ac:dyDescent="0.2">
      <c r="A73" s="23"/>
      <c r="B73" s="60"/>
      <c r="C73" s="60"/>
      <c r="D73" s="60"/>
      <c r="E73" s="30"/>
      <c r="F73" s="23"/>
    </row>
    <row r="74" spans="1:6" ht="13.5" customHeight="1" x14ac:dyDescent="0.2">
      <c r="A74" s="23"/>
      <c r="B74" s="27" t="s">
        <v>23</v>
      </c>
      <c r="C74" s="28"/>
      <c r="D74" s="28"/>
      <c r="E74" s="31">
        <f>0.9*225</f>
        <v>202.5</v>
      </c>
      <c r="F74" s="23"/>
    </row>
    <row r="75" spans="1:6" ht="13.5" customHeight="1" x14ac:dyDescent="0.2">
      <c r="A75" s="23"/>
      <c r="B75" s="36" t="s">
        <v>20</v>
      </c>
      <c r="C75" s="28"/>
      <c r="D75" s="28"/>
      <c r="E75" s="32">
        <v>0</v>
      </c>
      <c r="F75" s="23"/>
    </row>
    <row r="76" spans="1:6" ht="13.5" customHeight="1" x14ac:dyDescent="0.2">
      <c r="A76" s="23"/>
      <c r="B76" s="36" t="s">
        <v>21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27" t="s">
        <v>22</v>
      </c>
      <c r="C77" s="28"/>
      <c r="D77" s="28"/>
      <c r="E77" s="31">
        <f>SUM(E74:E76)</f>
        <v>202.5</v>
      </c>
      <c r="F77" s="23"/>
    </row>
    <row r="78" spans="1:6" ht="13.5" customHeight="1" x14ac:dyDescent="0.2">
      <c r="A78" s="23"/>
      <c r="B78" s="28" t="s">
        <v>5</v>
      </c>
      <c r="C78" s="33">
        <v>0.05</v>
      </c>
      <c r="D78" s="28"/>
      <c r="E78" s="37">
        <f>ROUND(E77*C78,2)</f>
        <v>10.130000000000001</v>
      </c>
      <c r="F78" s="23"/>
    </row>
    <row r="79" spans="1:6" ht="13.5" customHeight="1" x14ac:dyDescent="0.2">
      <c r="A79" s="23"/>
      <c r="B79" s="28" t="s">
        <v>4</v>
      </c>
      <c r="C79" s="44">
        <v>9.9750000000000005E-2</v>
      </c>
      <c r="D79" s="28"/>
      <c r="E79" s="38">
        <f>ROUND(E77*C79,2)</f>
        <v>20.2</v>
      </c>
      <c r="F79" s="23"/>
    </row>
    <row r="80" spans="1:6" ht="13.5" customHeight="1" x14ac:dyDescent="0.2">
      <c r="A80" s="23"/>
      <c r="B80" s="28"/>
      <c r="C80" s="28"/>
      <c r="D80" s="28"/>
      <c r="E80" s="34"/>
      <c r="F80" s="23"/>
    </row>
    <row r="81" spans="1:6" ht="16.5" customHeight="1" thickBot="1" x14ac:dyDescent="0.25">
      <c r="A81" s="23"/>
      <c r="B81" s="27" t="s">
        <v>24</v>
      </c>
      <c r="C81" s="28"/>
      <c r="D81" s="28"/>
      <c r="E81" s="35">
        <f>SUM(E77:E79)</f>
        <v>232.82999999999998</v>
      </c>
      <c r="F81" s="23"/>
    </row>
    <row r="82" spans="1:6" ht="15.75" thickTop="1" x14ac:dyDescent="0.2">
      <c r="A82" s="23"/>
      <c r="B82" s="62"/>
      <c r="C82" s="62"/>
      <c r="D82" s="62"/>
      <c r="E82" s="39"/>
      <c r="F82" s="23"/>
    </row>
    <row r="83" spans="1:6" ht="15" x14ac:dyDescent="0.2">
      <c r="A83" s="23"/>
      <c r="B83" s="61" t="s">
        <v>26</v>
      </c>
      <c r="C83" s="61"/>
      <c r="D83" s="61"/>
      <c r="E83" s="39">
        <v>0</v>
      </c>
      <c r="F83" s="23"/>
    </row>
    <row r="84" spans="1:6" ht="15" x14ac:dyDescent="0.2">
      <c r="A84" s="23"/>
      <c r="B84" s="62"/>
      <c r="C84" s="62"/>
      <c r="D84" s="62"/>
      <c r="E84" s="39"/>
      <c r="F84" s="23"/>
    </row>
    <row r="85" spans="1:6" ht="19.5" customHeight="1" x14ac:dyDescent="0.2">
      <c r="A85" s="23"/>
      <c r="B85" s="40" t="s">
        <v>25</v>
      </c>
      <c r="C85" s="41"/>
      <c r="D85" s="41"/>
      <c r="E85" s="42">
        <f>E81-E83</f>
        <v>232.82999999999998</v>
      </c>
      <c r="F85" s="23"/>
    </row>
    <row r="86" spans="1:6" ht="13.5" customHeight="1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66"/>
      <c r="C88" s="66"/>
      <c r="D88" s="66"/>
      <c r="E88" s="66"/>
      <c r="F88" s="23"/>
    </row>
    <row r="89" spans="1:6" ht="14.25" x14ac:dyDescent="0.2">
      <c r="A89" s="59" t="s">
        <v>27</v>
      </c>
      <c r="B89" s="59"/>
      <c r="C89" s="59"/>
      <c r="D89" s="59"/>
      <c r="E89" s="59"/>
      <c r="F89" s="59"/>
    </row>
    <row r="90" spans="1:6" ht="14.25" x14ac:dyDescent="0.2">
      <c r="A90" s="57" t="s">
        <v>7</v>
      </c>
      <c r="B90" s="57"/>
      <c r="C90" s="57"/>
      <c r="D90" s="57"/>
      <c r="E90" s="57"/>
      <c r="F90" s="57"/>
    </row>
    <row r="91" spans="1:6" x14ac:dyDescent="0.2">
      <c r="A91" s="23"/>
      <c r="B91" s="23"/>
      <c r="C91" s="23"/>
      <c r="D91" s="23"/>
      <c r="E91" s="23"/>
      <c r="F91" s="23"/>
    </row>
    <row r="92" spans="1:6" x14ac:dyDescent="0.2">
      <c r="A92" s="23"/>
      <c r="B92" s="67"/>
      <c r="C92" s="67"/>
      <c r="D92" s="67"/>
      <c r="E92" s="67"/>
      <c r="F92" s="23"/>
    </row>
    <row r="93" spans="1:6" ht="15" x14ac:dyDescent="0.2">
      <c r="A93" s="58" t="s">
        <v>8</v>
      </c>
      <c r="B93" s="58"/>
      <c r="C93" s="58"/>
      <c r="D93" s="58"/>
      <c r="E93" s="58"/>
      <c r="F93" s="58"/>
    </row>
    <row r="95" spans="1:6" ht="39.75" customHeight="1" x14ac:dyDescent="0.2">
      <c r="B95" s="64"/>
      <c r="C95" s="65"/>
      <c r="D95" s="65"/>
    </row>
    <row r="96" spans="1:6" ht="13.5" customHeight="1" x14ac:dyDescent="0.2"/>
    <row r="97" spans="2:4" x14ac:dyDescent="0.2">
      <c r="B97" s="18"/>
      <c r="C97" s="18"/>
      <c r="D97" s="18"/>
    </row>
  </sheetData>
  <mergeCells count="46"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60:D60"/>
    <mergeCell ref="B45:D45"/>
    <mergeCell ref="B46:D46"/>
    <mergeCell ref="B47:D47"/>
    <mergeCell ref="B48:D48"/>
    <mergeCell ref="B49:D49"/>
    <mergeCell ref="B50:D50"/>
    <mergeCell ref="B51:D51"/>
    <mergeCell ref="B56:D56"/>
    <mergeCell ref="B57:D57"/>
    <mergeCell ref="B58:D58"/>
    <mergeCell ref="B59:D59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2:B84 B56:B73 B34:B51 B12:B20" xr:uid="{00000000-0002-0000-0A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4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87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15" x14ac:dyDescent="0.2">
      <c r="A26" s="19"/>
      <c r="B26" s="28" t="s">
        <v>31</v>
      </c>
      <c r="C26" s="23"/>
      <c r="D26" s="23"/>
      <c r="E26" s="23"/>
      <c r="F26" s="23"/>
    </row>
    <row r="27" spans="1:6" ht="15" x14ac:dyDescent="0.2">
      <c r="A27" s="19"/>
      <c r="B27" s="28" t="s">
        <v>32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19</v>
      </c>
      <c r="E29" s="29" t="s">
        <v>88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3" customFormat="1" ht="21.75" customHeight="1" x14ac:dyDescent="0.2">
      <c r="A31" s="63" t="s">
        <v>0</v>
      </c>
      <c r="B31" s="63"/>
      <c r="C31" s="63"/>
      <c r="D31" s="63"/>
      <c r="E31" s="63"/>
      <c r="F31" s="63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/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89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 t="s">
        <v>90</v>
      </c>
      <c r="C40" s="60"/>
      <c r="D40" s="60"/>
      <c r="E40" s="30"/>
      <c r="F40" s="23"/>
    </row>
    <row r="41" spans="1:6" ht="13.5" customHeight="1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28.5" customHeight="1" x14ac:dyDescent="0.2">
      <c r="A43" s="23"/>
      <c r="B43" s="60" t="s">
        <v>94</v>
      </c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28.5" customHeight="1" x14ac:dyDescent="0.2">
      <c r="A46" s="23"/>
      <c r="B46" s="60" t="s">
        <v>95</v>
      </c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 t="s">
        <v>91</v>
      </c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28.5" customHeight="1" x14ac:dyDescent="0.2">
      <c r="A52" s="23"/>
      <c r="B52" s="60" t="s">
        <v>92</v>
      </c>
      <c r="C52" s="60"/>
      <c r="D52" s="60"/>
      <c r="E52" s="30"/>
      <c r="F52" s="23"/>
    </row>
    <row r="53" spans="1:6" ht="14.25" x14ac:dyDescent="0.2">
      <c r="A53" s="23"/>
      <c r="E53" s="30"/>
      <c r="F53" s="23"/>
    </row>
    <row r="54" spans="1:6" ht="14.25" x14ac:dyDescent="0.2">
      <c r="A54" s="23"/>
      <c r="E54" s="30"/>
      <c r="F54" s="23"/>
    </row>
    <row r="55" spans="1:6" ht="14.25" x14ac:dyDescent="0.2">
      <c r="A55" s="23"/>
      <c r="B55" s="60" t="s">
        <v>93</v>
      </c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4.25" x14ac:dyDescent="0.2">
      <c r="A68" s="23"/>
      <c r="B68" s="60"/>
      <c r="C68" s="60"/>
      <c r="D68" s="60"/>
      <c r="E68" s="30"/>
      <c r="F68" s="23"/>
    </row>
    <row r="69" spans="1:6" ht="14.25" x14ac:dyDescent="0.2">
      <c r="A69" s="23"/>
      <c r="B69" s="60"/>
      <c r="C69" s="60"/>
      <c r="D69" s="60"/>
      <c r="E69" s="30"/>
      <c r="F69" s="23"/>
    </row>
    <row r="70" spans="1:6" ht="13.5" customHeight="1" x14ac:dyDescent="0.2">
      <c r="A70" s="23"/>
      <c r="B70" s="60"/>
      <c r="C70" s="60"/>
      <c r="D70" s="60"/>
      <c r="E70" s="30"/>
      <c r="F70" s="23"/>
    </row>
    <row r="71" spans="1:6" ht="13.5" customHeight="1" x14ac:dyDescent="0.2">
      <c r="A71" s="23"/>
      <c r="B71" s="27" t="s">
        <v>23</v>
      </c>
      <c r="C71" s="28"/>
      <c r="D71" s="28"/>
      <c r="E71" s="31">
        <f>7.5*225</f>
        <v>1687.5</v>
      </c>
      <c r="F71" s="23"/>
    </row>
    <row r="72" spans="1:6" ht="13.5" customHeight="1" x14ac:dyDescent="0.2">
      <c r="A72" s="23"/>
      <c r="B72" s="36" t="s">
        <v>20</v>
      </c>
      <c r="C72" s="28"/>
      <c r="D72" s="28"/>
      <c r="E72" s="32">
        <v>0</v>
      </c>
      <c r="F72" s="23"/>
    </row>
    <row r="73" spans="1:6" ht="13.5" customHeight="1" x14ac:dyDescent="0.2">
      <c r="A73" s="23"/>
      <c r="B73" s="36" t="s">
        <v>21</v>
      </c>
      <c r="C73" s="28"/>
      <c r="D73" s="28"/>
      <c r="E73" s="32">
        <v>0</v>
      </c>
      <c r="F73" s="23"/>
    </row>
    <row r="74" spans="1:6" ht="13.5" customHeight="1" x14ac:dyDescent="0.2">
      <c r="A74" s="23"/>
      <c r="B74" s="27" t="s">
        <v>22</v>
      </c>
      <c r="C74" s="28"/>
      <c r="D74" s="28"/>
      <c r="E74" s="31">
        <f>SUM(E71:E73)</f>
        <v>1687.5</v>
      </c>
      <c r="F74" s="23"/>
    </row>
    <row r="75" spans="1:6" ht="13.5" customHeight="1" x14ac:dyDescent="0.2">
      <c r="A75" s="23"/>
      <c r="B75" s="28" t="s">
        <v>5</v>
      </c>
      <c r="C75" s="33">
        <v>0.05</v>
      </c>
      <c r="D75" s="28"/>
      <c r="E75" s="37">
        <f>ROUND(E74*C75,2)</f>
        <v>84.38</v>
      </c>
      <c r="F75" s="23"/>
    </row>
    <row r="76" spans="1:6" ht="13.5" customHeight="1" x14ac:dyDescent="0.2">
      <c r="A76" s="23"/>
      <c r="B76" s="28" t="s">
        <v>4</v>
      </c>
      <c r="C76" s="44">
        <v>9.9750000000000005E-2</v>
      </c>
      <c r="D76" s="28"/>
      <c r="E76" s="38">
        <f>ROUND(E74*C76,2)</f>
        <v>168.33</v>
      </c>
      <c r="F76" s="23"/>
    </row>
    <row r="77" spans="1:6" ht="13.5" customHeight="1" x14ac:dyDescent="0.2">
      <c r="A77" s="23"/>
      <c r="B77" s="28"/>
      <c r="C77" s="28"/>
      <c r="D77" s="28"/>
      <c r="E77" s="34"/>
      <c r="F77" s="23"/>
    </row>
    <row r="78" spans="1:6" ht="16.5" customHeight="1" thickBot="1" x14ac:dyDescent="0.25">
      <c r="A78" s="23"/>
      <c r="B78" s="27" t="s">
        <v>24</v>
      </c>
      <c r="C78" s="28"/>
      <c r="D78" s="28"/>
      <c r="E78" s="35">
        <f>SUM(E74:E76)</f>
        <v>1940.21</v>
      </c>
      <c r="F78" s="23"/>
    </row>
    <row r="79" spans="1:6" ht="15.75" thickTop="1" x14ac:dyDescent="0.2">
      <c r="A79" s="23"/>
      <c r="B79" s="62"/>
      <c r="C79" s="62"/>
      <c r="D79" s="62"/>
      <c r="E79" s="39"/>
      <c r="F79" s="23"/>
    </row>
    <row r="80" spans="1:6" ht="15" x14ac:dyDescent="0.2">
      <c r="A80" s="23"/>
      <c r="B80" s="61" t="s">
        <v>26</v>
      </c>
      <c r="C80" s="61"/>
      <c r="D80" s="61"/>
      <c r="E80" s="39">
        <v>0</v>
      </c>
      <c r="F80" s="23"/>
    </row>
    <row r="81" spans="1:6" ht="15" x14ac:dyDescent="0.2">
      <c r="A81" s="23"/>
      <c r="B81" s="62"/>
      <c r="C81" s="62"/>
      <c r="D81" s="62"/>
      <c r="E81" s="39"/>
      <c r="F81" s="23"/>
    </row>
    <row r="82" spans="1:6" ht="19.5" customHeight="1" x14ac:dyDescent="0.2">
      <c r="A82" s="23"/>
      <c r="B82" s="40" t="s">
        <v>25</v>
      </c>
      <c r="C82" s="41"/>
      <c r="D82" s="41"/>
      <c r="E82" s="42">
        <f>E78-E80</f>
        <v>1940.21</v>
      </c>
      <c r="F82" s="23"/>
    </row>
    <row r="83" spans="1:6" ht="13.5" customHeight="1" x14ac:dyDescent="0.2">
      <c r="A83" s="23"/>
      <c r="B83" s="23"/>
      <c r="C83" s="23"/>
      <c r="D83" s="23"/>
      <c r="E83" s="23"/>
      <c r="F83" s="23"/>
    </row>
    <row r="84" spans="1:6" x14ac:dyDescent="0.2">
      <c r="A84" s="23"/>
      <c r="B84" s="23"/>
      <c r="C84" s="23"/>
      <c r="D84" s="23"/>
      <c r="E84" s="23"/>
      <c r="F84" s="23"/>
    </row>
    <row r="85" spans="1:6" x14ac:dyDescent="0.2">
      <c r="A85" s="23"/>
      <c r="B85" s="66"/>
      <c r="C85" s="66"/>
      <c r="D85" s="66"/>
      <c r="E85" s="66"/>
      <c r="F85" s="23"/>
    </row>
    <row r="86" spans="1:6" ht="14.25" x14ac:dyDescent="0.2">
      <c r="A86" s="59" t="s">
        <v>27</v>
      </c>
      <c r="B86" s="59"/>
      <c r="C86" s="59"/>
      <c r="D86" s="59"/>
      <c r="E86" s="59"/>
      <c r="F86" s="59"/>
    </row>
    <row r="87" spans="1:6" ht="14.25" x14ac:dyDescent="0.2">
      <c r="A87" s="57" t="s">
        <v>7</v>
      </c>
      <c r="B87" s="57"/>
      <c r="C87" s="57"/>
      <c r="D87" s="57"/>
      <c r="E87" s="57"/>
      <c r="F87" s="57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7"/>
      <c r="C89" s="67"/>
      <c r="D89" s="67"/>
      <c r="E89" s="67"/>
      <c r="F89" s="23"/>
    </row>
    <row r="90" spans="1:6" ht="15" x14ac:dyDescent="0.2">
      <c r="A90" s="58" t="s">
        <v>8</v>
      </c>
      <c r="B90" s="58"/>
      <c r="C90" s="58"/>
      <c r="D90" s="58"/>
      <c r="E90" s="58"/>
      <c r="F90" s="58"/>
    </row>
    <row r="92" spans="1:6" ht="39.75" customHeight="1" x14ac:dyDescent="0.2">
      <c r="B92" s="64"/>
      <c r="C92" s="65"/>
      <c r="D92" s="65"/>
    </row>
    <row r="93" spans="1:6" ht="13.5" customHeight="1" x14ac:dyDescent="0.2"/>
    <row r="94" spans="1:6" x14ac:dyDescent="0.2">
      <c r="B94" s="18"/>
      <c r="C94" s="18"/>
      <c r="D94" s="18"/>
    </row>
  </sheetData>
  <mergeCells count="45">
    <mergeCell ref="A87:F87"/>
    <mergeCell ref="B89:E89"/>
    <mergeCell ref="A90:F90"/>
    <mergeCell ref="B92:D92"/>
    <mergeCell ref="B52:D52"/>
    <mergeCell ref="B70:D70"/>
    <mergeCell ref="B79:D79"/>
    <mergeCell ref="B80:D80"/>
    <mergeCell ref="B81:D81"/>
    <mergeCell ref="B85:E85"/>
    <mergeCell ref="A86:F86"/>
    <mergeCell ref="B64:D64"/>
    <mergeCell ref="B65:D65"/>
    <mergeCell ref="B66:D66"/>
    <mergeCell ref="B67:D67"/>
    <mergeCell ref="B68:D68"/>
    <mergeCell ref="B69:D69"/>
    <mergeCell ref="B58:D58"/>
    <mergeCell ref="B59:D59"/>
    <mergeCell ref="B60:D60"/>
    <mergeCell ref="B61:D61"/>
    <mergeCell ref="B62:D62"/>
    <mergeCell ref="B63:D63"/>
    <mergeCell ref="B51:D51"/>
    <mergeCell ref="B55:D55"/>
    <mergeCell ref="B56:D56"/>
    <mergeCell ref="B57:D57"/>
    <mergeCell ref="B45:D45"/>
    <mergeCell ref="B46:D46"/>
    <mergeCell ref="B47:D47"/>
    <mergeCell ref="B48:D48"/>
    <mergeCell ref="B49:D49"/>
    <mergeCell ref="B50:D50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79:B81 B12:B20 B34:B51 B55:B70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4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96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15" x14ac:dyDescent="0.2">
      <c r="A26" s="19"/>
      <c r="B26" s="28" t="s">
        <v>31</v>
      </c>
      <c r="C26" s="23"/>
      <c r="D26" s="23"/>
      <c r="E26" s="23"/>
      <c r="F26" s="23"/>
    </row>
    <row r="27" spans="1:6" ht="15" x14ac:dyDescent="0.2">
      <c r="A27" s="19"/>
      <c r="B27" s="28" t="s">
        <v>32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19</v>
      </c>
      <c r="E29" s="29" t="s">
        <v>97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3" customFormat="1" ht="21.75" customHeight="1" x14ac:dyDescent="0.2">
      <c r="A31" s="63" t="s">
        <v>0</v>
      </c>
      <c r="B31" s="63"/>
      <c r="C31" s="63"/>
      <c r="D31" s="63"/>
      <c r="E31" s="63"/>
      <c r="F31" s="63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/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98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3.5" customHeight="1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28.5" customHeight="1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28.5" customHeight="1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28.5" customHeight="1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E53" s="30"/>
      <c r="F53" s="23"/>
    </row>
    <row r="54" spans="1:6" ht="14.25" x14ac:dyDescent="0.2">
      <c r="A54" s="23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4.25" x14ac:dyDescent="0.2">
      <c r="A68" s="23"/>
      <c r="B68" s="60"/>
      <c r="C68" s="60"/>
      <c r="D68" s="60"/>
      <c r="E68" s="30"/>
      <c r="F68" s="23"/>
    </row>
    <row r="69" spans="1:6" ht="14.25" x14ac:dyDescent="0.2">
      <c r="A69" s="23"/>
      <c r="B69" s="60"/>
      <c r="C69" s="60"/>
      <c r="D69" s="60"/>
      <c r="E69" s="30"/>
      <c r="F69" s="23"/>
    </row>
    <row r="70" spans="1:6" ht="13.5" customHeight="1" x14ac:dyDescent="0.2">
      <c r="A70" s="23"/>
      <c r="B70" s="60"/>
      <c r="C70" s="60"/>
      <c r="D70" s="60"/>
      <c r="E70" s="30"/>
      <c r="F70" s="23"/>
    </row>
    <row r="71" spans="1:6" ht="13.5" customHeight="1" x14ac:dyDescent="0.2">
      <c r="A71" s="23"/>
      <c r="B71" s="27" t="s">
        <v>23</v>
      </c>
      <c r="C71" s="28"/>
      <c r="D71" s="28"/>
      <c r="E71" s="31">
        <f>0.25*225</f>
        <v>56.25</v>
      </c>
      <c r="F71" s="23"/>
    </row>
    <row r="72" spans="1:6" ht="13.5" customHeight="1" x14ac:dyDescent="0.2">
      <c r="A72" s="23"/>
      <c r="B72" s="36" t="s">
        <v>20</v>
      </c>
      <c r="C72" s="28"/>
      <c r="D72" s="28"/>
      <c r="E72" s="32">
        <v>0</v>
      </c>
      <c r="F72" s="23"/>
    </row>
    <row r="73" spans="1:6" ht="13.5" customHeight="1" x14ac:dyDescent="0.2">
      <c r="A73" s="23"/>
      <c r="B73" s="36" t="s">
        <v>21</v>
      </c>
      <c r="C73" s="28"/>
      <c r="D73" s="28"/>
      <c r="E73" s="32">
        <v>0</v>
      </c>
      <c r="F73" s="23"/>
    </row>
    <row r="74" spans="1:6" ht="13.5" customHeight="1" x14ac:dyDescent="0.2">
      <c r="A74" s="23"/>
      <c r="B74" s="27" t="s">
        <v>22</v>
      </c>
      <c r="C74" s="28"/>
      <c r="D74" s="28"/>
      <c r="E74" s="31">
        <f>SUM(E71:E73)</f>
        <v>56.25</v>
      </c>
      <c r="F74" s="23"/>
    </row>
    <row r="75" spans="1:6" ht="13.5" customHeight="1" x14ac:dyDescent="0.2">
      <c r="A75" s="23"/>
      <c r="B75" s="28" t="s">
        <v>5</v>
      </c>
      <c r="C75" s="33">
        <v>0.05</v>
      </c>
      <c r="D75" s="28"/>
      <c r="E75" s="37">
        <f>ROUND(E74*C75,2)</f>
        <v>2.81</v>
      </c>
      <c r="F75" s="23"/>
    </row>
    <row r="76" spans="1:6" ht="13.5" customHeight="1" x14ac:dyDescent="0.2">
      <c r="A76" s="23"/>
      <c r="B76" s="28" t="s">
        <v>4</v>
      </c>
      <c r="C76" s="44">
        <v>9.9750000000000005E-2</v>
      </c>
      <c r="D76" s="28"/>
      <c r="E76" s="38">
        <f>ROUND(E74*C76,2)</f>
        <v>5.61</v>
      </c>
      <c r="F76" s="23"/>
    </row>
    <row r="77" spans="1:6" ht="13.5" customHeight="1" x14ac:dyDescent="0.2">
      <c r="A77" s="23"/>
      <c r="B77" s="28"/>
      <c r="C77" s="28"/>
      <c r="D77" s="28"/>
      <c r="E77" s="34"/>
      <c r="F77" s="23"/>
    </row>
    <row r="78" spans="1:6" ht="16.5" customHeight="1" thickBot="1" x14ac:dyDescent="0.25">
      <c r="A78" s="23"/>
      <c r="B78" s="27" t="s">
        <v>24</v>
      </c>
      <c r="C78" s="28"/>
      <c r="D78" s="28"/>
      <c r="E78" s="35">
        <f>SUM(E74:E76)</f>
        <v>64.67</v>
      </c>
      <c r="F78" s="23"/>
    </row>
    <row r="79" spans="1:6" ht="15.75" thickTop="1" x14ac:dyDescent="0.2">
      <c r="A79" s="23"/>
      <c r="B79" s="62"/>
      <c r="C79" s="62"/>
      <c r="D79" s="62"/>
      <c r="E79" s="39"/>
      <c r="F79" s="23"/>
    </row>
    <row r="80" spans="1:6" ht="15" x14ac:dyDescent="0.2">
      <c r="A80" s="23"/>
      <c r="B80" s="61" t="s">
        <v>26</v>
      </c>
      <c r="C80" s="61"/>
      <c r="D80" s="61"/>
      <c r="E80" s="39">
        <v>0</v>
      </c>
      <c r="F80" s="23"/>
    </row>
    <row r="81" spans="1:6" ht="15" x14ac:dyDescent="0.2">
      <c r="A81" s="23"/>
      <c r="B81" s="62"/>
      <c r="C81" s="62"/>
      <c r="D81" s="62"/>
      <c r="E81" s="39"/>
      <c r="F81" s="23"/>
    </row>
    <row r="82" spans="1:6" ht="19.5" customHeight="1" x14ac:dyDescent="0.2">
      <c r="A82" s="23"/>
      <c r="B82" s="40" t="s">
        <v>25</v>
      </c>
      <c r="C82" s="41"/>
      <c r="D82" s="41"/>
      <c r="E82" s="42">
        <f>E78-E80</f>
        <v>64.67</v>
      </c>
      <c r="F82" s="23"/>
    </row>
    <row r="83" spans="1:6" ht="13.5" customHeight="1" x14ac:dyDescent="0.2">
      <c r="A83" s="23"/>
      <c r="B83" s="23"/>
      <c r="C83" s="23"/>
      <c r="D83" s="23"/>
      <c r="E83" s="23"/>
      <c r="F83" s="23"/>
    </row>
    <row r="84" spans="1:6" x14ac:dyDescent="0.2">
      <c r="A84" s="23"/>
      <c r="B84" s="23"/>
      <c r="C84" s="23"/>
      <c r="D84" s="23"/>
      <c r="E84" s="23"/>
      <c r="F84" s="23"/>
    </row>
    <row r="85" spans="1:6" x14ac:dyDescent="0.2">
      <c r="A85" s="23"/>
      <c r="B85" s="66"/>
      <c r="C85" s="66"/>
      <c r="D85" s="66"/>
      <c r="E85" s="66"/>
      <c r="F85" s="23"/>
    </row>
    <row r="86" spans="1:6" ht="14.25" x14ac:dyDescent="0.2">
      <c r="A86" s="59" t="s">
        <v>27</v>
      </c>
      <c r="B86" s="59"/>
      <c r="C86" s="59"/>
      <c r="D86" s="59"/>
      <c r="E86" s="59"/>
      <c r="F86" s="59"/>
    </row>
    <row r="87" spans="1:6" ht="14.25" x14ac:dyDescent="0.2">
      <c r="A87" s="57" t="s">
        <v>7</v>
      </c>
      <c r="B87" s="57"/>
      <c r="C87" s="57"/>
      <c r="D87" s="57"/>
      <c r="E87" s="57"/>
      <c r="F87" s="57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7"/>
      <c r="C89" s="67"/>
      <c r="D89" s="67"/>
      <c r="E89" s="67"/>
      <c r="F89" s="23"/>
    </row>
    <row r="90" spans="1:6" ht="15" x14ac:dyDescent="0.2">
      <c r="A90" s="58" t="s">
        <v>8</v>
      </c>
      <c r="B90" s="58"/>
      <c r="C90" s="58"/>
      <c r="D90" s="58"/>
      <c r="E90" s="58"/>
      <c r="F90" s="58"/>
    </row>
    <row r="92" spans="1:6" ht="39.75" customHeight="1" x14ac:dyDescent="0.2">
      <c r="B92" s="64"/>
      <c r="C92" s="65"/>
      <c r="D92" s="65"/>
    </row>
    <row r="93" spans="1:6" ht="13.5" customHeight="1" x14ac:dyDescent="0.2"/>
    <row r="94" spans="1:6" x14ac:dyDescent="0.2">
      <c r="B94" s="18"/>
      <c r="C94" s="18"/>
      <c r="D94" s="18"/>
    </row>
  </sheetData>
  <mergeCells count="45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58:D58"/>
    <mergeCell ref="B45:D45"/>
    <mergeCell ref="B46:D46"/>
    <mergeCell ref="B47:D47"/>
    <mergeCell ref="B48:D48"/>
    <mergeCell ref="B49:D49"/>
    <mergeCell ref="B50:D50"/>
    <mergeCell ref="B51:D51"/>
    <mergeCell ref="B52:D52"/>
    <mergeCell ref="B55:D55"/>
    <mergeCell ref="B56:D56"/>
    <mergeCell ref="B57:D57"/>
    <mergeCell ref="B70:D70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89:E89"/>
    <mergeCell ref="A90:F90"/>
    <mergeCell ref="B92:D92"/>
    <mergeCell ref="B79:D79"/>
    <mergeCell ref="B80:D80"/>
    <mergeCell ref="B81:D81"/>
    <mergeCell ref="B85:E85"/>
    <mergeCell ref="A86:F86"/>
    <mergeCell ref="A87:F87"/>
  </mergeCells>
  <dataValidations count="1">
    <dataValidation type="list" allowBlank="1" showInputMessage="1" showErrorMessage="1" sqref="B79:B81 B12:B20 B34:B51 B55:B70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2"/>
  <sheetViews>
    <sheetView view="pageBreakPreview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103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102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104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/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45"/>
      <c r="C55" s="45"/>
      <c r="D55" s="45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60"/>
      <c r="C68" s="60"/>
      <c r="D68" s="60"/>
      <c r="E68" s="30"/>
      <c r="F68" s="23"/>
    </row>
    <row r="69" spans="1:6" ht="13.5" customHeight="1" x14ac:dyDescent="0.2">
      <c r="A69" s="23"/>
      <c r="B69" s="27" t="s">
        <v>23</v>
      </c>
      <c r="C69" s="28"/>
      <c r="D69" s="28"/>
      <c r="E69" s="31">
        <f>2.5*230</f>
        <v>575</v>
      </c>
      <c r="F69" s="23"/>
    </row>
    <row r="70" spans="1:6" ht="13.5" customHeight="1" x14ac:dyDescent="0.2">
      <c r="A70" s="23"/>
      <c r="B70" s="36" t="s">
        <v>20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21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22</v>
      </c>
      <c r="C72" s="28"/>
      <c r="D72" s="28"/>
      <c r="E72" s="31">
        <f>SUM(E69:E71)</f>
        <v>575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28.75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38">
        <f>ROUND(E72*C74,2)</f>
        <v>57.36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24</v>
      </c>
      <c r="C76" s="28"/>
      <c r="D76" s="28"/>
      <c r="E76" s="35">
        <f>SUM(E72:E74)</f>
        <v>661.11</v>
      </c>
      <c r="F76" s="23"/>
    </row>
    <row r="77" spans="1:6" ht="15.75" thickTop="1" x14ac:dyDescent="0.2">
      <c r="A77" s="23"/>
      <c r="B77" s="62"/>
      <c r="C77" s="62"/>
      <c r="D77" s="62"/>
      <c r="E77" s="39"/>
      <c r="F77" s="23"/>
    </row>
    <row r="78" spans="1:6" ht="15" x14ac:dyDescent="0.2">
      <c r="A78" s="23"/>
      <c r="B78" s="61" t="s">
        <v>26</v>
      </c>
      <c r="C78" s="61"/>
      <c r="D78" s="61"/>
      <c r="E78" s="39">
        <v>0</v>
      </c>
      <c r="F78" s="23"/>
    </row>
    <row r="79" spans="1:6" ht="15" x14ac:dyDescent="0.2">
      <c r="A79" s="23"/>
      <c r="B79" s="62"/>
      <c r="C79" s="62"/>
      <c r="D79" s="62"/>
      <c r="E79" s="39"/>
      <c r="F79" s="23"/>
    </row>
    <row r="80" spans="1:6" ht="19.5" customHeight="1" x14ac:dyDescent="0.2">
      <c r="A80" s="23"/>
      <c r="B80" s="40" t="s">
        <v>25</v>
      </c>
      <c r="C80" s="41"/>
      <c r="D80" s="41"/>
      <c r="E80" s="42">
        <f>E76-E78</f>
        <v>661.11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6"/>
      <c r="C83" s="66"/>
      <c r="D83" s="66"/>
      <c r="E83" s="66"/>
      <c r="F83" s="23"/>
    </row>
    <row r="84" spans="1:6" ht="14.25" x14ac:dyDescent="0.2">
      <c r="A84" s="59" t="s">
        <v>99</v>
      </c>
      <c r="B84" s="59"/>
      <c r="C84" s="59"/>
      <c r="D84" s="59"/>
      <c r="E84" s="59"/>
      <c r="F84" s="59"/>
    </row>
    <row r="85" spans="1:6" ht="14.25" x14ac:dyDescent="0.2">
      <c r="A85" s="57" t="s">
        <v>100</v>
      </c>
      <c r="B85" s="57"/>
      <c r="C85" s="57"/>
      <c r="D85" s="57"/>
      <c r="E85" s="57"/>
      <c r="F85" s="5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7"/>
      <c r="C87" s="67"/>
      <c r="D87" s="67"/>
      <c r="E87" s="67"/>
      <c r="F87" s="23"/>
    </row>
    <row r="88" spans="1:6" ht="15" x14ac:dyDescent="0.2">
      <c r="A88" s="58" t="s">
        <v>8</v>
      </c>
      <c r="B88" s="58"/>
      <c r="C88" s="58"/>
      <c r="D88" s="58"/>
      <c r="E88" s="58"/>
      <c r="F88" s="58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18"/>
      <c r="C92" s="18"/>
      <c r="D92" s="18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2:F92"/>
  <sheetViews>
    <sheetView view="pageBreakPreview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105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106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107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/>
      <c r="C37" s="60"/>
      <c r="D37" s="60"/>
      <c r="E37" s="30"/>
      <c r="F37" s="23"/>
    </row>
    <row r="38" spans="1:6" ht="14.25" x14ac:dyDescent="0.2">
      <c r="A38" s="23"/>
      <c r="B38" s="60" t="s">
        <v>108</v>
      </c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45"/>
      <c r="C55" s="45"/>
      <c r="D55" s="45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60"/>
      <c r="C68" s="60"/>
      <c r="D68" s="60"/>
      <c r="E68" s="30"/>
      <c r="F68" s="23"/>
    </row>
    <row r="69" spans="1:6" ht="13.5" customHeight="1" x14ac:dyDescent="0.2">
      <c r="A69" s="23"/>
      <c r="B69" s="27" t="s">
        <v>23</v>
      </c>
      <c r="C69" s="28"/>
      <c r="D69" s="28"/>
      <c r="E69" s="31">
        <f>2.5*235</f>
        <v>587.5</v>
      </c>
      <c r="F69" s="23"/>
    </row>
    <row r="70" spans="1:6" ht="13.5" customHeight="1" x14ac:dyDescent="0.2">
      <c r="A70" s="23"/>
      <c r="B70" s="36" t="s">
        <v>20</v>
      </c>
      <c r="C70" s="28"/>
      <c r="D70" s="28"/>
      <c r="E70" s="32">
        <v>50</v>
      </c>
      <c r="F70" s="23"/>
    </row>
    <row r="71" spans="1:6" ht="13.5" customHeight="1" x14ac:dyDescent="0.2">
      <c r="A71" s="23"/>
      <c r="B71" s="36" t="s">
        <v>21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22</v>
      </c>
      <c r="C72" s="28"/>
      <c r="D72" s="28"/>
      <c r="E72" s="31">
        <f>SUM(E69:E71)</f>
        <v>637.5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31.88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38">
        <f>ROUND(E72*C74,2)</f>
        <v>63.59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24</v>
      </c>
      <c r="C76" s="28"/>
      <c r="D76" s="28"/>
      <c r="E76" s="35">
        <f>SUM(E72:E74)</f>
        <v>732.97</v>
      </c>
      <c r="F76" s="23"/>
    </row>
    <row r="77" spans="1:6" ht="15.75" thickTop="1" x14ac:dyDescent="0.2">
      <c r="A77" s="23"/>
      <c r="B77" s="62"/>
      <c r="C77" s="62"/>
      <c r="D77" s="62"/>
      <c r="E77" s="39"/>
      <c r="F77" s="23"/>
    </row>
    <row r="78" spans="1:6" ht="15" x14ac:dyDescent="0.2">
      <c r="A78" s="23"/>
      <c r="B78" s="61" t="s">
        <v>26</v>
      </c>
      <c r="C78" s="61"/>
      <c r="D78" s="61"/>
      <c r="E78" s="39">
        <v>0</v>
      </c>
      <c r="F78" s="23"/>
    </row>
    <row r="79" spans="1:6" ht="15" x14ac:dyDescent="0.2">
      <c r="A79" s="23"/>
      <c r="B79" s="62"/>
      <c r="C79" s="62"/>
      <c r="D79" s="62"/>
      <c r="E79" s="39"/>
      <c r="F79" s="23"/>
    </row>
    <row r="80" spans="1:6" ht="19.5" customHeight="1" x14ac:dyDescent="0.2">
      <c r="A80" s="23"/>
      <c r="B80" s="40" t="s">
        <v>25</v>
      </c>
      <c r="C80" s="41"/>
      <c r="D80" s="41"/>
      <c r="E80" s="42">
        <f>E76-E78</f>
        <v>732.97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6"/>
      <c r="C83" s="66"/>
      <c r="D83" s="66"/>
      <c r="E83" s="66"/>
      <c r="F83" s="23"/>
    </row>
    <row r="84" spans="1:6" ht="14.25" x14ac:dyDescent="0.2">
      <c r="A84" s="59" t="s">
        <v>99</v>
      </c>
      <c r="B84" s="59"/>
      <c r="C84" s="59"/>
      <c r="D84" s="59"/>
      <c r="E84" s="59"/>
      <c r="F84" s="59"/>
    </row>
    <row r="85" spans="1:6" ht="14.25" x14ac:dyDescent="0.2">
      <c r="A85" s="57" t="s">
        <v>100</v>
      </c>
      <c r="B85" s="57"/>
      <c r="C85" s="57"/>
      <c r="D85" s="57"/>
      <c r="E85" s="57"/>
      <c r="F85" s="5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7"/>
      <c r="C87" s="67"/>
      <c r="D87" s="67"/>
      <c r="E87" s="67"/>
      <c r="F87" s="23"/>
    </row>
    <row r="88" spans="1:6" ht="15" x14ac:dyDescent="0.2">
      <c r="A88" s="58" t="s">
        <v>8</v>
      </c>
      <c r="B88" s="58"/>
      <c r="C88" s="58"/>
      <c r="D88" s="58"/>
      <c r="E88" s="58"/>
      <c r="F88" s="58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18"/>
      <c r="C92" s="18"/>
      <c r="D92" s="1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109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110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111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/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45"/>
      <c r="C55" s="45"/>
      <c r="D55" s="45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60"/>
      <c r="C68" s="60"/>
      <c r="D68" s="60"/>
      <c r="E68" s="30"/>
      <c r="F68" s="23"/>
    </row>
    <row r="69" spans="1:6" ht="13.5" customHeight="1" x14ac:dyDescent="0.2">
      <c r="A69" s="23"/>
      <c r="B69" s="27" t="s">
        <v>23</v>
      </c>
      <c r="C69" s="28"/>
      <c r="D69" s="28"/>
      <c r="E69" s="31">
        <f>0.5*235</f>
        <v>117.5</v>
      </c>
      <c r="F69" s="23"/>
    </row>
    <row r="70" spans="1:6" ht="13.5" customHeight="1" x14ac:dyDescent="0.2">
      <c r="A70" s="23"/>
      <c r="B70" s="36" t="s">
        <v>20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21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22</v>
      </c>
      <c r="C72" s="28"/>
      <c r="D72" s="28"/>
      <c r="E72" s="31">
        <f>SUM(E69:E71)</f>
        <v>117.5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5.88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38">
        <f>ROUND(E72*C74,2)</f>
        <v>11.72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24</v>
      </c>
      <c r="C76" s="28"/>
      <c r="D76" s="28"/>
      <c r="E76" s="35">
        <f>SUM(E72:E74)</f>
        <v>135.1</v>
      </c>
      <c r="F76" s="23"/>
    </row>
    <row r="77" spans="1:6" ht="15.75" thickTop="1" x14ac:dyDescent="0.2">
      <c r="A77" s="23"/>
      <c r="B77" s="62"/>
      <c r="C77" s="62"/>
      <c r="D77" s="62"/>
      <c r="E77" s="39"/>
      <c r="F77" s="23"/>
    </row>
    <row r="78" spans="1:6" ht="15" x14ac:dyDescent="0.2">
      <c r="A78" s="23"/>
      <c r="B78" s="61" t="s">
        <v>26</v>
      </c>
      <c r="C78" s="61"/>
      <c r="D78" s="61"/>
      <c r="E78" s="39">
        <v>0</v>
      </c>
      <c r="F78" s="23"/>
    </row>
    <row r="79" spans="1:6" ht="15" x14ac:dyDescent="0.2">
      <c r="A79" s="23"/>
      <c r="B79" s="62"/>
      <c r="C79" s="62"/>
      <c r="D79" s="62"/>
      <c r="E79" s="39"/>
      <c r="F79" s="23"/>
    </row>
    <row r="80" spans="1:6" ht="19.5" customHeight="1" x14ac:dyDescent="0.2">
      <c r="A80" s="23"/>
      <c r="B80" s="40" t="s">
        <v>25</v>
      </c>
      <c r="C80" s="41"/>
      <c r="D80" s="41"/>
      <c r="E80" s="42">
        <f>E76-E78</f>
        <v>135.1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6"/>
      <c r="C83" s="66"/>
      <c r="D83" s="66"/>
      <c r="E83" s="66"/>
      <c r="F83" s="23"/>
    </row>
    <row r="84" spans="1:6" ht="14.25" x14ac:dyDescent="0.2">
      <c r="A84" s="59" t="s">
        <v>99</v>
      </c>
      <c r="B84" s="59"/>
      <c r="C84" s="59"/>
      <c r="D84" s="59"/>
      <c r="E84" s="59"/>
      <c r="F84" s="59"/>
    </row>
    <row r="85" spans="1:6" ht="14.25" x14ac:dyDescent="0.2">
      <c r="A85" s="57" t="s">
        <v>100</v>
      </c>
      <c r="B85" s="57"/>
      <c r="C85" s="57"/>
      <c r="D85" s="57"/>
      <c r="E85" s="57"/>
      <c r="F85" s="5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7"/>
      <c r="C87" s="67"/>
      <c r="D87" s="67"/>
      <c r="E87" s="67"/>
      <c r="F87" s="23"/>
    </row>
    <row r="88" spans="1:6" ht="15" x14ac:dyDescent="0.2">
      <c r="A88" s="58" t="s">
        <v>8</v>
      </c>
      <c r="B88" s="58"/>
      <c r="C88" s="58"/>
      <c r="D88" s="58"/>
      <c r="E88" s="58"/>
      <c r="F88" s="58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18"/>
      <c r="C92" s="18"/>
      <c r="D92" s="18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F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112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113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114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/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45"/>
      <c r="C55" s="45"/>
      <c r="D55" s="45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60"/>
      <c r="C68" s="60"/>
      <c r="D68" s="60"/>
      <c r="E68" s="30"/>
      <c r="F68" s="23"/>
    </row>
    <row r="69" spans="1:6" ht="13.5" customHeight="1" x14ac:dyDescent="0.2">
      <c r="A69" s="23"/>
      <c r="B69" s="27" t="s">
        <v>23</v>
      </c>
      <c r="C69" s="28"/>
      <c r="D69" s="28"/>
      <c r="E69" s="31">
        <f>2*245</f>
        <v>490</v>
      </c>
      <c r="F69" s="23"/>
    </row>
    <row r="70" spans="1:6" ht="13.5" customHeight="1" x14ac:dyDescent="0.2">
      <c r="A70" s="23"/>
      <c r="B70" s="36" t="s">
        <v>20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21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22</v>
      </c>
      <c r="C72" s="28"/>
      <c r="D72" s="28"/>
      <c r="E72" s="31">
        <f>SUM(E69:E71)</f>
        <v>490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24.5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38">
        <f>ROUND(E72*C74,2)</f>
        <v>48.88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24</v>
      </c>
      <c r="C76" s="28"/>
      <c r="D76" s="28"/>
      <c r="E76" s="35">
        <f>SUM(E72:E74)</f>
        <v>563.38</v>
      </c>
      <c r="F76" s="23"/>
    </row>
    <row r="77" spans="1:6" ht="15.75" thickTop="1" x14ac:dyDescent="0.2">
      <c r="A77" s="23"/>
      <c r="B77" s="62"/>
      <c r="C77" s="62"/>
      <c r="D77" s="62"/>
      <c r="E77" s="39"/>
      <c r="F77" s="23"/>
    </row>
    <row r="78" spans="1:6" ht="15" x14ac:dyDescent="0.2">
      <c r="A78" s="23"/>
      <c r="B78" s="61" t="s">
        <v>26</v>
      </c>
      <c r="C78" s="61"/>
      <c r="D78" s="61"/>
      <c r="E78" s="39">
        <v>0</v>
      </c>
      <c r="F78" s="23"/>
    </row>
    <row r="79" spans="1:6" ht="15" x14ac:dyDescent="0.2">
      <c r="A79" s="23"/>
      <c r="B79" s="62"/>
      <c r="C79" s="62"/>
      <c r="D79" s="62"/>
      <c r="E79" s="39"/>
      <c r="F79" s="23"/>
    </row>
    <row r="80" spans="1:6" ht="19.5" customHeight="1" x14ac:dyDescent="0.2">
      <c r="A80" s="23"/>
      <c r="B80" s="40" t="s">
        <v>25</v>
      </c>
      <c r="C80" s="41"/>
      <c r="D80" s="41"/>
      <c r="E80" s="42">
        <f>E76-E78</f>
        <v>563.38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6"/>
      <c r="C83" s="66"/>
      <c r="D83" s="66"/>
      <c r="E83" s="66"/>
      <c r="F83" s="23"/>
    </row>
    <row r="84" spans="1:6" ht="14.25" x14ac:dyDescent="0.2">
      <c r="A84" s="59" t="s">
        <v>99</v>
      </c>
      <c r="B84" s="59"/>
      <c r="C84" s="59"/>
      <c r="D84" s="59"/>
      <c r="E84" s="59"/>
      <c r="F84" s="59"/>
    </row>
    <row r="85" spans="1:6" ht="14.25" x14ac:dyDescent="0.2">
      <c r="A85" s="57" t="s">
        <v>100</v>
      </c>
      <c r="B85" s="57"/>
      <c r="C85" s="57"/>
      <c r="D85" s="57"/>
      <c r="E85" s="57"/>
      <c r="F85" s="5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7"/>
      <c r="C87" s="67"/>
      <c r="D87" s="67"/>
      <c r="E87" s="67"/>
      <c r="F87" s="23"/>
    </row>
    <row r="88" spans="1:6" ht="15" x14ac:dyDescent="0.2">
      <c r="A88" s="58" t="s">
        <v>8</v>
      </c>
      <c r="B88" s="58"/>
      <c r="C88" s="58"/>
      <c r="D88" s="58"/>
      <c r="E88" s="58"/>
      <c r="F88" s="58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18"/>
      <c r="C92" s="18"/>
      <c r="D92" s="1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55" sqref="B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115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116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17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117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 t="s">
        <v>118</v>
      </c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 t="s">
        <v>119</v>
      </c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 t="s">
        <v>120</v>
      </c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 t="s">
        <v>121</v>
      </c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45"/>
      <c r="C55" s="45"/>
      <c r="D55" s="45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60"/>
      <c r="C68" s="60"/>
      <c r="D68" s="60"/>
      <c r="E68" s="30"/>
      <c r="F68" s="23"/>
    </row>
    <row r="69" spans="1:6" ht="13.5" customHeight="1" x14ac:dyDescent="0.2">
      <c r="A69" s="23"/>
      <c r="B69" s="27" t="s">
        <v>23</v>
      </c>
      <c r="C69" s="28"/>
      <c r="D69" s="28"/>
      <c r="E69" s="31">
        <f>3.6*255</f>
        <v>918</v>
      </c>
      <c r="F69" s="23"/>
    </row>
    <row r="70" spans="1:6" ht="13.5" customHeight="1" x14ac:dyDescent="0.2">
      <c r="A70" s="23"/>
      <c r="B70" s="36" t="s">
        <v>20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21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22</v>
      </c>
      <c r="C72" s="28"/>
      <c r="D72" s="28"/>
      <c r="E72" s="31">
        <f>SUM(E69:E71)</f>
        <v>918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45.9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38">
        <f>ROUND(E72*C74,2)</f>
        <v>91.57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24</v>
      </c>
      <c r="C76" s="28"/>
      <c r="D76" s="28"/>
      <c r="E76" s="35">
        <f>SUM(E72:E74)</f>
        <v>1055.47</v>
      </c>
      <c r="F76" s="23"/>
    </row>
    <row r="77" spans="1:6" ht="15.75" thickTop="1" x14ac:dyDescent="0.2">
      <c r="A77" s="23"/>
      <c r="B77" s="62"/>
      <c r="C77" s="62"/>
      <c r="D77" s="62"/>
      <c r="E77" s="39"/>
      <c r="F77" s="23"/>
    </row>
    <row r="78" spans="1:6" ht="15" x14ac:dyDescent="0.2">
      <c r="A78" s="23"/>
      <c r="B78" s="61" t="s">
        <v>26</v>
      </c>
      <c r="C78" s="61"/>
      <c r="D78" s="61"/>
      <c r="E78" s="39">
        <v>0</v>
      </c>
      <c r="F78" s="23"/>
    </row>
    <row r="79" spans="1:6" ht="15" x14ac:dyDescent="0.2">
      <c r="A79" s="23"/>
      <c r="B79" s="62"/>
      <c r="C79" s="62"/>
      <c r="D79" s="62"/>
      <c r="E79" s="39"/>
      <c r="F79" s="23"/>
    </row>
    <row r="80" spans="1:6" ht="19.5" customHeight="1" x14ac:dyDescent="0.2">
      <c r="A80" s="23"/>
      <c r="B80" s="40" t="s">
        <v>25</v>
      </c>
      <c r="C80" s="41"/>
      <c r="D80" s="41"/>
      <c r="E80" s="42">
        <f>E76-E78</f>
        <v>1055.47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6"/>
      <c r="C83" s="66"/>
      <c r="D83" s="66"/>
      <c r="E83" s="66"/>
      <c r="F83" s="23"/>
    </row>
    <row r="84" spans="1:6" ht="14.25" x14ac:dyDescent="0.2">
      <c r="A84" s="59" t="s">
        <v>99</v>
      </c>
      <c r="B84" s="59"/>
      <c r="C84" s="59"/>
      <c r="D84" s="59"/>
      <c r="E84" s="59"/>
      <c r="F84" s="59"/>
    </row>
    <row r="85" spans="1:6" ht="14.25" x14ac:dyDescent="0.2">
      <c r="A85" s="57" t="s">
        <v>100</v>
      </c>
      <c r="B85" s="57"/>
      <c r="C85" s="57"/>
      <c r="D85" s="57"/>
      <c r="E85" s="57"/>
      <c r="F85" s="5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7"/>
      <c r="C87" s="67"/>
      <c r="D87" s="67"/>
      <c r="E87" s="67"/>
      <c r="F87" s="23"/>
    </row>
    <row r="88" spans="1:6" ht="15" x14ac:dyDescent="0.2">
      <c r="A88" s="58" t="s">
        <v>8</v>
      </c>
      <c r="B88" s="58"/>
      <c r="C88" s="58"/>
      <c r="D88" s="58"/>
      <c r="E88" s="58"/>
      <c r="F88" s="58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18"/>
      <c r="C92" s="18"/>
      <c r="D92" s="18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5685-210D-4037-B820-2952972481C5}">
  <sheetPr>
    <pageSetUpPr fitToPage="1"/>
  </sheetPr>
  <dimension ref="A12:F92"/>
  <sheetViews>
    <sheetView view="pageBreakPreview" topLeftCell="A10" zoomScale="70" zoomScaleNormal="100" zoomScaleSheetLayoutView="7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122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123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124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125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 t="s">
        <v>126</v>
      </c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45"/>
      <c r="C55" s="45"/>
      <c r="D55" s="45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s="53" customFormat="1" ht="14.25" x14ac:dyDescent="0.2">
      <c r="A64" s="47"/>
      <c r="B64" s="48"/>
      <c r="C64" s="49" t="s">
        <v>127</v>
      </c>
      <c r="D64" s="49" t="s">
        <v>128</v>
      </c>
      <c r="E64" s="52"/>
      <c r="F64" s="47"/>
    </row>
    <row r="65" spans="1:6" s="53" customFormat="1" ht="14.25" x14ac:dyDescent="0.2">
      <c r="A65" s="47"/>
      <c r="B65" s="48"/>
      <c r="C65" s="50">
        <v>2.6</v>
      </c>
      <c r="D65" s="51">
        <v>255</v>
      </c>
      <c r="E65" s="52"/>
      <c r="F65" s="47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60"/>
      <c r="C68" s="60"/>
      <c r="D68" s="60"/>
      <c r="E68" s="30"/>
      <c r="F68" s="23"/>
    </row>
    <row r="69" spans="1:6" ht="13.5" customHeight="1" x14ac:dyDescent="0.2">
      <c r="A69" s="23"/>
      <c r="B69" s="27" t="s">
        <v>23</v>
      </c>
      <c r="C69" s="28"/>
      <c r="D69" s="28"/>
      <c r="E69" s="31">
        <f>D65*C65</f>
        <v>663</v>
      </c>
      <c r="F69" s="23"/>
    </row>
    <row r="70" spans="1:6" ht="13.5" customHeight="1" x14ac:dyDescent="0.2">
      <c r="A70" s="23"/>
      <c r="B70" s="36" t="s">
        <v>20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21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22</v>
      </c>
      <c r="C72" s="28"/>
      <c r="D72" s="28"/>
      <c r="E72" s="31">
        <f>SUM(E69:E71)</f>
        <v>663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33.15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38">
        <f>ROUND(E72*C74,2)</f>
        <v>66.13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24</v>
      </c>
      <c r="C76" s="28"/>
      <c r="D76" s="28"/>
      <c r="E76" s="35">
        <f>SUM(E72:E74)</f>
        <v>762.28</v>
      </c>
      <c r="F76" s="23"/>
    </row>
    <row r="77" spans="1:6" ht="15.75" thickTop="1" x14ac:dyDescent="0.2">
      <c r="A77" s="23"/>
      <c r="B77" s="62"/>
      <c r="C77" s="62"/>
      <c r="D77" s="62"/>
      <c r="E77" s="39"/>
      <c r="F77" s="23"/>
    </row>
    <row r="78" spans="1:6" ht="15" x14ac:dyDescent="0.2">
      <c r="A78" s="23"/>
      <c r="B78" s="61" t="s">
        <v>26</v>
      </c>
      <c r="C78" s="61"/>
      <c r="D78" s="61"/>
      <c r="E78" s="39">
        <v>0</v>
      </c>
      <c r="F78" s="23"/>
    </row>
    <row r="79" spans="1:6" ht="15" x14ac:dyDescent="0.2">
      <c r="A79" s="23"/>
      <c r="B79" s="62"/>
      <c r="C79" s="62"/>
      <c r="D79" s="62"/>
      <c r="E79" s="39"/>
      <c r="F79" s="23"/>
    </row>
    <row r="80" spans="1:6" ht="19.5" customHeight="1" x14ac:dyDescent="0.2">
      <c r="A80" s="23"/>
      <c r="B80" s="40" t="s">
        <v>25</v>
      </c>
      <c r="C80" s="41"/>
      <c r="D80" s="41"/>
      <c r="E80" s="42">
        <f>E76-E78</f>
        <v>762.28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6"/>
      <c r="C83" s="66"/>
      <c r="D83" s="66"/>
      <c r="E83" s="66"/>
      <c r="F83" s="23"/>
    </row>
    <row r="84" spans="1:6" ht="14.25" x14ac:dyDescent="0.2">
      <c r="A84" s="59" t="s">
        <v>99</v>
      </c>
      <c r="B84" s="59"/>
      <c r="C84" s="59"/>
      <c r="D84" s="59"/>
      <c r="E84" s="59"/>
      <c r="F84" s="59"/>
    </row>
    <row r="85" spans="1:6" ht="14.25" x14ac:dyDescent="0.2">
      <c r="A85" s="57" t="s">
        <v>100</v>
      </c>
      <c r="B85" s="57"/>
      <c r="C85" s="57"/>
      <c r="D85" s="57"/>
      <c r="E85" s="57"/>
      <c r="F85" s="5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7"/>
      <c r="C87" s="67"/>
      <c r="D87" s="67"/>
      <c r="E87" s="67"/>
      <c r="F87" s="23"/>
    </row>
    <row r="88" spans="1:6" ht="15" x14ac:dyDescent="0.2">
      <c r="A88" s="58" t="s">
        <v>8</v>
      </c>
      <c r="B88" s="58"/>
      <c r="C88" s="58"/>
      <c r="D88" s="58"/>
      <c r="E88" s="58"/>
      <c r="F88" s="58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18"/>
      <c r="C92" s="18"/>
      <c r="D92" s="18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3:D63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FD6D568A-554C-4336-9C21-AE1BE5527606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19" zoomScale="80" zoomScaleNormal="100" zoomScaleSheetLayoutView="80" workbookViewId="0">
      <selection activeCell="E76" sqref="E7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36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15" x14ac:dyDescent="0.2">
      <c r="A26" s="19"/>
      <c r="B26" s="28" t="s">
        <v>31</v>
      </c>
      <c r="C26" s="23"/>
      <c r="D26" s="23"/>
      <c r="E26" s="23"/>
      <c r="F26" s="23"/>
    </row>
    <row r="27" spans="1:6" ht="15" x14ac:dyDescent="0.2">
      <c r="A27" s="19"/>
      <c r="B27" s="28" t="s">
        <v>32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19</v>
      </c>
      <c r="E29" s="29" t="s">
        <v>37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3" customFormat="1" ht="21.75" customHeight="1" x14ac:dyDescent="0.2">
      <c r="A31" s="63" t="s">
        <v>0</v>
      </c>
      <c r="B31" s="63"/>
      <c r="C31" s="63"/>
      <c r="D31" s="63"/>
      <c r="E31" s="63"/>
      <c r="F31" s="63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/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38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3.5" customHeight="1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4.25" x14ac:dyDescent="0.2">
      <c r="A68" s="23"/>
      <c r="B68" s="60"/>
      <c r="C68" s="60"/>
      <c r="D68" s="60"/>
      <c r="E68" s="30"/>
      <c r="F68" s="23"/>
    </row>
    <row r="69" spans="1:6" ht="14.25" x14ac:dyDescent="0.2">
      <c r="A69" s="23"/>
      <c r="B69" s="60"/>
      <c r="C69" s="60"/>
      <c r="D69" s="60"/>
      <c r="E69" s="30"/>
      <c r="F69" s="23"/>
    </row>
    <row r="70" spans="1:6" ht="14.25" x14ac:dyDescent="0.2">
      <c r="A70" s="23"/>
      <c r="B70" s="60"/>
      <c r="C70" s="60"/>
      <c r="D70" s="60"/>
      <c r="E70" s="30"/>
      <c r="F70" s="23"/>
    </row>
    <row r="71" spans="1:6" ht="14.25" x14ac:dyDescent="0.2">
      <c r="A71" s="23"/>
      <c r="B71" s="60"/>
      <c r="C71" s="60"/>
      <c r="D71" s="60"/>
      <c r="E71" s="30"/>
      <c r="F71" s="23"/>
    </row>
    <row r="72" spans="1:6" ht="14.25" x14ac:dyDescent="0.2">
      <c r="A72" s="23"/>
      <c r="B72" s="60"/>
      <c r="C72" s="60"/>
      <c r="D72" s="60"/>
      <c r="E72" s="30"/>
      <c r="F72" s="23"/>
    </row>
    <row r="73" spans="1:6" ht="14.25" x14ac:dyDescent="0.2">
      <c r="A73" s="23"/>
      <c r="B73" s="60"/>
      <c r="C73" s="60"/>
      <c r="D73" s="60"/>
      <c r="E73" s="30"/>
      <c r="F73" s="23"/>
    </row>
    <row r="74" spans="1:6" ht="13.5" customHeight="1" x14ac:dyDescent="0.2">
      <c r="A74" s="23"/>
      <c r="B74" s="60"/>
      <c r="C74" s="60"/>
      <c r="D74" s="60"/>
      <c r="E74" s="30"/>
      <c r="F74" s="23"/>
    </row>
    <row r="75" spans="1:6" ht="13.5" customHeight="1" x14ac:dyDescent="0.2">
      <c r="A75" s="23"/>
      <c r="B75" s="27" t="s">
        <v>23</v>
      </c>
      <c r="C75" s="28"/>
      <c r="D75" s="28"/>
      <c r="E75" s="31">
        <v>190</v>
      </c>
      <c r="F75" s="23"/>
    </row>
    <row r="76" spans="1:6" ht="13.5" customHeight="1" x14ac:dyDescent="0.2">
      <c r="A76" s="23"/>
      <c r="B76" s="36" t="s">
        <v>20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36" t="s">
        <v>21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22</v>
      </c>
      <c r="C78" s="28"/>
      <c r="D78" s="28"/>
      <c r="E78" s="31">
        <f>SUM(E75:E77)</f>
        <v>190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9.5</v>
      </c>
      <c r="F79" s="23"/>
    </row>
    <row r="80" spans="1:6" ht="13.5" customHeight="1" x14ac:dyDescent="0.2">
      <c r="A80" s="23"/>
      <c r="B80" s="28" t="s">
        <v>4</v>
      </c>
      <c r="C80" s="33">
        <v>8.5000000000000006E-2</v>
      </c>
      <c r="D80" s="28"/>
      <c r="E80" s="38">
        <f>ROUND((E78+E79)*C80,2)</f>
        <v>16.96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24</v>
      </c>
      <c r="C82" s="28"/>
      <c r="D82" s="28"/>
      <c r="E82" s="35">
        <f>SUM(E78:E80)</f>
        <v>216.46</v>
      </c>
      <c r="F82" s="23"/>
    </row>
    <row r="83" spans="1:6" ht="15.75" thickTop="1" x14ac:dyDescent="0.2">
      <c r="A83" s="23"/>
      <c r="B83" s="62"/>
      <c r="C83" s="62"/>
      <c r="D83" s="62"/>
      <c r="E83" s="39"/>
      <c r="F83" s="23"/>
    </row>
    <row r="84" spans="1:6" ht="15" x14ac:dyDescent="0.2">
      <c r="A84" s="23"/>
      <c r="B84" s="61" t="s">
        <v>26</v>
      </c>
      <c r="C84" s="61"/>
      <c r="D84" s="61"/>
      <c r="E84" s="39">
        <v>0</v>
      </c>
      <c r="F84" s="23"/>
    </row>
    <row r="85" spans="1:6" ht="15" x14ac:dyDescent="0.2">
      <c r="A85" s="23"/>
      <c r="B85" s="62"/>
      <c r="C85" s="62"/>
      <c r="D85" s="62"/>
      <c r="E85" s="39"/>
      <c r="F85" s="23"/>
    </row>
    <row r="86" spans="1:6" ht="19.5" customHeight="1" x14ac:dyDescent="0.2">
      <c r="A86" s="23"/>
      <c r="B86" s="40" t="s">
        <v>25</v>
      </c>
      <c r="C86" s="41"/>
      <c r="D86" s="41"/>
      <c r="E86" s="42">
        <f>E82-E84</f>
        <v>216.46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6"/>
      <c r="C89" s="66"/>
      <c r="D89" s="66"/>
      <c r="E89" s="66"/>
      <c r="F89" s="23"/>
    </row>
    <row r="90" spans="1:6" ht="14.25" x14ac:dyDescent="0.2">
      <c r="A90" s="59" t="s">
        <v>27</v>
      </c>
      <c r="B90" s="59"/>
      <c r="C90" s="59"/>
      <c r="D90" s="59"/>
      <c r="E90" s="59"/>
      <c r="F90" s="59"/>
    </row>
    <row r="91" spans="1:6" ht="14.25" x14ac:dyDescent="0.2">
      <c r="A91" s="57" t="s">
        <v>7</v>
      </c>
      <c r="B91" s="57"/>
      <c r="C91" s="57"/>
      <c r="D91" s="57"/>
      <c r="E91" s="57"/>
      <c r="F91" s="57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67"/>
      <c r="C93" s="67"/>
      <c r="D93" s="67"/>
      <c r="E93" s="67"/>
      <c r="F93" s="23"/>
    </row>
    <row r="94" spans="1:6" ht="15" x14ac:dyDescent="0.2">
      <c r="A94" s="58" t="s">
        <v>8</v>
      </c>
      <c r="B94" s="58"/>
      <c r="C94" s="58"/>
      <c r="D94" s="58"/>
      <c r="E94" s="58"/>
      <c r="F94" s="58"/>
    </row>
    <row r="96" spans="1:6" ht="39.75" customHeight="1" x14ac:dyDescent="0.2">
      <c r="B96" s="64"/>
      <c r="C96" s="65"/>
      <c r="D96" s="65"/>
    </row>
    <row r="97" spans="2:4" ht="13.5" customHeight="1" x14ac:dyDescent="0.2"/>
    <row r="98" spans="2:4" x14ac:dyDescent="0.2">
      <c r="B98" s="18"/>
      <c r="C98" s="18"/>
      <c r="D98" s="18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85EB-AE03-435A-A9CF-1CDC5CD17983}">
  <sheetPr>
    <pageSetUpPr fitToPage="1"/>
  </sheetPr>
  <dimension ref="A12:F91"/>
  <sheetViews>
    <sheetView view="pageBreakPreview" zoomScale="70" zoomScaleNormal="100" zoomScaleSheetLayoutView="70" workbookViewId="0">
      <selection activeCell="F53" sqref="F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129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130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131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133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27" customHeight="1" x14ac:dyDescent="0.2">
      <c r="A37" s="23"/>
      <c r="B37" s="60" t="s">
        <v>132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45"/>
      <c r="C54" s="45"/>
      <c r="D54" s="45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s="53" customFormat="1" ht="14.25" x14ac:dyDescent="0.2">
      <c r="A63" s="47"/>
      <c r="B63" s="48"/>
      <c r="C63" s="49" t="s">
        <v>127</v>
      </c>
      <c r="D63" s="49" t="s">
        <v>128</v>
      </c>
      <c r="E63" s="52"/>
      <c r="F63" s="47"/>
    </row>
    <row r="64" spans="1:6" s="53" customFormat="1" ht="14.25" x14ac:dyDescent="0.2">
      <c r="A64" s="47"/>
      <c r="B64" s="48"/>
      <c r="C64" s="50">
        <v>5</v>
      </c>
      <c r="D64" s="51">
        <v>255</v>
      </c>
      <c r="E64" s="52"/>
      <c r="F64" s="47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3.5" customHeight="1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27" t="s">
        <v>23</v>
      </c>
      <c r="C68" s="28"/>
      <c r="D68" s="28"/>
      <c r="E68" s="31">
        <f>D64*C64</f>
        <v>1275</v>
      </c>
      <c r="F68" s="23"/>
    </row>
    <row r="69" spans="1:6" ht="13.5" customHeight="1" x14ac:dyDescent="0.2">
      <c r="A69" s="23"/>
      <c r="B69" s="36" t="s">
        <v>20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21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22</v>
      </c>
      <c r="C71" s="28"/>
      <c r="D71" s="28"/>
      <c r="E71" s="31">
        <f>SUM(E68:E70)</f>
        <v>1275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63.75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38">
        <f>ROUND(E71*C73,2)</f>
        <v>127.18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24</v>
      </c>
      <c r="C75" s="28"/>
      <c r="D75" s="28"/>
      <c r="E75" s="35">
        <f>SUM(E71:E73)</f>
        <v>1465.93</v>
      </c>
      <c r="F75" s="23"/>
    </row>
    <row r="76" spans="1:6" ht="15.75" thickTop="1" x14ac:dyDescent="0.2">
      <c r="A76" s="23"/>
      <c r="B76" s="62"/>
      <c r="C76" s="62"/>
      <c r="D76" s="62"/>
      <c r="E76" s="39"/>
      <c r="F76" s="23"/>
    </row>
    <row r="77" spans="1:6" ht="15" x14ac:dyDescent="0.2">
      <c r="A77" s="23"/>
      <c r="B77" s="61" t="s">
        <v>26</v>
      </c>
      <c r="C77" s="61"/>
      <c r="D77" s="61"/>
      <c r="E77" s="39">
        <v>0</v>
      </c>
      <c r="F77" s="23"/>
    </row>
    <row r="78" spans="1:6" ht="15" x14ac:dyDescent="0.2">
      <c r="A78" s="23"/>
      <c r="B78" s="62"/>
      <c r="C78" s="62"/>
      <c r="D78" s="62"/>
      <c r="E78" s="39"/>
      <c r="F78" s="23"/>
    </row>
    <row r="79" spans="1:6" ht="19.5" customHeight="1" x14ac:dyDescent="0.2">
      <c r="A79" s="23"/>
      <c r="B79" s="40" t="s">
        <v>25</v>
      </c>
      <c r="C79" s="41"/>
      <c r="D79" s="41"/>
      <c r="E79" s="42">
        <f>E75-E77</f>
        <v>1465.93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6"/>
      <c r="C82" s="66"/>
      <c r="D82" s="66"/>
      <c r="E82" s="66"/>
      <c r="F82" s="23"/>
    </row>
    <row r="83" spans="1:6" ht="14.25" x14ac:dyDescent="0.2">
      <c r="A83" s="59" t="s">
        <v>99</v>
      </c>
      <c r="B83" s="59"/>
      <c r="C83" s="59"/>
      <c r="D83" s="59"/>
      <c r="E83" s="59"/>
      <c r="F83" s="59"/>
    </row>
    <row r="84" spans="1:6" ht="14.25" x14ac:dyDescent="0.2">
      <c r="A84" s="57" t="s">
        <v>100</v>
      </c>
      <c r="B84" s="57"/>
      <c r="C84" s="57"/>
      <c r="D84" s="57"/>
      <c r="E84" s="57"/>
      <c r="F84" s="57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7"/>
      <c r="C86" s="67"/>
      <c r="D86" s="67"/>
      <c r="E86" s="67"/>
      <c r="F86" s="23"/>
    </row>
    <row r="87" spans="1:6" ht="15" x14ac:dyDescent="0.2">
      <c r="A87" s="58" t="s">
        <v>8</v>
      </c>
      <c r="B87" s="58"/>
      <c r="C87" s="58"/>
      <c r="D87" s="58"/>
      <c r="E87" s="58"/>
      <c r="F87" s="58"/>
    </row>
    <row r="89" spans="1:6" ht="39.75" customHeight="1" x14ac:dyDescent="0.2">
      <c r="B89" s="64"/>
      <c r="C89" s="65"/>
      <c r="D89" s="65"/>
    </row>
    <row r="90" spans="1:6" ht="13.5" customHeight="1" x14ac:dyDescent="0.2"/>
    <row r="91" spans="1:6" x14ac:dyDescent="0.2">
      <c r="B91" s="18"/>
      <c r="C91" s="18"/>
      <c r="D91" s="18"/>
    </row>
  </sheetData>
  <mergeCells count="42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67:D67"/>
    <mergeCell ref="B76:D76"/>
    <mergeCell ref="B55:D55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846ABABB-7692-4840-B8B0-DDB1277FEC2B}">
      <formula1>Liste_Activités</formula1>
    </dataValidation>
  </dataValidations>
  <printOptions horizontalCentered="1"/>
  <pageMargins left="0" right="0" top="0" bottom="0" header="0" footer="0"/>
  <pageSetup paperSize="235" scale="84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159D-814B-4B14-9688-D58D910AB8F0}">
  <sheetPr>
    <pageSetUpPr fitToPage="1"/>
  </sheetPr>
  <dimension ref="A12:F91"/>
  <sheetViews>
    <sheetView view="pageBreakPreview" zoomScale="70" zoomScaleNormal="100" zoomScaleSheetLayoutView="7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137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136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134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27" customHeight="1" x14ac:dyDescent="0.2">
      <c r="A37" s="23"/>
      <c r="B37" s="60" t="s">
        <v>135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45"/>
      <c r="C54" s="45"/>
      <c r="D54" s="45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s="53" customFormat="1" ht="14.25" x14ac:dyDescent="0.2">
      <c r="A63" s="47"/>
      <c r="B63" s="48"/>
      <c r="C63" s="49" t="s">
        <v>127</v>
      </c>
      <c r="D63" s="49" t="s">
        <v>128</v>
      </c>
      <c r="E63" s="52"/>
      <c r="F63" s="47"/>
    </row>
    <row r="64" spans="1:6" s="53" customFormat="1" ht="14.25" x14ac:dyDescent="0.2">
      <c r="A64" s="47"/>
      <c r="B64" s="48"/>
      <c r="C64" s="50">
        <v>1.5</v>
      </c>
      <c r="D64" s="51">
        <v>255</v>
      </c>
      <c r="E64" s="52"/>
      <c r="F64" s="47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3.5" customHeight="1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27" t="s">
        <v>23</v>
      </c>
      <c r="C68" s="28"/>
      <c r="D68" s="28"/>
      <c r="E68" s="31">
        <f>D64*C64</f>
        <v>382.5</v>
      </c>
      <c r="F68" s="23"/>
    </row>
    <row r="69" spans="1:6" ht="13.5" customHeight="1" x14ac:dyDescent="0.2">
      <c r="A69" s="23"/>
      <c r="B69" s="36" t="s">
        <v>20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21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22</v>
      </c>
      <c r="C71" s="28"/>
      <c r="D71" s="28"/>
      <c r="E71" s="31">
        <f>SUM(E68:E70)</f>
        <v>382.5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19.13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38">
        <f>ROUND(E71*C73,2)</f>
        <v>38.15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24</v>
      </c>
      <c r="C75" s="28"/>
      <c r="D75" s="28"/>
      <c r="E75" s="35">
        <f>SUM(E71:E73)</f>
        <v>439.78</v>
      </c>
      <c r="F75" s="23"/>
    </row>
    <row r="76" spans="1:6" ht="15.75" thickTop="1" x14ac:dyDescent="0.2">
      <c r="A76" s="23"/>
      <c r="B76" s="62"/>
      <c r="C76" s="62"/>
      <c r="D76" s="62"/>
      <c r="E76" s="39"/>
      <c r="F76" s="23"/>
    </row>
    <row r="77" spans="1:6" ht="15" x14ac:dyDescent="0.2">
      <c r="A77" s="23"/>
      <c r="B77" s="61" t="s">
        <v>26</v>
      </c>
      <c r="C77" s="61"/>
      <c r="D77" s="61"/>
      <c r="E77" s="39">
        <v>0</v>
      </c>
      <c r="F77" s="23"/>
    </row>
    <row r="78" spans="1:6" ht="15" x14ac:dyDescent="0.2">
      <c r="A78" s="23"/>
      <c r="B78" s="62"/>
      <c r="C78" s="62"/>
      <c r="D78" s="62"/>
      <c r="E78" s="39"/>
      <c r="F78" s="23"/>
    </row>
    <row r="79" spans="1:6" ht="19.5" customHeight="1" x14ac:dyDescent="0.2">
      <c r="A79" s="23"/>
      <c r="B79" s="40" t="s">
        <v>25</v>
      </c>
      <c r="C79" s="41"/>
      <c r="D79" s="41"/>
      <c r="E79" s="42">
        <f>E75-E77</f>
        <v>439.78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6"/>
      <c r="C82" s="66"/>
      <c r="D82" s="66"/>
      <c r="E82" s="66"/>
      <c r="F82" s="23"/>
    </row>
    <row r="83" spans="1:6" ht="14.25" x14ac:dyDescent="0.2">
      <c r="A83" s="59" t="s">
        <v>99</v>
      </c>
      <c r="B83" s="59"/>
      <c r="C83" s="59"/>
      <c r="D83" s="59"/>
      <c r="E83" s="59"/>
      <c r="F83" s="59"/>
    </row>
    <row r="84" spans="1:6" ht="14.25" x14ac:dyDescent="0.2">
      <c r="A84" s="57" t="s">
        <v>100</v>
      </c>
      <c r="B84" s="57"/>
      <c r="C84" s="57"/>
      <c r="D84" s="57"/>
      <c r="E84" s="57"/>
      <c r="F84" s="57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7"/>
      <c r="C86" s="67"/>
      <c r="D86" s="67"/>
      <c r="E86" s="67"/>
      <c r="F86" s="23"/>
    </row>
    <row r="87" spans="1:6" ht="15" x14ac:dyDescent="0.2">
      <c r="A87" s="58" t="s">
        <v>8</v>
      </c>
      <c r="B87" s="58"/>
      <c r="C87" s="58"/>
      <c r="D87" s="58"/>
      <c r="E87" s="58"/>
      <c r="F87" s="58"/>
    </row>
    <row r="89" spans="1:6" ht="39.75" customHeight="1" x14ac:dyDescent="0.2">
      <c r="B89" s="64"/>
      <c r="C89" s="65"/>
      <c r="D89" s="65"/>
    </row>
    <row r="90" spans="1:6" ht="13.5" customHeight="1" x14ac:dyDescent="0.2"/>
    <row r="91" spans="1:6" x14ac:dyDescent="0.2">
      <c r="B91" s="18"/>
      <c r="C91" s="18"/>
      <c r="D91" s="18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0:D50"/>
    <mergeCell ref="B51:D51"/>
    <mergeCell ref="B52:D52"/>
    <mergeCell ref="B53:D53"/>
    <mergeCell ref="B55:D55"/>
    <mergeCell ref="B56:D56"/>
    <mergeCell ref="B57:D57"/>
    <mergeCell ref="B58:D58"/>
    <mergeCell ref="B59:D59"/>
    <mergeCell ref="B60:D60"/>
    <mergeCell ref="B61:D61"/>
    <mergeCell ref="B89:D89"/>
    <mergeCell ref="B65:D65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ED2A5B23-DDA2-4BDC-96EB-B00C63098DFB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AD2D-0B55-4977-AC7C-E11821403E6C}">
  <sheetPr>
    <pageSetUpPr fitToPage="1"/>
  </sheetPr>
  <dimension ref="A12:F91"/>
  <sheetViews>
    <sheetView view="pageBreakPreview" zoomScale="70" zoomScaleNormal="100" zoomScaleSheetLayoutView="7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138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139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140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27" customHeight="1" x14ac:dyDescent="0.2">
      <c r="A37" s="23"/>
      <c r="B37" s="60"/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45"/>
      <c r="C54" s="45"/>
      <c r="D54" s="45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s="53" customFormat="1" ht="14.25" x14ac:dyDescent="0.2">
      <c r="A63" s="47"/>
      <c r="B63" s="48"/>
      <c r="C63" s="49" t="s">
        <v>127</v>
      </c>
      <c r="D63" s="49" t="s">
        <v>128</v>
      </c>
      <c r="E63" s="52"/>
      <c r="F63" s="47"/>
    </row>
    <row r="64" spans="1:6" s="53" customFormat="1" ht="14.25" x14ac:dyDescent="0.2">
      <c r="A64" s="47"/>
      <c r="B64" s="48"/>
      <c r="C64" s="50">
        <v>1</v>
      </c>
      <c r="D64" s="51">
        <v>265</v>
      </c>
      <c r="E64" s="52"/>
      <c r="F64" s="47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3.5" customHeight="1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27" t="s">
        <v>23</v>
      </c>
      <c r="C68" s="28"/>
      <c r="D68" s="28"/>
      <c r="E68" s="31">
        <f>D64*C64</f>
        <v>265</v>
      </c>
      <c r="F68" s="23"/>
    </row>
    <row r="69" spans="1:6" ht="13.5" customHeight="1" x14ac:dyDescent="0.2">
      <c r="A69" s="23"/>
      <c r="B69" s="36" t="s">
        <v>20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21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22</v>
      </c>
      <c r="C71" s="28"/>
      <c r="D71" s="28"/>
      <c r="E71" s="31">
        <f>SUM(E68:E70)</f>
        <v>265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13.25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38">
        <f>ROUND(E71*C73,2)</f>
        <v>26.43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24</v>
      </c>
      <c r="C75" s="28"/>
      <c r="D75" s="28"/>
      <c r="E75" s="35">
        <f>SUM(E71:E73)</f>
        <v>304.68</v>
      </c>
      <c r="F75" s="23"/>
    </row>
    <row r="76" spans="1:6" ht="15.75" thickTop="1" x14ac:dyDescent="0.2">
      <c r="A76" s="23"/>
      <c r="B76" s="62"/>
      <c r="C76" s="62"/>
      <c r="D76" s="62"/>
      <c r="E76" s="39"/>
      <c r="F76" s="23"/>
    </row>
    <row r="77" spans="1:6" ht="15" x14ac:dyDescent="0.2">
      <c r="A77" s="23"/>
      <c r="B77" s="61" t="s">
        <v>26</v>
      </c>
      <c r="C77" s="61"/>
      <c r="D77" s="61"/>
      <c r="E77" s="39">
        <v>0</v>
      </c>
      <c r="F77" s="23"/>
    </row>
    <row r="78" spans="1:6" ht="15" x14ac:dyDescent="0.2">
      <c r="A78" s="23"/>
      <c r="B78" s="62"/>
      <c r="C78" s="62"/>
      <c r="D78" s="62"/>
      <c r="E78" s="39"/>
      <c r="F78" s="23"/>
    </row>
    <row r="79" spans="1:6" ht="19.5" customHeight="1" x14ac:dyDescent="0.2">
      <c r="A79" s="23"/>
      <c r="B79" s="40" t="s">
        <v>25</v>
      </c>
      <c r="C79" s="41"/>
      <c r="D79" s="41"/>
      <c r="E79" s="42">
        <f>E75-E77</f>
        <v>304.68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6"/>
      <c r="C82" s="66"/>
      <c r="D82" s="66"/>
      <c r="E82" s="66"/>
      <c r="F82" s="23"/>
    </row>
    <row r="83" spans="1:6" ht="14.25" x14ac:dyDescent="0.2">
      <c r="A83" s="59" t="s">
        <v>99</v>
      </c>
      <c r="B83" s="59"/>
      <c r="C83" s="59"/>
      <c r="D83" s="59"/>
      <c r="E83" s="59"/>
      <c r="F83" s="59"/>
    </row>
    <row r="84" spans="1:6" ht="14.25" x14ac:dyDescent="0.2">
      <c r="A84" s="57" t="s">
        <v>100</v>
      </c>
      <c r="B84" s="57"/>
      <c r="C84" s="57"/>
      <c r="D84" s="57"/>
      <c r="E84" s="57"/>
      <c r="F84" s="57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7"/>
      <c r="C86" s="67"/>
      <c r="D86" s="67"/>
      <c r="E86" s="67"/>
      <c r="F86" s="23"/>
    </row>
    <row r="87" spans="1:6" ht="15" x14ac:dyDescent="0.2">
      <c r="A87" s="58" t="s">
        <v>8</v>
      </c>
      <c r="B87" s="58"/>
      <c r="C87" s="58"/>
      <c r="D87" s="58"/>
      <c r="E87" s="58"/>
      <c r="F87" s="58"/>
    </row>
    <row r="89" spans="1:6" ht="39.75" customHeight="1" x14ac:dyDescent="0.2">
      <c r="B89" s="64"/>
      <c r="C89" s="65"/>
      <c r="D89" s="65"/>
    </row>
    <row r="90" spans="1:6" ht="13.5" customHeight="1" x14ac:dyDescent="0.2"/>
    <row r="91" spans="1:6" x14ac:dyDescent="0.2">
      <c r="B91" s="18"/>
      <c r="C91" s="18"/>
      <c r="D91" s="18"/>
    </row>
  </sheetData>
  <mergeCells count="42">
    <mergeCell ref="B89:D89"/>
    <mergeCell ref="B65:D65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  <mergeCell ref="B62:D62"/>
    <mergeCell ref="B50:D50"/>
    <mergeCell ref="B51:D51"/>
    <mergeCell ref="B52:D52"/>
    <mergeCell ref="B53:D53"/>
    <mergeCell ref="B55:D55"/>
    <mergeCell ref="B56:D56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B36910E3-9D05-4592-8B27-F50FCF100FF8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C817-FCF3-4C60-A734-4A9C1BDAEE32}">
  <sheetPr>
    <pageSetUpPr fitToPage="1"/>
  </sheetPr>
  <dimension ref="A12:F91"/>
  <sheetViews>
    <sheetView view="pageBreakPreview" zoomScale="85" zoomScaleNormal="100" zoomScaleSheetLayoutView="85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141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142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143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144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27" customHeight="1" x14ac:dyDescent="0.2">
      <c r="A37" s="23"/>
      <c r="B37" s="60"/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45"/>
      <c r="C54" s="45"/>
      <c r="D54" s="45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s="53" customFormat="1" ht="14.25" x14ac:dyDescent="0.2">
      <c r="A63" s="47"/>
      <c r="B63" s="48"/>
      <c r="C63" s="49" t="s">
        <v>127</v>
      </c>
      <c r="D63" s="49" t="s">
        <v>128</v>
      </c>
      <c r="E63" s="52"/>
      <c r="F63" s="47"/>
    </row>
    <row r="64" spans="1:6" s="53" customFormat="1" ht="14.25" x14ac:dyDescent="0.2">
      <c r="A64" s="47"/>
      <c r="B64" s="48"/>
      <c r="C64" s="50">
        <v>1.75</v>
      </c>
      <c r="D64" s="51">
        <v>285</v>
      </c>
      <c r="E64" s="52"/>
      <c r="F64" s="47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3.5" customHeight="1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27" t="s">
        <v>23</v>
      </c>
      <c r="C68" s="28"/>
      <c r="D68" s="28"/>
      <c r="E68" s="31">
        <f>D64*C64</f>
        <v>498.75</v>
      </c>
      <c r="F68" s="23"/>
    </row>
    <row r="69" spans="1:6" ht="13.5" customHeight="1" x14ac:dyDescent="0.2">
      <c r="A69" s="23"/>
      <c r="B69" s="36" t="s">
        <v>20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21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22</v>
      </c>
      <c r="C71" s="28"/>
      <c r="D71" s="28"/>
      <c r="E71" s="31">
        <f>SUM(E68:E70)</f>
        <v>498.75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24.94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38">
        <f>ROUND(E71*C73,2)</f>
        <v>49.75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24</v>
      </c>
      <c r="C75" s="28"/>
      <c r="D75" s="28"/>
      <c r="E75" s="35">
        <f>SUM(E71:E73)</f>
        <v>573.44000000000005</v>
      </c>
      <c r="F75" s="23"/>
    </row>
    <row r="76" spans="1:6" ht="15.75" thickTop="1" x14ac:dyDescent="0.2">
      <c r="A76" s="23"/>
      <c r="B76" s="62"/>
      <c r="C76" s="62"/>
      <c r="D76" s="62"/>
      <c r="E76" s="39"/>
      <c r="F76" s="23"/>
    </row>
    <row r="77" spans="1:6" ht="15" x14ac:dyDescent="0.2">
      <c r="A77" s="23"/>
      <c r="B77" s="61" t="s">
        <v>26</v>
      </c>
      <c r="C77" s="61"/>
      <c r="D77" s="61"/>
      <c r="E77" s="39">
        <v>0</v>
      </c>
      <c r="F77" s="23"/>
    </row>
    <row r="78" spans="1:6" ht="15" x14ac:dyDescent="0.2">
      <c r="A78" s="23"/>
      <c r="B78" s="62"/>
      <c r="C78" s="62"/>
      <c r="D78" s="62"/>
      <c r="E78" s="39"/>
      <c r="F78" s="23"/>
    </row>
    <row r="79" spans="1:6" ht="19.5" customHeight="1" x14ac:dyDescent="0.2">
      <c r="A79" s="23"/>
      <c r="B79" s="40" t="s">
        <v>25</v>
      </c>
      <c r="C79" s="41"/>
      <c r="D79" s="41"/>
      <c r="E79" s="42">
        <f>E75-E77</f>
        <v>573.44000000000005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6"/>
      <c r="C82" s="66"/>
      <c r="D82" s="66"/>
      <c r="E82" s="66"/>
      <c r="F82" s="23"/>
    </row>
    <row r="83" spans="1:6" ht="14.25" x14ac:dyDescent="0.2">
      <c r="A83" s="59" t="s">
        <v>99</v>
      </c>
      <c r="B83" s="59"/>
      <c r="C83" s="59"/>
      <c r="D83" s="59"/>
      <c r="E83" s="59"/>
      <c r="F83" s="59"/>
    </row>
    <row r="84" spans="1:6" ht="14.25" x14ac:dyDescent="0.2">
      <c r="A84" s="57" t="s">
        <v>100</v>
      </c>
      <c r="B84" s="57"/>
      <c r="C84" s="57"/>
      <c r="D84" s="57"/>
      <c r="E84" s="57"/>
      <c r="F84" s="57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7"/>
      <c r="C86" s="67"/>
      <c r="D86" s="67"/>
      <c r="E86" s="67"/>
      <c r="F86" s="23"/>
    </row>
    <row r="87" spans="1:6" ht="15" x14ac:dyDescent="0.2">
      <c r="A87" s="58" t="s">
        <v>8</v>
      </c>
      <c r="B87" s="58"/>
      <c r="C87" s="58"/>
      <c r="D87" s="58"/>
      <c r="E87" s="58"/>
      <c r="F87" s="58"/>
    </row>
    <row r="89" spans="1:6" ht="39.75" customHeight="1" x14ac:dyDescent="0.2">
      <c r="B89" s="64"/>
      <c r="C89" s="65"/>
      <c r="D89" s="65"/>
    </row>
    <row r="90" spans="1:6" ht="13.5" customHeight="1" x14ac:dyDescent="0.2"/>
    <row r="91" spans="1:6" x14ac:dyDescent="0.2">
      <c r="B91" s="18"/>
      <c r="C91" s="18"/>
      <c r="D91" s="18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0:D50"/>
    <mergeCell ref="B51:D51"/>
    <mergeCell ref="B52:D52"/>
    <mergeCell ref="B53:D53"/>
    <mergeCell ref="B55:D55"/>
    <mergeCell ref="B56:D56"/>
    <mergeCell ref="B57:D57"/>
    <mergeCell ref="B58:D58"/>
    <mergeCell ref="B59:D59"/>
    <mergeCell ref="B60:D60"/>
    <mergeCell ref="B61:D61"/>
    <mergeCell ref="B89:D89"/>
    <mergeCell ref="B65:D65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98BEBF5A-0A86-4DB6-BC45-5D7707BA542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DEB1-98EA-4105-9A02-3CB141745861}">
  <sheetPr>
    <pageSetUpPr fitToPage="1"/>
  </sheetPr>
  <dimension ref="A12:F91"/>
  <sheetViews>
    <sheetView view="pageBreakPreview" topLeftCell="A31" zoomScale="85" zoomScaleNormal="100" zoomScaleSheetLayoutView="85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145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142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147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146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27" customHeight="1" x14ac:dyDescent="0.2">
      <c r="A37" s="23"/>
      <c r="B37" s="60"/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45"/>
      <c r="C54" s="45"/>
      <c r="D54" s="45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s="53" customFormat="1" ht="14.25" x14ac:dyDescent="0.2">
      <c r="A63" s="47"/>
      <c r="B63" s="48"/>
      <c r="C63" s="49" t="s">
        <v>127</v>
      </c>
      <c r="D63" s="49" t="s">
        <v>128</v>
      </c>
      <c r="E63" s="52"/>
      <c r="F63" s="47"/>
    </row>
    <row r="64" spans="1:6" s="53" customFormat="1" ht="14.25" x14ac:dyDescent="0.2">
      <c r="A64" s="47"/>
      <c r="B64" s="48"/>
      <c r="C64" s="50">
        <v>0.5</v>
      </c>
      <c r="D64" s="51">
        <v>295</v>
      </c>
      <c r="E64" s="52"/>
      <c r="F64" s="47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3.5" customHeight="1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27" t="s">
        <v>23</v>
      </c>
      <c r="C68" s="28"/>
      <c r="D68" s="28"/>
      <c r="E68" s="31">
        <f>D64*C64</f>
        <v>147.5</v>
      </c>
      <c r="F68" s="23"/>
    </row>
    <row r="69" spans="1:6" ht="13.5" customHeight="1" x14ac:dyDescent="0.2">
      <c r="A69" s="23"/>
      <c r="B69" s="36" t="s">
        <v>20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21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22</v>
      </c>
      <c r="C71" s="28"/>
      <c r="D71" s="28"/>
      <c r="E71" s="31">
        <f>SUM(E68:E70)</f>
        <v>147.5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7.38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38">
        <f>ROUND(E71*C73,2)</f>
        <v>14.71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24</v>
      </c>
      <c r="C75" s="28"/>
      <c r="D75" s="28"/>
      <c r="E75" s="35">
        <f>SUM(E71:E73)</f>
        <v>169.59</v>
      </c>
      <c r="F75" s="23"/>
    </row>
    <row r="76" spans="1:6" ht="15.75" thickTop="1" x14ac:dyDescent="0.2">
      <c r="A76" s="23"/>
      <c r="B76" s="62"/>
      <c r="C76" s="62"/>
      <c r="D76" s="62"/>
      <c r="E76" s="39"/>
      <c r="F76" s="23"/>
    </row>
    <row r="77" spans="1:6" ht="15" x14ac:dyDescent="0.2">
      <c r="A77" s="23"/>
      <c r="B77" s="61" t="s">
        <v>26</v>
      </c>
      <c r="C77" s="61"/>
      <c r="D77" s="61"/>
      <c r="E77" s="39">
        <v>0</v>
      </c>
      <c r="F77" s="23"/>
    </row>
    <row r="78" spans="1:6" ht="15" x14ac:dyDescent="0.2">
      <c r="A78" s="23"/>
      <c r="B78" s="62"/>
      <c r="C78" s="62"/>
      <c r="D78" s="62"/>
      <c r="E78" s="39"/>
      <c r="F78" s="23"/>
    </row>
    <row r="79" spans="1:6" ht="19.5" customHeight="1" x14ac:dyDescent="0.2">
      <c r="A79" s="23"/>
      <c r="B79" s="40" t="s">
        <v>25</v>
      </c>
      <c r="C79" s="41"/>
      <c r="D79" s="41"/>
      <c r="E79" s="42">
        <f>E75-E77</f>
        <v>169.59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6"/>
      <c r="C82" s="66"/>
      <c r="D82" s="66"/>
      <c r="E82" s="66"/>
      <c r="F82" s="23"/>
    </row>
    <row r="83" spans="1:6" ht="14.25" x14ac:dyDescent="0.2">
      <c r="A83" s="59" t="s">
        <v>99</v>
      </c>
      <c r="B83" s="59"/>
      <c r="C83" s="59"/>
      <c r="D83" s="59"/>
      <c r="E83" s="59"/>
      <c r="F83" s="59"/>
    </row>
    <row r="84" spans="1:6" ht="14.25" x14ac:dyDescent="0.2">
      <c r="A84" s="57" t="s">
        <v>100</v>
      </c>
      <c r="B84" s="57"/>
      <c r="C84" s="57"/>
      <c r="D84" s="57"/>
      <c r="E84" s="57"/>
      <c r="F84" s="57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7"/>
      <c r="C86" s="67"/>
      <c r="D86" s="67"/>
      <c r="E86" s="67"/>
      <c r="F86" s="23"/>
    </row>
    <row r="87" spans="1:6" ht="15" x14ac:dyDescent="0.2">
      <c r="A87" s="58" t="s">
        <v>8</v>
      </c>
      <c r="B87" s="58"/>
      <c r="C87" s="58"/>
      <c r="D87" s="58"/>
      <c r="E87" s="58"/>
      <c r="F87" s="58"/>
    </row>
    <row r="89" spans="1:6" ht="39.75" customHeight="1" x14ac:dyDescent="0.2">
      <c r="B89" s="64"/>
      <c r="C89" s="65"/>
      <c r="D89" s="65"/>
    </row>
    <row r="90" spans="1:6" ht="13.5" customHeight="1" x14ac:dyDescent="0.2"/>
    <row r="91" spans="1:6" x14ac:dyDescent="0.2">
      <c r="B91" s="18"/>
      <c r="C91" s="18"/>
      <c r="D91" s="18"/>
    </row>
  </sheetData>
  <mergeCells count="42">
    <mergeCell ref="B89:D89"/>
    <mergeCell ref="B65:D65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  <mergeCell ref="B62:D62"/>
    <mergeCell ref="B50:D50"/>
    <mergeCell ref="B51:D51"/>
    <mergeCell ref="B52:D52"/>
    <mergeCell ref="B53:D53"/>
    <mergeCell ref="B55:D55"/>
    <mergeCell ref="B56:D56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13356E3D-B922-46A2-9A5C-6ECB0A2BE48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6D55-023C-44F1-BEEB-77F4D1905A28}">
  <sheetPr>
    <pageSetUpPr fitToPage="1"/>
  </sheetPr>
  <dimension ref="A12:F91"/>
  <sheetViews>
    <sheetView view="pageBreakPreview" zoomScale="85" zoomScaleNormal="100" zoomScaleSheetLayoutView="85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148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142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149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150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27" customHeight="1" x14ac:dyDescent="0.2">
      <c r="A37" s="23"/>
      <c r="B37" s="60"/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45"/>
      <c r="C54" s="45"/>
      <c r="D54" s="45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s="53" customFormat="1" ht="14.25" x14ac:dyDescent="0.2">
      <c r="A63" s="47"/>
      <c r="B63" s="48"/>
      <c r="C63" s="49" t="s">
        <v>127</v>
      </c>
      <c r="D63" s="49" t="s">
        <v>128</v>
      </c>
      <c r="E63" s="52"/>
      <c r="F63" s="47"/>
    </row>
    <row r="64" spans="1:6" s="53" customFormat="1" ht="14.25" x14ac:dyDescent="0.2">
      <c r="A64" s="47"/>
      <c r="B64" s="48"/>
      <c r="C64" s="50">
        <v>1</v>
      </c>
      <c r="D64" s="51">
        <v>325</v>
      </c>
      <c r="E64" s="52"/>
      <c r="F64" s="47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3.5" customHeight="1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27" t="s">
        <v>23</v>
      </c>
      <c r="C68" s="28"/>
      <c r="D68" s="28"/>
      <c r="E68" s="31">
        <f>D64*C64</f>
        <v>325</v>
      </c>
      <c r="F68" s="23"/>
    </row>
    <row r="69" spans="1:6" ht="13.5" customHeight="1" x14ac:dyDescent="0.2">
      <c r="A69" s="23"/>
      <c r="B69" s="36" t="s">
        <v>20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21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22</v>
      </c>
      <c r="C71" s="28"/>
      <c r="D71" s="28"/>
      <c r="E71" s="31">
        <f>SUM(E68:E70)</f>
        <v>325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16.25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38">
        <f>ROUND(E71*C73,2)</f>
        <v>32.42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24</v>
      </c>
      <c r="C75" s="28"/>
      <c r="D75" s="28"/>
      <c r="E75" s="35">
        <f>SUM(E71:E73)</f>
        <v>373.67</v>
      </c>
      <c r="F75" s="23"/>
    </row>
    <row r="76" spans="1:6" ht="15.75" thickTop="1" x14ac:dyDescent="0.2">
      <c r="A76" s="23"/>
      <c r="B76" s="62"/>
      <c r="C76" s="62"/>
      <c r="D76" s="62"/>
      <c r="E76" s="39"/>
      <c r="F76" s="23"/>
    </row>
    <row r="77" spans="1:6" ht="15" x14ac:dyDescent="0.2">
      <c r="A77" s="23"/>
      <c r="B77" s="61" t="s">
        <v>26</v>
      </c>
      <c r="C77" s="61"/>
      <c r="D77" s="61"/>
      <c r="E77" s="39">
        <v>0</v>
      </c>
      <c r="F77" s="23"/>
    </row>
    <row r="78" spans="1:6" ht="15" x14ac:dyDescent="0.2">
      <c r="A78" s="23"/>
      <c r="B78" s="62"/>
      <c r="C78" s="62"/>
      <c r="D78" s="62"/>
      <c r="E78" s="39"/>
      <c r="F78" s="23"/>
    </row>
    <row r="79" spans="1:6" ht="19.5" customHeight="1" x14ac:dyDescent="0.2">
      <c r="A79" s="23"/>
      <c r="B79" s="40" t="s">
        <v>25</v>
      </c>
      <c r="C79" s="41"/>
      <c r="D79" s="41"/>
      <c r="E79" s="42">
        <f>E75-E77</f>
        <v>373.67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6"/>
      <c r="C82" s="66"/>
      <c r="D82" s="66"/>
      <c r="E82" s="66"/>
      <c r="F82" s="23"/>
    </row>
    <row r="83" spans="1:6" ht="14.25" x14ac:dyDescent="0.2">
      <c r="A83" s="59" t="s">
        <v>99</v>
      </c>
      <c r="B83" s="59"/>
      <c r="C83" s="59"/>
      <c r="D83" s="59"/>
      <c r="E83" s="59"/>
      <c r="F83" s="59"/>
    </row>
    <row r="84" spans="1:6" ht="14.25" x14ac:dyDescent="0.2">
      <c r="A84" s="57" t="s">
        <v>100</v>
      </c>
      <c r="B84" s="57"/>
      <c r="C84" s="57"/>
      <c r="D84" s="57"/>
      <c r="E84" s="57"/>
      <c r="F84" s="57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7"/>
      <c r="C86" s="67"/>
      <c r="D86" s="67"/>
      <c r="E86" s="67"/>
      <c r="F86" s="23"/>
    </row>
    <row r="87" spans="1:6" ht="15" x14ac:dyDescent="0.2">
      <c r="A87" s="58" t="s">
        <v>8</v>
      </c>
      <c r="B87" s="58"/>
      <c r="C87" s="58"/>
      <c r="D87" s="58"/>
      <c r="E87" s="58"/>
      <c r="F87" s="58"/>
    </row>
    <row r="89" spans="1:6" ht="39.75" customHeight="1" x14ac:dyDescent="0.2">
      <c r="B89" s="64"/>
      <c r="C89" s="65"/>
      <c r="D89" s="65"/>
    </row>
    <row r="90" spans="1:6" ht="13.5" customHeight="1" x14ac:dyDescent="0.2"/>
    <row r="91" spans="1:6" x14ac:dyDescent="0.2">
      <c r="B91" s="18"/>
      <c r="C91" s="18"/>
      <c r="D91" s="18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0:D50"/>
    <mergeCell ref="B51:D51"/>
    <mergeCell ref="B52:D52"/>
    <mergeCell ref="B53:D53"/>
    <mergeCell ref="B55:D55"/>
    <mergeCell ref="B56:D56"/>
    <mergeCell ref="B57:D57"/>
    <mergeCell ref="B58:D58"/>
    <mergeCell ref="B59:D59"/>
    <mergeCell ref="B60:D60"/>
    <mergeCell ref="B61:D61"/>
    <mergeCell ref="B89:D89"/>
    <mergeCell ref="B65:D65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DC2CF221-F95B-4C27-87DC-0ADB9A7B3A9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8F2F-A7EF-46C7-B1EC-3D871ED9E6E5}">
  <sheetPr>
    <pageSetUpPr fitToPage="1"/>
  </sheetPr>
  <dimension ref="A12:F91"/>
  <sheetViews>
    <sheetView view="pageBreakPreview" topLeftCell="A40" zoomScale="85" zoomScaleNormal="100" zoomScaleSheetLayoutView="85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151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142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152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153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27" customHeight="1" x14ac:dyDescent="0.2">
      <c r="A37" s="23"/>
      <c r="B37" s="60"/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45"/>
      <c r="C54" s="45"/>
      <c r="D54" s="45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s="53" customFormat="1" ht="14.25" x14ac:dyDescent="0.2">
      <c r="A63" s="47"/>
      <c r="B63" s="48"/>
      <c r="C63" s="49" t="s">
        <v>127</v>
      </c>
      <c r="D63" s="49" t="s">
        <v>128</v>
      </c>
      <c r="E63" s="52"/>
      <c r="F63" s="47"/>
    </row>
    <row r="64" spans="1:6" s="53" customFormat="1" ht="14.25" x14ac:dyDescent="0.2">
      <c r="A64" s="47"/>
      <c r="B64" s="48"/>
      <c r="C64" s="50">
        <v>1</v>
      </c>
      <c r="D64" s="51">
        <v>325</v>
      </c>
      <c r="E64" s="52"/>
      <c r="F64" s="47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3.5" customHeight="1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27" t="s">
        <v>23</v>
      </c>
      <c r="C68" s="28"/>
      <c r="D68" s="28"/>
      <c r="E68" s="31">
        <f>D64*C64</f>
        <v>325</v>
      </c>
      <c r="F68" s="23"/>
    </row>
    <row r="69" spans="1:6" ht="13.5" customHeight="1" x14ac:dyDescent="0.2">
      <c r="A69" s="23"/>
      <c r="B69" s="36" t="s">
        <v>20</v>
      </c>
      <c r="C69" s="28"/>
      <c r="D69" s="28"/>
      <c r="E69" s="32">
        <v>15</v>
      </c>
      <c r="F69" s="23"/>
    </row>
    <row r="70" spans="1:6" ht="13.5" customHeight="1" x14ac:dyDescent="0.2">
      <c r="A70" s="23"/>
      <c r="B70" s="36" t="s">
        <v>21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22</v>
      </c>
      <c r="C71" s="28"/>
      <c r="D71" s="28"/>
      <c r="E71" s="31">
        <f>SUM(E68:E70)</f>
        <v>340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17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38">
        <f>ROUND(E71*C73,2)</f>
        <v>33.92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24</v>
      </c>
      <c r="C75" s="28"/>
      <c r="D75" s="28"/>
      <c r="E75" s="35">
        <f>SUM(E71:E73)</f>
        <v>390.92</v>
      </c>
      <c r="F75" s="23"/>
    </row>
    <row r="76" spans="1:6" ht="15.75" thickTop="1" x14ac:dyDescent="0.2">
      <c r="A76" s="23"/>
      <c r="B76" s="62"/>
      <c r="C76" s="62"/>
      <c r="D76" s="62"/>
      <c r="E76" s="39"/>
      <c r="F76" s="23"/>
    </row>
    <row r="77" spans="1:6" ht="15" x14ac:dyDescent="0.2">
      <c r="A77" s="23"/>
      <c r="B77" s="61" t="s">
        <v>26</v>
      </c>
      <c r="C77" s="61"/>
      <c r="D77" s="61"/>
      <c r="E77" s="39">
        <v>0</v>
      </c>
      <c r="F77" s="23"/>
    </row>
    <row r="78" spans="1:6" ht="15" x14ac:dyDescent="0.2">
      <c r="A78" s="23"/>
      <c r="B78" s="62"/>
      <c r="C78" s="62"/>
      <c r="D78" s="62"/>
      <c r="E78" s="39"/>
      <c r="F78" s="23"/>
    </row>
    <row r="79" spans="1:6" ht="19.5" customHeight="1" x14ac:dyDescent="0.2">
      <c r="A79" s="23"/>
      <c r="B79" s="40" t="s">
        <v>25</v>
      </c>
      <c r="C79" s="41"/>
      <c r="D79" s="41"/>
      <c r="E79" s="42">
        <f>E75-E77</f>
        <v>390.92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6"/>
      <c r="C82" s="66"/>
      <c r="D82" s="66"/>
      <c r="E82" s="66"/>
      <c r="F82" s="23"/>
    </row>
    <row r="83" spans="1:6" ht="14.25" x14ac:dyDescent="0.2">
      <c r="A83" s="59" t="s">
        <v>99</v>
      </c>
      <c r="B83" s="59"/>
      <c r="C83" s="59"/>
      <c r="D83" s="59"/>
      <c r="E83" s="59"/>
      <c r="F83" s="59"/>
    </row>
    <row r="84" spans="1:6" ht="14.25" x14ac:dyDescent="0.2">
      <c r="A84" s="57" t="s">
        <v>100</v>
      </c>
      <c r="B84" s="57"/>
      <c r="C84" s="57"/>
      <c r="D84" s="57"/>
      <c r="E84" s="57"/>
      <c r="F84" s="57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7"/>
      <c r="C86" s="67"/>
      <c r="D86" s="67"/>
      <c r="E86" s="67"/>
      <c r="F86" s="23"/>
    </row>
    <row r="87" spans="1:6" ht="15" x14ac:dyDescent="0.2">
      <c r="A87" s="58" t="s">
        <v>8</v>
      </c>
      <c r="B87" s="58"/>
      <c r="C87" s="58"/>
      <c r="D87" s="58"/>
      <c r="E87" s="58"/>
      <c r="F87" s="58"/>
    </row>
    <row r="89" spans="1:6" ht="39.75" customHeight="1" x14ac:dyDescent="0.2">
      <c r="B89" s="64"/>
      <c r="C89" s="65"/>
      <c r="D89" s="65"/>
    </row>
    <row r="90" spans="1:6" ht="13.5" customHeight="1" x14ac:dyDescent="0.2"/>
    <row r="91" spans="1:6" x14ac:dyDescent="0.2">
      <c r="B91" s="18"/>
      <c r="C91" s="18"/>
      <c r="D91" s="18"/>
    </row>
  </sheetData>
  <mergeCells count="42">
    <mergeCell ref="B89:D89"/>
    <mergeCell ref="B65:D65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  <mergeCell ref="B62:D62"/>
    <mergeCell ref="B50:D50"/>
    <mergeCell ref="B51:D51"/>
    <mergeCell ref="B52:D52"/>
    <mergeCell ref="B53:D53"/>
    <mergeCell ref="B55:D55"/>
    <mergeCell ref="B56:D56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7A58F200-E1B3-4A65-91B5-8E9EE488D92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83E98-CA12-4C42-BEF0-7CD21AFE7A02}">
  <sheetPr>
    <pageSetUpPr fitToPage="1"/>
  </sheetPr>
  <dimension ref="A12:F91"/>
  <sheetViews>
    <sheetView view="pageBreakPreview" topLeftCell="A10" zoomScale="85" zoomScaleNormal="100" zoomScaleSheetLayoutView="85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154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142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155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199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197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 t="s">
        <v>198</v>
      </c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 t="s">
        <v>200</v>
      </c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 t="s">
        <v>201</v>
      </c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 t="s">
        <v>202</v>
      </c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45"/>
      <c r="C54" s="45"/>
      <c r="D54" s="45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s="53" customFormat="1" ht="14.25" x14ac:dyDescent="0.2">
      <c r="A63" s="47"/>
      <c r="B63" s="48"/>
      <c r="C63" s="49" t="s">
        <v>127</v>
      </c>
      <c r="D63" s="49" t="s">
        <v>128</v>
      </c>
      <c r="E63" s="52"/>
      <c r="F63" s="47"/>
    </row>
    <row r="64" spans="1:6" s="53" customFormat="1" ht="14.25" x14ac:dyDescent="0.2">
      <c r="A64" s="47"/>
      <c r="B64" s="48"/>
      <c r="C64" s="50">
        <v>5</v>
      </c>
      <c r="D64" s="51">
        <v>325</v>
      </c>
      <c r="E64" s="52"/>
      <c r="F64" s="47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3.5" customHeight="1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27" t="s">
        <v>23</v>
      </c>
      <c r="C68" s="28"/>
      <c r="D68" s="28"/>
      <c r="E68" s="31">
        <f>D64*C64</f>
        <v>1625</v>
      </c>
      <c r="F68" s="23"/>
    </row>
    <row r="69" spans="1:6" ht="13.5" customHeight="1" x14ac:dyDescent="0.2">
      <c r="A69" s="23"/>
      <c r="B69" s="36" t="s">
        <v>20</v>
      </c>
      <c r="C69" s="28"/>
      <c r="D69" s="28"/>
      <c r="E69" s="32">
        <v>25</v>
      </c>
      <c r="F69" s="23"/>
    </row>
    <row r="70" spans="1:6" ht="13.5" customHeight="1" x14ac:dyDescent="0.2">
      <c r="A70" s="23"/>
      <c r="B70" s="36" t="s">
        <v>196</v>
      </c>
      <c r="C70" s="28"/>
      <c r="D70" s="28"/>
      <c r="E70" s="32">
        <v>525</v>
      </c>
      <c r="F70" s="23"/>
    </row>
    <row r="71" spans="1:6" ht="13.5" customHeight="1" x14ac:dyDescent="0.2">
      <c r="A71" s="23"/>
      <c r="B71" s="27" t="s">
        <v>22</v>
      </c>
      <c r="C71" s="28"/>
      <c r="D71" s="28"/>
      <c r="E71" s="31">
        <f>SUM(E68:E70)</f>
        <v>2175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108.75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38">
        <f>ROUND(E71*C73,2)</f>
        <v>216.96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24</v>
      </c>
      <c r="C75" s="28"/>
      <c r="D75" s="28"/>
      <c r="E75" s="35">
        <f>SUM(E71:E73)</f>
        <v>2500.71</v>
      </c>
      <c r="F75" s="23"/>
    </row>
    <row r="76" spans="1:6" ht="15.75" thickTop="1" x14ac:dyDescent="0.2">
      <c r="A76" s="23"/>
      <c r="B76" s="62"/>
      <c r="C76" s="62"/>
      <c r="D76" s="62"/>
      <c r="E76" s="39"/>
      <c r="F76" s="23"/>
    </row>
    <row r="77" spans="1:6" ht="15" x14ac:dyDescent="0.2">
      <c r="A77" s="23"/>
      <c r="B77" s="61" t="s">
        <v>26</v>
      </c>
      <c r="C77" s="61"/>
      <c r="D77" s="61"/>
      <c r="E77" s="39">
        <v>0</v>
      </c>
      <c r="F77" s="23"/>
    </row>
    <row r="78" spans="1:6" ht="15" x14ac:dyDescent="0.2">
      <c r="A78" s="23"/>
      <c r="B78" s="62"/>
      <c r="C78" s="62"/>
      <c r="D78" s="62"/>
      <c r="E78" s="39"/>
      <c r="F78" s="23"/>
    </row>
    <row r="79" spans="1:6" ht="19.5" customHeight="1" x14ac:dyDescent="0.2">
      <c r="A79" s="23"/>
      <c r="B79" s="40" t="s">
        <v>25</v>
      </c>
      <c r="C79" s="41"/>
      <c r="D79" s="41"/>
      <c r="E79" s="42">
        <f>E75-E77</f>
        <v>2500.71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6"/>
      <c r="C82" s="66"/>
      <c r="D82" s="66"/>
      <c r="E82" s="66"/>
      <c r="F82" s="23"/>
    </row>
    <row r="83" spans="1:6" ht="14.25" x14ac:dyDescent="0.2">
      <c r="A83" s="59" t="s">
        <v>99</v>
      </c>
      <c r="B83" s="59"/>
      <c r="C83" s="59"/>
      <c r="D83" s="59"/>
      <c r="E83" s="59"/>
      <c r="F83" s="59"/>
    </row>
    <row r="84" spans="1:6" ht="14.25" x14ac:dyDescent="0.2">
      <c r="A84" s="57" t="s">
        <v>100</v>
      </c>
      <c r="B84" s="57"/>
      <c r="C84" s="57"/>
      <c r="D84" s="57"/>
      <c r="E84" s="57"/>
      <c r="F84" s="57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7"/>
      <c r="C86" s="67"/>
      <c r="D86" s="67"/>
      <c r="E86" s="67"/>
      <c r="F86" s="23"/>
    </row>
    <row r="87" spans="1:6" ht="15" x14ac:dyDescent="0.2">
      <c r="A87" s="58" t="s">
        <v>8</v>
      </c>
      <c r="B87" s="58"/>
      <c r="C87" s="58"/>
      <c r="D87" s="58"/>
      <c r="E87" s="58"/>
      <c r="F87" s="58"/>
    </row>
    <row r="89" spans="1:6" ht="39.75" customHeight="1" x14ac:dyDescent="0.2">
      <c r="B89" s="64"/>
      <c r="C89" s="65"/>
      <c r="D89" s="65"/>
    </row>
    <row r="90" spans="1:6" ht="13.5" customHeight="1" x14ac:dyDescent="0.2"/>
    <row r="91" spans="1:6" x14ac:dyDescent="0.2">
      <c r="B91" s="18"/>
      <c r="C91" s="18"/>
      <c r="D91" s="18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0:D50"/>
    <mergeCell ref="B51:D51"/>
    <mergeCell ref="B52:D52"/>
    <mergeCell ref="B53:D53"/>
    <mergeCell ref="B55:D55"/>
    <mergeCell ref="B56:D56"/>
    <mergeCell ref="B57:D57"/>
    <mergeCell ref="B58:D58"/>
    <mergeCell ref="B59:D59"/>
    <mergeCell ref="B60:D60"/>
    <mergeCell ref="B61:D61"/>
    <mergeCell ref="B89:D89"/>
    <mergeCell ref="B65:D65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A5AC6EFD-F824-46D6-8F5A-30322B45201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A734-DF76-4409-B3CC-AD4D0B3117D5}">
  <sheetPr>
    <pageSetUpPr fitToPage="1"/>
  </sheetPr>
  <dimension ref="A12:F91"/>
  <sheetViews>
    <sheetView view="pageBreakPreview" topLeftCell="A19" zoomScale="85" zoomScaleNormal="100" zoomScaleSheetLayoutView="85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203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142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206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204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/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45"/>
      <c r="C54" s="45"/>
      <c r="D54" s="45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s="53" customFormat="1" ht="14.25" x14ac:dyDescent="0.2">
      <c r="A63" s="47"/>
      <c r="B63" s="48"/>
      <c r="C63" s="49" t="s">
        <v>127</v>
      </c>
      <c r="D63" s="49" t="s">
        <v>128</v>
      </c>
      <c r="E63" s="52"/>
      <c r="F63" s="47"/>
    </row>
    <row r="64" spans="1:6" s="53" customFormat="1" ht="14.25" x14ac:dyDescent="0.2">
      <c r="A64" s="47"/>
      <c r="B64" s="48"/>
      <c r="C64" s="50">
        <v>1</v>
      </c>
      <c r="D64" s="51">
        <v>350</v>
      </c>
      <c r="E64" s="52"/>
      <c r="F64" s="47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3.5" customHeight="1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27" t="s">
        <v>23</v>
      </c>
      <c r="C68" s="28"/>
      <c r="D68" s="28"/>
      <c r="E68" s="31">
        <f>D64*C64</f>
        <v>350</v>
      </c>
      <c r="F68" s="23"/>
    </row>
    <row r="69" spans="1:6" ht="13.5" customHeight="1" x14ac:dyDescent="0.2">
      <c r="A69" s="23"/>
      <c r="B69" s="36" t="s">
        <v>20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205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22</v>
      </c>
      <c r="C71" s="28"/>
      <c r="D71" s="28"/>
      <c r="E71" s="31">
        <f>SUM(E68:E70)</f>
        <v>350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17.5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38">
        <f>ROUND(E71*C73,2)</f>
        <v>34.909999999999997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24</v>
      </c>
      <c r="C75" s="28"/>
      <c r="D75" s="28"/>
      <c r="E75" s="35">
        <f>SUM(E71:E73)</f>
        <v>402.40999999999997</v>
      </c>
      <c r="F75" s="23"/>
    </row>
    <row r="76" spans="1:6" ht="15.75" thickTop="1" x14ac:dyDescent="0.2">
      <c r="A76" s="23"/>
      <c r="B76" s="62"/>
      <c r="C76" s="62"/>
      <c r="D76" s="62"/>
      <c r="E76" s="39"/>
      <c r="F76" s="23"/>
    </row>
    <row r="77" spans="1:6" ht="15" x14ac:dyDescent="0.2">
      <c r="A77" s="23"/>
      <c r="B77" s="61" t="s">
        <v>26</v>
      </c>
      <c r="C77" s="61"/>
      <c r="D77" s="61"/>
      <c r="E77" s="39">
        <v>0</v>
      </c>
      <c r="F77" s="23"/>
    </row>
    <row r="78" spans="1:6" ht="15" x14ac:dyDescent="0.2">
      <c r="A78" s="23"/>
      <c r="B78" s="62"/>
      <c r="C78" s="62"/>
      <c r="D78" s="62"/>
      <c r="E78" s="39"/>
      <c r="F78" s="23"/>
    </row>
    <row r="79" spans="1:6" ht="19.5" customHeight="1" x14ac:dyDescent="0.2">
      <c r="A79" s="23"/>
      <c r="B79" s="40" t="s">
        <v>25</v>
      </c>
      <c r="C79" s="41"/>
      <c r="D79" s="41"/>
      <c r="E79" s="42">
        <f>E75-E77</f>
        <v>402.40999999999997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6"/>
      <c r="C82" s="66"/>
      <c r="D82" s="66"/>
      <c r="E82" s="66"/>
      <c r="F82" s="23"/>
    </row>
    <row r="83" spans="1:6" ht="14.25" x14ac:dyDescent="0.2">
      <c r="A83" s="59" t="s">
        <v>99</v>
      </c>
      <c r="B83" s="59"/>
      <c r="C83" s="59"/>
      <c r="D83" s="59"/>
      <c r="E83" s="59"/>
      <c r="F83" s="59"/>
    </row>
    <row r="84" spans="1:6" ht="14.25" x14ac:dyDescent="0.2">
      <c r="A84" s="57" t="s">
        <v>100</v>
      </c>
      <c r="B84" s="57"/>
      <c r="C84" s="57"/>
      <c r="D84" s="57"/>
      <c r="E84" s="57"/>
      <c r="F84" s="57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7"/>
      <c r="C86" s="67"/>
      <c r="D86" s="67"/>
      <c r="E86" s="67"/>
      <c r="F86" s="23"/>
    </row>
    <row r="87" spans="1:6" ht="15" x14ac:dyDescent="0.2">
      <c r="A87" s="58" t="s">
        <v>8</v>
      </c>
      <c r="B87" s="58"/>
      <c r="C87" s="58"/>
      <c r="D87" s="58"/>
      <c r="E87" s="58"/>
      <c r="F87" s="58"/>
    </row>
    <row r="89" spans="1:6" ht="39.75" customHeight="1" x14ac:dyDescent="0.2">
      <c r="B89" s="64"/>
      <c r="C89" s="65"/>
      <c r="D89" s="65"/>
    </row>
    <row r="90" spans="1:6" ht="13.5" customHeight="1" x14ac:dyDescent="0.2"/>
    <row r="91" spans="1:6" x14ac:dyDescent="0.2">
      <c r="B91" s="18"/>
      <c r="C91" s="18"/>
      <c r="D91" s="18"/>
    </row>
  </sheetData>
  <mergeCells count="42">
    <mergeCell ref="B89:D89"/>
    <mergeCell ref="B65:D65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  <mergeCell ref="B62:D62"/>
    <mergeCell ref="B50:D50"/>
    <mergeCell ref="B51:D51"/>
    <mergeCell ref="B52:D52"/>
    <mergeCell ref="B53:D53"/>
    <mergeCell ref="B55:D55"/>
    <mergeCell ref="B56:D56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AE3D80EE-56D7-4BDD-BF8E-E2B17939BB5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3F1E-F14E-491D-92B5-AD12E9B17F7F}">
  <sheetPr>
    <pageSetUpPr fitToPage="1"/>
  </sheetPr>
  <dimension ref="A12:F91"/>
  <sheetViews>
    <sheetView view="pageBreakPreview" topLeftCell="A37" zoomScale="85" zoomScaleNormal="100" zoomScaleSheetLayoutView="85" workbookViewId="0">
      <selection activeCell="E59" sqref="E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208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142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207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199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197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 t="s">
        <v>198</v>
      </c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 t="s">
        <v>200</v>
      </c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 t="s">
        <v>201</v>
      </c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 t="s">
        <v>202</v>
      </c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45"/>
      <c r="C54" s="45"/>
      <c r="D54" s="45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s="53" customFormat="1" ht="14.25" x14ac:dyDescent="0.2">
      <c r="A63" s="47"/>
      <c r="B63" s="48"/>
      <c r="C63" s="49" t="s">
        <v>127</v>
      </c>
      <c r="D63" s="49" t="s">
        <v>128</v>
      </c>
      <c r="E63" s="52"/>
      <c r="F63" s="47"/>
    </row>
    <row r="64" spans="1:6" s="53" customFormat="1" ht="14.25" x14ac:dyDescent="0.2">
      <c r="A64" s="47"/>
      <c r="B64" s="48"/>
      <c r="C64" s="50">
        <v>4</v>
      </c>
      <c r="D64" s="51">
        <v>350</v>
      </c>
      <c r="E64" s="52"/>
      <c r="F64" s="47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3.5" customHeight="1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27" t="s">
        <v>23</v>
      </c>
      <c r="C68" s="28"/>
      <c r="D68" s="28"/>
      <c r="E68" s="31">
        <f>D64*C64</f>
        <v>1400</v>
      </c>
      <c r="F68" s="23"/>
    </row>
    <row r="69" spans="1:6" ht="13.5" customHeight="1" x14ac:dyDescent="0.2">
      <c r="A69" s="23"/>
      <c r="B69" s="36" t="s">
        <v>20</v>
      </c>
      <c r="C69" s="28"/>
      <c r="D69" s="28"/>
      <c r="E69" s="32">
        <v>25</v>
      </c>
      <c r="F69" s="23"/>
    </row>
    <row r="70" spans="1:6" ht="13.5" customHeight="1" x14ac:dyDescent="0.2">
      <c r="A70" s="23"/>
      <c r="B70" s="36" t="s">
        <v>196</v>
      </c>
      <c r="C70" s="28"/>
      <c r="D70" s="28"/>
      <c r="E70" s="32">
        <v>525</v>
      </c>
      <c r="F70" s="23"/>
    </row>
    <row r="71" spans="1:6" ht="13.5" customHeight="1" x14ac:dyDescent="0.2">
      <c r="A71" s="23"/>
      <c r="B71" s="27" t="s">
        <v>22</v>
      </c>
      <c r="C71" s="28"/>
      <c r="D71" s="28"/>
      <c r="E71" s="31">
        <f>SUM(E68:E70)</f>
        <v>1950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97.5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38">
        <f>ROUND(E71*C73,2)</f>
        <v>194.51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24</v>
      </c>
      <c r="C75" s="28"/>
      <c r="D75" s="28"/>
      <c r="E75" s="35">
        <f>SUM(E71:E73)</f>
        <v>2242.0100000000002</v>
      </c>
      <c r="F75" s="23"/>
    </row>
    <row r="76" spans="1:6" ht="15.75" thickTop="1" x14ac:dyDescent="0.2">
      <c r="A76" s="23"/>
      <c r="B76" s="62"/>
      <c r="C76" s="62"/>
      <c r="D76" s="62"/>
      <c r="E76" s="39"/>
      <c r="F76" s="23"/>
    </row>
    <row r="77" spans="1:6" ht="15" x14ac:dyDescent="0.2">
      <c r="A77" s="23"/>
      <c r="B77" s="61" t="s">
        <v>26</v>
      </c>
      <c r="C77" s="61"/>
      <c r="D77" s="61"/>
      <c r="E77" s="39">
        <v>0</v>
      </c>
      <c r="F77" s="23"/>
    </row>
    <row r="78" spans="1:6" ht="15" x14ac:dyDescent="0.2">
      <c r="A78" s="23"/>
      <c r="B78" s="62"/>
      <c r="C78" s="62"/>
      <c r="D78" s="62"/>
      <c r="E78" s="39"/>
      <c r="F78" s="23"/>
    </row>
    <row r="79" spans="1:6" ht="19.5" customHeight="1" x14ac:dyDescent="0.2">
      <c r="A79" s="23"/>
      <c r="B79" s="40" t="s">
        <v>25</v>
      </c>
      <c r="C79" s="41"/>
      <c r="D79" s="41"/>
      <c r="E79" s="42">
        <f>E75-E77</f>
        <v>2242.0100000000002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6"/>
      <c r="C82" s="66"/>
      <c r="D82" s="66"/>
      <c r="E82" s="66"/>
      <c r="F82" s="23"/>
    </row>
    <row r="83" spans="1:6" ht="14.25" x14ac:dyDescent="0.2">
      <c r="A83" s="59" t="s">
        <v>99</v>
      </c>
      <c r="B83" s="59"/>
      <c r="C83" s="59"/>
      <c r="D83" s="59"/>
      <c r="E83" s="59"/>
      <c r="F83" s="59"/>
    </row>
    <row r="84" spans="1:6" ht="14.25" x14ac:dyDescent="0.2">
      <c r="A84" s="57" t="s">
        <v>100</v>
      </c>
      <c r="B84" s="57"/>
      <c r="C84" s="57"/>
      <c r="D84" s="57"/>
      <c r="E84" s="57"/>
      <c r="F84" s="57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7"/>
      <c r="C86" s="67"/>
      <c r="D86" s="67"/>
      <c r="E86" s="67"/>
      <c r="F86" s="23"/>
    </row>
    <row r="87" spans="1:6" ht="15" x14ac:dyDescent="0.2">
      <c r="A87" s="58" t="s">
        <v>8</v>
      </c>
      <c r="B87" s="58"/>
      <c r="C87" s="58"/>
      <c r="D87" s="58"/>
      <c r="E87" s="58"/>
      <c r="F87" s="58"/>
    </row>
    <row r="89" spans="1:6" ht="39.75" customHeight="1" x14ac:dyDescent="0.2">
      <c r="B89" s="64"/>
      <c r="C89" s="65"/>
      <c r="D89" s="65"/>
    </row>
    <row r="90" spans="1:6" ht="13.5" customHeight="1" x14ac:dyDescent="0.2"/>
    <row r="91" spans="1:6" x14ac:dyDescent="0.2">
      <c r="B91" s="18"/>
      <c r="C91" s="18"/>
      <c r="D91" s="18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0:D50"/>
    <mergeCell ref="B51:D51"/>
    <mergeCell ref="B52:D52"/>
    <mergeCell ref="B53:D53"/>
    <mergeCell ref="B55:D55"/>
    <mergeCell ref="B56:D56"/>
    <mergeCell ref="B57:D57"/>
    <mergeCell ref="B58:D58"/>
    <mergeCell ref="B59:D59"/>
    <mergeCell ref="B60:D60"/>
    <mergeCell ref="B61:D61"/>
    <mergeCell ref="B89:D89"/>
    <mergeCell ref="B65:D65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C9B9A322-57E8-461D-AEAE-200480F6CFA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39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15" x14ac:dyDescent="0.2">
      <c r="A26" s="19"/>
      <c r="B26" s="28" t="s">
        <v>31</v>
      </c>
      <c r="C26" s="23"/>
      <c r="D26" s="23"/>
      <c r="E26" s="23"/>
      <c r="F26" s="23"/>
    </row>
    <row r="27" spans="1:6" ht="15" x14ac:dyDescent="0.2">
      <c r="A27" s="19"/>
      <c r="B27" s="28" t="s">
        <v>32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19</v>
      </c>
      <c r="E29" s="29" t="s">
        <v>40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3" customFormat="1" ht="21.75" customHeight="1" x14ac:dyDescent="0.2">
      <c r="A31" s="63" t="s">
        <v>0</v>
      </c>
      <c r="B31" s="63"/>
      <c r="C31" s="63"/>
      <c r="D31" s="63"/>
      <c r="E31" s="63"/>
      <c r="F31" s="63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/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41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 t="s">
        <v>42</v>
      </c>
      <c r="C40" s="60"/>
      <c r="D40" s="60"/>
      <c r="E40" s="30"/>
      <c r="F40" s="23"/>
    </row>
    <row r="41" spans="1:6" ht="13.5" customHeight="1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 t="s">
        <v>43</v>
      </c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4.25" x14ac:dyDescent="0.2">
      <c r="A68" s="23"/>
      <c r="B68" s="60"/>
      <c r="C68" s="60"/>
      <c r="D68" s="60"/>
      <c r="E68" s="30"/>
      <c r="F68" s="23"/>
    </row>
    <row r="69" spans="1:6" ht="14.25" x14ac:dyDescent="0.2">
      <c r="A69" s="23"/>
      <c r="B69" s="60"/>
      <c r="C69" s="60"/>
      <c r="D69" s="60"/>
      <c r="E69" s="30"/>
      <c r="F69" s="23"/>
    </row>
    <row r="70" spans="1:6" ht="14.25" x14ac:dyDescent="0.2">
      <c r="A70" s="23"/>
      <c r="B70" s="60"/>
      <c r="C70" s="60"/>
      <c r="D70" s="60"/>
      <c r="E70" s="30"/>
      <c r="F70" s="23"/>
    </row>
    <row r="71" spans="1:6" ht="14.25" x14ac:dyDescent="0.2">
      <c r="A71" s="23"/>
      <c r="B71" s="60"/>
      <c r="C71" s="60"/>
      <c r="D71" s="60"/>
      <c r="E71" s="30"/>
      <c r="F71" s="23"/>
    </row>
    <row r="72" spans="1:6" ht="14.25" x14ac:dyDescent="0.2">
      <c r="A72" s="23"/>
      <c r="B72" s="60"/>
      <c r="C72" s="60"/>
      <c r="D72" s="60"/>
      <c r="E72" s="30"/>
      <c r="F72" s="23"/>
    </row>
    <row r="73" spans="1:6" ht="14.25" x14ac:dyDescent="0.2">
      <c r="A73" s="23"/>
      <c r="B73" s="60"/>
      <c r="C73" s="60"/>
      <c r="D73" s="60"/>
      <c r="E73" s="30"/>
      <c r="F73" s="23"/>
    </row>
    <row r="74" spans="1:6" ht="13.5" customHeight="1" x14ac:dyDescent="0.2">
      <c r="A74" s="23"/>
      <c r="B74" s="60"/>
      <c r="C74" s="60"/>
      <c r="D74" s="60"/>
      <c r="E74" s="30"/>
      <c r="F74" s="23"/>
    </row>
    <row r="75" spans="1:6" ht="13.5" customHeight="1" x14ac:dyDescent="0.2">
      <c r="A75" s="23"/>
      <c r="B75" s="27" t="s">
        <v>23</v>
      </c>
      <c r="C75" s="28"/>
      <c r="D75" s="28"/>
      <c r="E75" s="31">
        <f>4.5*190</f>
        <v>855</v>
      </c>
      <c r="F75" s="23"/>
    </row>
    <row r="76" spans="1:6" ht="13.5" customHeight="1" x14ac:dyDescent="0.2">
      <c r="A76" s="23"/>
      <c r="B76" s="36" t="s">
        <v>20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36" t="s">
        <v>21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22</v>
      </c>
      <c r="C78" s="28"/>
      <c r="D78" s="28"/>
      <c r="E78" s="31">
        <f>SUM(E75:E77)</f>
        <v>855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42.75</v>
      </c>
      <c r="F79" s="23"/>
    </row>
    <row r="80" spans="1:6" ht="13.5" customHeight="1" x14ac:dyDescent="0.2">
      <c r="A80" s="23"/>
      <c r="B80" s="28" t="s">
        <v>4</v>
      </c>
      <c r="C80" s="33">
        <v>8.5000000000000006E-2</v>
      </c>
      <c r="D80" s="28"/>
      <c r="E80" s="38">
        <f>ROUND((E78+E79)*C80,2)</f>
        <v>76.31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24</v>
      </c>
      <c r="C82" s="28"/>
      <c r="D82" s="28"/>
      <c r="E82" s="35">
        <f>SUM(E78:E80)</f>
        <v>974.06</v>
      </c>
      <c r="F82" s="23"/>
    </row>
    <row r="83" spans="1:6" ht="15.75" thickTop="1" x14ac:dyDescent="0.2">
      <c r="A83" s="23"/>
      <c r="B83" s="62"/>
      <c r="C83" s="62"/>
      <c r="D83" s="62"/>
      <c r="E83" s="39"/>
      <c r="F83" s="23"/>
    </row>
    <row r="84" spans="1:6" ht="15" x14ac:dyDescent="0.2">
      <c r="A84" s="23"/>
      <c r="B84" s="61" t="s">
        <v>26</v>
      </c>
      <c r="C84" s="61"/>
      <c r="D84" s="61"/>
      <c r="E84" s="39">
        <v>0</v>
      </c>
      <c r="F84" s="23"/>
    </row>
    <row r="85" spans="1:6" ht="15" x14ac:dyDescent="0.2">
      <c r="A85" s="23"/>
      <c r="B85" s="62"/>
      <c r="C85" s="62"/>
      <c r="D85" s="62"/>
      <c r="E85" s="39"/>
      <c r="F85" s="23"/>
    </row>
    <row r="86" spans="1:6" ht="19.5" customHeight="1" x14ac:dyDescent="0.2">
      <c r="A86" s="23"/>
      <c r="B86" s="40" t="s">
        <v>25</v>
      </c>
      <c r="C86" s="41"/>
      <c r="D86" s="41"/>
      <c r="E86" s="42">
        <f>E82-E84</f>
        <v>974.06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6"/>
      <c r="C89" s="66"/>
      <c r="D89" s="66"/>
      <c r="E89" s="66"/>
      <c r="F89" s="23"/>
    </row>
    <row r="90" spans="1:6" ht="14.25" x14ac:dyDescent="0.2">
      <c r="A90" s="59" t="s">
        <v>27</v>
      </c>
      <c r="B90" s="59"/>
      <c r="C90" s="59"/>
      <c r="D90" s="59"/>
      <c r="E90" s="59"/>
      <c r="F90" s="59"/>
    </row>
    <row r="91" spans="1:6" ht="14.25" x14ac:dyDescent="0.2">
      <c r="A91" s="57" t="s">
        <v>7</v>
      </c>
      <c r="B91" s="57"/>
      <c r="C91" s="57"/>
      <c r="D91" s="57"/>
      <c r="E91" s="57"/>
      <c r="F91" s="57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67"/>
      <c r="C93" s="67"/>
      <c r="D93" s="67"/>
      <c r="E93" s="67"/>
      <c r="F93" s="23"/>
    </row>
    <row r="94" spans="1:6" ht="15" x14ac:dyDescent="0.2">
      <c r="A94" s="58" t="s">
        <v>8</v>
      </c>
      <c r="B94" s="58"/>
      <c r="C94" s="58"/>
      <c r="D94" s="58"/>
      <c r="E94" s="58"/>
      <c r="F94" s="58"/>
    </row>
    <row r="96" spans="1:6" ht="39.75" customHeight="1" x14ac:dyDescent="0.2">
      <c r="B96" s="64"/>
      <c r="C96" s="65"/>
      <c r="D96" s="65"/>
    </row>
    <row r="97" spans="2:4" ht="13.5" customHeight="1" x14ac:dyDescent="0.2"/>
    <row r="98" spans="2:4" x14ac:dyDescent="0.2">
      <c r="B98" s="18"/>
      <c r="C98" s="18"/>
      <c r="D98" s="18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43B4-2355-474E-AC87-23263B5C8C69}">
  <sheetPr>
    <pageSetUpPr fitToPage="1"/>
  </sheetPr>
  <dimension ref="A12:F91"/>
  <sheetViews>
    <sheetView tabSelected="1" view="pageBreakPreview" topLeftCell="A40" zoomScale="85" zoomScaleNormal="100" zoomScaleSheetLayoutView="85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209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142</v>
      </c>
      <c r="C25" s="23"/>
      <c r="D25" s="23"/>
      <c r="E25" s="23"/>
      <c r="F25" s="23"/>
    </row>
    <row r="26" spans="1:6" ht="33.75" customHeight="1" x14ac:dyDescent="0.2">
      <c r="A26" s="19"/>
      <c r="B26" s="46" t="s">
        <v>101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19</v>
      </c>
      <c r="E28" s="29" t="s">
        <v>210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3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199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197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 t="s">
        <v>198</v>
      </c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 t="s">
        <v>200</v>
      </c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 t="s">
        <v>201</v>
      </c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 t="s">
        <v>202</v>
      </c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45"/>
      <c r="C54" s="45"/>
      <c r="D54" s="45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s="53" customFormat="1" ht="14.25" x14ac:dyDescent="0.2">
      <c r="A63" s="47"/>
      <c r="B63" s="48"/>
      <c r="C63" s="49"/>
      <c r="D63" s="49"/>
      <c r="E63" s="52"/>
      <c r="F63" s="47"/>
    </row>
    <row r="64" spans="1:6" s="53" customFormat="1" ht="14.25" x14ac:dyDescent="0.2">
      <c r="A64" s="47"/>
      <c r="B64" s="48"/>
      <c r="C64" s="50"/>
      <c r="D64" s="51"/>
      <c r="E64" s="52"/>
      <c r="F64" s="47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3.5" customHeight="1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27" t="s">
        <v>23</v>
      </c>
      <c r="C68" s="28"/>
      <c r="D68" s="28"/>
      <c r="E68" s="31">
        <f>2*350</f>
        <v>700</v>
      </c>
      <c r="F68" s="23"/>
    </row>
    <row r="69" spans="1:6" ht="13.5" customHeight="1" x14ac:dyDescent="0.2">
      <c r="A69" s="23"/>
      <c r="B69" s="36" t="s">
        <v>20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196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22</v>
      </c>
      <c r="C71" s="28"/>
      <c r="D71" s="28"/>
      <c r="E71" s="31">
        <f>SUM(E68:E70)</f>
        <v>700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35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38">
        <f>ROUND(E71*C73,2)</f>
        <v>69.83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24</v>
      </c>
      <c r="C75" s="28"/>
      <c r="D75" s="28"/>
      <c r="E75" s="35">
        <f>SUM(E71:E73)</f>
        <v>804.83</v>
      </c>
      <c r="F75" s="23"/>
    </row>
    <row r="76" spans="1:6" ht="15.75" thickTop="1" x14ac:dyDescent="0.2">
      <c r="A76" s="23"/>
      <c r="B76" s="62"/>
      <c r="C76" s="62"/>
      <c r="D76" s="62"/>
      <c r="E76" s="39"/>
      <c r="F76" s="23"/>
    </row>
    <row r="77" spans="1:6" ht="15" x14ac:dyDescent="0.2">
      <c r="A77" s="23"/>
      <c r="B77" s="61" t="s">
        <v>26</v>
      </c>
      <c r="C77" s="61"/>
      <c r="D77" s="61"/>
      <c r="E77" s="39">
        <v>0</v>
      </c>
      <c r="F77" s="23"/>
    </row>
    <row r="78" spans="1:6" ht="15" x14ac:dyDescent="0.2">
      <c r="A78" s="23"/>
      <c r="B78" s="62"/>
      <c r="C78" s="62"/>
      <c r="D78" s="62"/>
      <c r="E78" s="39"/>
      <c r="F78" s="23"/>
    </row>
    <row r="79" spans="1:6" ht="19.5" customHeight="1" x14ac:dyDescent="0.2">
      <c r="A79" s="23"/>
      <c r="B79" s="40" t="s">
        <v>25</v>
      </c>
      <c r="C79" s="41"/>
      <c r="D79" s="41"/>
      <c r="E79" s="42">
        <f>E75-E77</f>
        <v>804.83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6"/>
      <c r="C82" s="66"/>
      <c r="D82" s="66"/>
      <c r="E82" s="66"/>
      <c r="F82" s="23"/>
    </row>
    <row r="83" spans="1:6" ht="14.25" x14ac:dyDescent="0.2">
      <c r="A83" s="59" t="s">
        <v>99</v>
      </c>
      <c r="B83" s="59"/>
      <c r="C83" s="59"/>
      <c r="D83" s="59"/>
      <c r="E83" s="59"/>
      <c r="F83" s="59"/>
    </row>
    <row r="84" spans="1:6" ht="14.25" x14ac:dyDescent="0.2">
      <c r="A84" s="57" t="s">
        <v>100</v>
      </c>
      <c r="B84" s="57"/>
      <c r="C84" s="57"/>
      <c r="D84" s="57"/>
      <c r="E84" s="57"/>
      <c r="F84" s="57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7"/>
      <c r="C86" s="67"/>
      <c r="D86" s="67"/>
      <c r="E86" s="67"/>
      <c r="F86" s="23"/>
    </row>
    <row r="87" spans="1:6" ht="15" x14ac:dyDescent="0.2">
      <c r="A87" s="58" t="s">
        <v>8</v>
      </c>
      <c r="B87" s="58"/>
      <c r="C87" s="58"/>
      <c r="D87" s="58"/>
      <c r="E87" s="58"/>
      <c r="F87" s="58"/>
    </row>
    <row r="89" spans="1:6" ht="39.75" customHeight="1" x14ac:dyDescent="0.2">
      <c r="B89" s="64"/>
      <c r="C89" s="65"/>
      <c r="D89" s="65"/>
    </row>
    <row r="90" spans="1:6" ht="13.5" customHeight="1" x14ac:dyDescent="0.2"/>
    <row r="91" spans="1:6" x14ac:dyDescent="0.2">
      <c r="B91" s="18"/>
      <c r="C91" s="18"/>
      <c r="D91" s="18"/>
    </row>
  </sheetData>
  <mergeCells count="42">
    <mergeCell ref="B82:E82"/>
    <mergeCell ref="A83:F83"/>
    <mergeCell ref="A84:F84"/>
    <mergeCell ref="B86:E86"/>
    <mergeCell ref="A87:F87"/>
    <mergeCell ref="B89:D89"/>
    <mergeCell ref="B65:D65"/>
    <mergeCell ref="B66:D66"/>
    <mergeCell ref="B67:D67"/>
    <mergeCell ref="B76:D76"/>
    <mergeCell ref="B77:D77"/>
    <mergeCell ref="B78:D7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5:D55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03AF204D-1F85-471F-A998-B6E3F639EC2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D56"/>
  <sheetViews>
    <sheetView view="pageBreakPreview" zoomScaleNormal="100" workbookViewId="0">
      <selection activeCell="C18" sqref="C18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68" t="s">
        <v>1</v>
      </c>
      <c r="C1" s="68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55"/>
      <c r="C4" s="56" t="s">
        <v>3</v>
      </c>
      <c r="D4" s="7"/>
    </row>
    <row r="5" spans="1:4" x14ac:dyDescent="0.2">
      <c r="A5" s="6"/>
      <c r="B5" s="15"/>
      <c r="C5" s="54" t="s">
        <v>156</v>
      </c>
      <c r="D5" s="7"/>
    </row>
    <row r="6" spans="1:4" x14ac:dyDescent="0.2">
      <c r="A6" s="6"/>
      <c r="B6" s="15"/>
      <c r="C6" s="8" t="s">
        <v>14</v>
      </c>
      <c r="D6" s="7"/>
    </row>
    <row r="7" spans="1:4" x14ac:dyDescent="0.2">
      <c r="A7" s="6"/>
      <c r="B7" s="15"/>
      <c r="C7" s="8" t="s">
        <v>157</v>
      </c>
      <c r="D7" s="7"/>
    </row>
    <row r="8" spans="1:4" x14ac:dyDescent="0.2">
      <c r="A8" s="6"/>
      <c r="B8" s="15"/>
      <c r="C8" s="8" t="s">
        <v>158</v>
      </c>
      <c r="D8" s="7"/>
    </row>
    <row r="9" spans="1:4" x14ac:dyDescent="0.2">
      <c r="A9" s="6"/>
      <c r="B9" s="15"/>
      <c r="C9" s="8" t="s">
        <v>159</v>
      </c>
      <c r="D9" s="7"/>
    </row>
    <row r="10" spans="1:4" x14ac:dyDescent="0.2">
      <c r="A10" s="6"/>
      <c r="B10" s="15"/>
      <c r="C10" s="8" t="s">
        <v>160</v>
      </c>
      <c r="D10" s="7"/>
    </row>
    <row r="11" spans="1:4" ht="25.5" x14ac:dyDescent="0.2">
      <c r="A11" s="6"/>
      <c r="B11" s="15"/>
      <c r="C11" s="8" t="s">
        <v>161</v>
      </c>
      <c r="D11" s="7"/>
    </row>
    <row r="12" spans="1:4" x14ac:dyDescent="0.2">
      <c r="A12" s="6"/>
      <c r="B12" s="15"/>
      <c r="C12" s="8" t="s">
        <v>162</v>
      </c>
      <c r="D12" s="7"/>
    </row>
    <row r="13" spans="1:4" x14ac:dyDescent="0.2">
      <c r="A13" s="6"/>
      <c r="B13" s="15"/>
      <c r="C13" s="8" t="s">
        <v>163</v>
      </c>
      <c r="D13" s="7"/>
    </row>
    <row r="14" spans="1:4" ht="25.5" x14ac:dyDescent="0.2">
      <c r="A14" s="6"/>
      <c r="B14" s="15"/>
      <c r="C14" s="8" t="s">
        <v>164</v>
      </c>
      <c r="D14" s="7"/>
    </row>
    <row r="15" spans="1:4" x14ac:dyDescent="0.2">
      <c r="A15" s="6"/>
      <c r="B15" s="15"/>
      <c r="C15" s="8" t="s">
        <v>165</v>
      </c>
      <c r="D15" s="7"/>
    </row>
    <row r="16" spans="1:4" x14ac:dyDescent="0.2">
      <c r="A16" s="6"/>
      <c r="B16" s="15"/>
      <c r="C16" s="8" t="s">
        <v>166</v>
      </c>
      <c r="D16" s="7"/>
    </row>
    <row r="17" spans="1:4" x14ac:dyDescent="0.2">
      <c r="A17" s="6"/>
      <c r="B17" s="15"/>
      <c r="C17" s="8" t="s">
        <v>2</v>
      </c>
      <c r="D17" s="7"/>
    </row>
    <row r="18" spans="1:4" ht="25.5" x14ac:dyDescent="0.2">
      <c r="A18" s="6"/>
      <c r="B18" s="15"/>
      <c r="C18" s="8" t="s">
        <v>167</v>
      </c>
      <c r="D18" s="7"/>
    </row>
    <row r="19" spans="1:4" ht="25.5" x14ac:dyDescent="0.2">
      <c r="A19" s="6"/>
      <c r="B19" s="15"/>
      <c r="C19" s="8" t="s">
        <v>168</v>
      </c>
      <c r="D19" s="7"/>
    </row>
    <row r="20" spans="1:4" ht="25.5" x14ac:dyDescent="0.2">
      <c r="A20" s="6"/>
      <c r="B20" s="15"/>
      <c r="C20" s="8" t="s">
        <v>169</v>
      </c>
      <c r="D20" s="7"/>
    </row>
    <row r="21" spans="1:4" x14ac:dyDescent="0.2">
      <c r="A21" s="6"/>
      <c r="B21" s="15"/>
      <c r="C21" s="8" t="s">
        <v>170</v>
      </c>
      <c r="D21" s="7"/>
    </row>
    <row r="22" spans="1:4" x14ac:dyDescent="0.2">
      <c r="A22" s="6"/>
      <c r="B22" s="15"/>
      <c r="C22" s="8" t="s">
        <v>171</v>
      </c>
      <c r="D22" s="7"/>
    </row>
    <row r="23" spans="1:4" ht="25.5" x14ac:dyDescent="0.2">
      <c r="A23" s="6"/>
      <c r="B23" s="15"/>
      <c r="C23" s="8" t="s">
        <v>172</v>
      </c>
      <c r="D23" s="7"/>
    </row>
    <row r="24" spans="1:4" ht="25.5" x14ac:dyDescent="0.2">
      <c r="A24" s="6"/>
      <c r="B24" s="15"/>
      <c r="C24" s="8" t="s">
        <v>173</v>
      </c>
      <c r="D24" s="7"/>
    </row>
    <row r="25" spans="1:4" x14ac:dyDescent="0.2">
      <c r="A25" s="6"/>
      <c r="B25" s="15"/>
      <c r="C25" s="8" t="s">
        <v>13</v>
      </c>
      <c r="D25" s="7"/>
    </row>
    <row r="26" spans="1:4" ht="25.5" x14ac:dyDescent="0.2">
      <c r="A26" s="6"/>
      <c r="B26" s="15"/>
      <c r="C26" s="8" t="s">
        <v>12</v>
      </c>
      <c r="D26" s="7"/>
    </row>
    <row r="27" spans="1:4" x14ac:dyDescent="0.2">
      <c r="A27" s="6"/>
      <c r="B27" s="15"/>
      <c r="C27" s="8" t="s">
        <v>174</v>
      </c>
      <c r="D27" s="7"/>
    </row>
    <row r="28" spans="1:4" x14ac:dyDescent="0.2">
      <c r="A28" s="6"/>
      <c r="B28" s="15"/>
      <c r="C28" s="8" t="s">
        <v>175</v>
      </c>
      <c r="D28" s="7"/>
    </row>
    <row r="29" spans="1:4" x14ac:dyDescent="0.2">
      <c r="A29" s="6"/>
      <c r="B29" s="15"/>
      <c r="C29" s="8" t="s">
        <v>176</v>
      </c>
      <c r="D29" s="7"/>
    </row>
    <row r="30" spans="1:4" x14ac:dyDescent="0.2">
      <c r="A30" s="6"/>
      <c r="B30" s="15"/>
      <c r="C30" s="9" t="s">
        <v>177</v>
      </c>
      <c r="D30" s="7"/>
    </row>
    <row r="31" spans="1:4" x14ac:dyDescent="0.2">
      <c r="A31" s="6"/>
      <c r="B31" s="15"/>
      <c r="C31" s="9" t="s">
        <v>178</v>
      </c>
      <c r="D31" s="7"/>
    </row>
    <row r="32" spans="1:4" x14ac:dyDescent="0.2">
      <c r="A32" s="6"/>
      <c r="B32" s="15"/>
      <c r="C32" s="9" t="s">
        <v>179</v>
      </c>
      <c r="D32" s="7"/>
    </row>
    <row r="33" spans="1:4" x14ac:dyDescent="0.2">
      <c r="A33" s="6"/>
      <c r="B33" s="15"/>
      <c r="C33" s="9" t="s">
        <v>180</v>
      </c>
      <c r="D33" s="7"/>
    </row>
    <row r="34" spans="1:4" x14ac:dyDescent="0.2">
      <c r="A34" s="6"/>
      <c r="B34" s="15"/>
      <c r="C34" s="9" t="s">
        <v>181</v>
      </c>
      <c r="D34" s="7"/>
    </row>
    <row r="35" spans="1:4" x14ac:dyDescent="0.2">
      <c r="A35" s="6"/>
      <c r="B35" s="15"/>
      <c r="C35" s="9" t="s">
        <v>182</v>
      </c>
      <c r="D35" s="7"/>
    </row>
    <row r="36" spans="1:4" x14ac:dyDescent="0.2">
      <c r="A36" s="6"/>
      <c r="B36" s="15"/>
      <c r="C36" s="9" t="s">
        <v>183</v>
      </c>
      <c r="D36" s="7"/>
    </row>
    <row r="37" spans="1:4" x14ac:dyDescent="0.2">
      <c r="A37" s="6"/>
      <c r="B37" s="15"/>
      <c r="C37" s="9" t="s">
        <v>184</v>
      </c>
      <c r="D37" s="7"/>
    </row>
    <row r="38" spans="1:4" x14ac:dyDescent="0.2">
      <c r="A38" s="6"/>
      <c r="B38" s="15"/>
      <c r="C38" s="8" t="s">
        <v>185</v>
      </c>
      <c r="D38" s="7"/>
    </row>
    <row r="39" spans="1:4" x14ac:dyDescent="0.2">
      <c r="A39" s="6"/>
      <c r="B39" s="15"/>
      <c r="C39" s="8" t="s">
        <v>186</v>
      </c>
      <c r="D39" s="7"/>
    </row>
    <row r="40" spans="1:4" x14ac:dyDescent="0.2">
      <c r="A40" s="6"/>
      <c r="B40" s="15"/>
      <c r="C40" s="8" t="s">
        <v>187</v>
      </c>
      <c r="D40" s="7"/>
    </row>
    <row r="41" spans="1:4" x14ac:dyDescent="0.2">
      <c r="A41" s="6"/>
      <c r="B41" s="15"/>
      <c r="C41" s="8" t="s">
        <v>188</v>
      </c>
      <c r="D41" s="7"/>
    </row>
    <row r="42" spans="1:4" ht="25.5" x14ac:dyDescent="0.2">
      <c r="A42" s="6"/>
      <c r="B42" s="15"/>
      <c r="C42" s="8" t="s">
        <v>189</v>
      </c>
      <c r="D42" s="7"/>
    </row>
    <row r="43" spans="1:4" ht="25.5" x14ac:dyDescent="0.2">
      <c r="A43" s="6"/>
      <c r="B43" s="15"/>
      <c r="C43" s="8" t="s">
        <v>190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54" t="s">
        <v>15</v>
      </c>
      <c r="D45" s="7"/>
    </row>
    <row r="46" spans="1:4" x14ac:dyDescent="0.2">
      <c r="A46" s="6"/>
      <c r="B46" s="15"/>
      <c r="C46" s="8" t="s">
        <v>191</v>
      </c>
      <c r="D46" s="7"/>
    </row>
    <row r="47" spans="1:4" ht="25.5" x14ac:dyDescent="0.2">
      <c r="A47" s="6"/>
      <c r="B47" s="15"/>
      <c r="C47" s="8" t="s">
        <v>192</v>
      </c>
      <c r="D47" s="7"/>
    </row>
    <row r="48" spans="1:4" x14ac:dyDescent="0.2">
      <c r="A48" s="6"/>
      <c r="B48" s="15"/>
      <c r="C48" s="8" t="s">
        <v>193</v>
      </c>
      <c r="D48" s="7"/>
    </row>
    <row r="49" spans="1:4" x14ac:dyDescent="0.2">
      <c r="A49" s="6"/>
      <c r="B49" s="15"/>
      <c r="C49" s="10" t="s">
        <v>194</v>
      </c>
      <c r="D49" s="7"/>
    </row>
    <row r="50" spans="1:4" x14ac:dyDescent="0.2">
      <c r="A50" s="6"/>
      <c r="B50" s="15"/>
      <c r="C50" s="7" t="s">
        <v>18</v>
      </c>
      <c r="D50" s="7"/>
    </row>
    <row r="51" spans="1:4" x14ac:dyDescent="0.2">
      <c r="A51" s="6"/>
      <c r="B51" s="15"/>
      <c r="C51" s="10" t="s">
        <v>195</v>
      </c>
      <c r="D51" s="7"/>
    </row>
    <row r="52" spans="1:4" x14ac:dyDescent="0.2">
      <c r="A52" s="6"/>
      <c r="B52" s="15"/>
      <c r="C52" s="7"/>
      <c r="D52" s="7"/>
    </row>
    <row r="53" spans="1:4" x14ac:dyDescent="0.2">
      <c r="A53" s="6"/>
      <c r="B53" s="15"/>
      <c r="C53" s="7"/>
      <c r="D53" s="7"/>
    </row>
    <row r="54" spans="1:4" x14ac:dyDescent="0.2">
      <c r="A54" s="6"/>
      <c r="B54" s="15"/>
      <c r="C54" s="7"/>
      <c r="D54" s="7"/>
    </row>
    <row r="55" spans="1:4" x14ac:dyDescent="0.2">
      <c r="A55" s="6"/>
      <c r="B55" s="16"/>
      <c r="C55" s="7"/>
      <c r="D55" s="7"/>
    </row>
    <row r="56" spans="1:4" ht="13.5" thickBot="1" x14ac:dyDescent="0.25">
      <c r="A56" s="11"/>
      <c r="B56" s="17"/>
      <c r="C56" s="12"/>
      <c r="D56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topLeftCell="A25" zoomScale="80" zoomScaleNormal="100" zoomScaleSheetLayoutView="80" workbookViewId="0">
      <selection activeCell="E30" sqref="E3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44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15" x14ac:dyDescent="0.2">
      <c r="A26" s="19"/>
      <c r="B26" s="28" t="s">
        <v>31</v>
      </c>
      <c r="C26" s="23"/>
      <c r="D26" s="23"/>
      <c r="E26" s="23"/>
      <c r="F26" s="23"/>
    </row>
    <row r="27" spans="1:6" ht="15" x14ac:dyDescent="0.2">
      <c r="A27" s="19"/>
      <c r="B27" s="28" t="s">
        <v>32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19</v>
      </c>
      <c r="E29" s="29" t="s">
        <v>46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3" customFormat="1" ht="21.75" customHeight="1" x14ac:dyDescent="0.2">
      <c r="A31" s="63" t="s">
        <v>0</v>
      </c>
      <c r="B31" s="63"/>
      <c r="C31" s="63"/>
      <c r="D31" s="63"/>
      <c r="E31" s="63"/>
      <c r="F31" s="63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/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45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 t="s">
        <v>10</v>
      </c>
      <c r="C40" s="60"/>
      <c r="D40" s="60"/>
      <c r="E40" s="30"/>
      <c r="F40" s="23"/>
    </row>
    <row r="41" spans="1:6" ht="13.5" customHeight="1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 t="s">
        <v>9</v>
      </c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 t="s">
        <v>13</v>
      </c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 t="s">
        <v>11</v>
      </c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 t="s">
        <v>16</v>
      </c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4.25" x14ac:dyDescent="0.2">
      <c r="A68" s="23"/>
      <c r="B68" s="60"/>
      <c r="C68" s="60"/>
      <c r="D68" s="60"/>
      <c r="E68" s="30"/>
      <c r="F68" s="23"/>
    </row>
    <row r="69" spans="1:6" ht="14.25" x14ac:dyDescent="0.2">
      <c r="A69" s="23"/>
      <c r="B69" s="60"/>
      <c r="C69" s="60"/>
      <c r="D69" s="60"/>
      <c r="E69" s="30"/>
      <c r="F69" s="23"/>
    </row>
    <row r="70" spans="1:6" ht="14.25" x14ac:dyDescent="0.2">
      <c r="A70" s="23"/>
      <c r="B70" s="60"/>
      <c r="C70" s="60"/>
      <c r="D70" s="60"/>
      <c r="E70" s="30"/>
      <c r="F70" s="23"/>
    </row>
    <row r="71" spans="1:6" ht="14.25" x14ac:dyDescent="0.2">
      <c r="A71" s="23"/>
      <c r="B71" s="60"/>
      <c r="C71" s="60"/>
      <c r="D71" s="60"/>
      <c r="E71" s="30"/>
      <c r="F71" s="23"/>
    </row>
    <row r="72" spans="1:6" ht="14.25" x14ac:dyDescent="0.2">
      <c r="A72" s="23"/>
      <c r="B72" s="60"/>
      <c r="C72" s="60"/>
      <c r="D72" s="60"/>
      <c r="E72" s="30"/>
      <c r="F72" s="23"/>
    </row>
    <row r="73" spans="1:6" ht="14.25" x14ac:dyDescent="0.2">
      <c r="A73" s="23"/>
      <c r="B73" s="60"/>
      <c r="C73" s="60"/>
      <c r="D73" s="60"/>
      <c r="E73" s="30"/>
      <c r="F73" s="23"/>
    </row>
    <row r="74" spans="1:6" ht="13.5" customHeight="1" x14ac:dyDescent="0.2">
      <c r="A74" s="23"/>
      <c r="B74" s="60"/>
      <c r="C74" s="60"/>
      <c r="D74" s="60"/>
      <c r="E74" s="30"/>
      <c r="F74" s="23"/>
    </row>
    <row r="75" spans="1:6" ht="13.5" customHeight="1" x14ac:dyDescent="0.2">
      <c r="A75" s="23"/>
      <c r="B75" s="27" t="s">
        <v>23</v>
      </c>
      <c r="C75" s="28"/>
      <c r="D75" s="28"/>
      <c r="E75" s="31">
        <f>9*190</f>
        <v>1710</v>
      </c>
      <c r="F75" s="23"/>
    </row>
    <row r="76" spans="1:6" ht="13.5" customHeight="1" x14ac:dyDescent="0.2">
      <c r="A76" s="23"/>
      <c r="B76" s="36" t="s">
        <v>20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36" t="s">
        <v>21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22</v>
      </c>
      <c r="C78" s="28"/>
      <c r="D78" s="28"/>
      <c r="E78" s="31">
        <f>SUM(E75:E77)</f>
        <v>1710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85.5</v>
      </c>
      <c r="F79" s="23"/>
    </row>
    <row r="80" spans="1:6" ht="13.5" customHeight="1" x14ac:dyDescent="0.2">
      <c r="A80" s="23"/>
      <c r="B80" s="28" t="s">
        <v>4</v>
      </c>
      <c r="C80" s="33">
        <v>9.5000000000000001E-2</v>
      </c>
      <c r="D80" s="28"/>
      <c r="E80" s="38">
        <f>ROUND((E78+E79)*C80,2)</f>
        <v>170.57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24</v>
      </c>
      <c r="C82" s="28"/>
      <c r="D82" s="28"/>
      <c r="E82" s="35">
        <f>SUM(E78:E80)</f>
        <v>1966.07</v>
      </c>
      <c r="F82" s="23"/>
    </row>
    <row r="83" spans="1:6" ht="15.75" thickTop="1" x14ac:dyDescent="0.2">
      <c r="A83" s="23"/>
      <c r="B83" s="62"/>
      <c r="C83" s="62"/>
      <c r="D83" s="62"/>
      <c r="E83" s="39"/>
      <c r="F83" s="23"/>
    </row>
    <row r="84" spans="1:6" ht="15" x14ac:dyDescent="0.2">
      <c r="A84" s="23"/>
      <c r="B84" s="61" t="s">
        <v>26</v>
      </c>
      <c r="C84" s="61"/>
      <c r="D84" s="61"/>
      <c r="E84" s="39">
        <v>0</v>
      </c>
      <c r="F84" s="23"/>
    </row>
    <row r="85" spans="1:6" ht="15" x14ac:dyDescent="0.2">
      <c r="A85" s="23"/>
      <c r="B85" s="62"/>
      <c r="C85" s="62"/>
      <c r="D85" s="62"/>
      <c r="E85" s="39"/>
      <c r="F85" s="23"/>
    </row>
    <row r="86" spans="1:6" ht="19.5" customHeight="1" x14ac:dyDescent="0.2">
      <c r="A86" s="23"/>
      <c r="B86" s="40" t="s">
        <v>25</v>
      </c>
      <c r="C86" s="41"/>
      <c r="D86" s="41"/>
      <c r="E86" s="42">
        <f>E82-E84</f>
        <v>1966.07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6"/>
      <c r="C89" s="66"/>
      <c r="D89" s="66"/>
      <c r="E89" s="66"/>
      <c r="F89" s="23"/>
    </row>
    <row r="90" spans="1:6" ht="14.25" x14ac:dyDescent="0.2">
      <c r="A90" s="59" t="s">
        <v>27</v>
      </c>
      <c r="B90" s="59"/>
      <c r="C90" s="59"/>
      <c r="D90" s="59"/>
      <c r="E90" s="59"/>
      <c r="F90" s="59"/>
    </row>
    <row r="91" spans="1:6" ht="14.25" x14ac:dyDescent="0.2">
      <c r="A91" s="57" t="s">
        <v>7</v>
      </c>
      <c r="B91" s="57"/>
      <c r="C91" s="57"/>
      <c r="D91" s="57"/>
      <c r="E91" s="57"/>
      <c r="F91" s="57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67"/>
      <c r="C93" s="67"/>
      <c r="D93" s="67"/>
      <c r="E93" s="67"/>
      <c r="F93" s="23"/>
    </row>
    <row r="94" spans="1:6" ht="15" x14ac:dyDescent="0.2">
      <c r="A94" s="58" t="s">
        <v>8</v>
      </c>
      <c r="B94" s="58"/>
      <c r="C94" s="58"/>
      <c r="D94" s="58"/>
      <c r="E94" s="58"/>
      <c r="F94" s="58"/>
    </row>
    <row r="96" spans="1:6" ht="39.75" customHeight="1" x14ac:dyDescent="0.2">
      <c r="B96" s="64"/>
      <c r="C96" s="65"/>
      <c r="D96" s="65"/>
    </row>
    <row r="97" spans="2:4" ht="13.5" customHeight="1" x14ac:dyDescent="0.2"/>
    <row r="98" spans="2:4" x14ac:dyDescent="0.2">
      <c r="B98" s="18"/>
      <c r="C98" s="18"/>
      <c r="D98" s="18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topLeftCell="A4" zoomScale="80" zoomScaleNormal="100" zoomScaleSheetLayoutView="80" workbookViewId="0">
      <selection activeCell="B25" sqref="B25: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47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15" x14ac:dyDescent="0.2">
      <c r="A26" s="19"/>
      <c r="B26" s="28" t="s">
        <v>31</v>
      </c>
      <c r="C26" s="23"/>
      <c r="D26" s="23"/>
      <c r="E26" s="23"/>
      <c r="F26" s="23"/>
    </row>
    <row r="27" spans="1:6" ht="15" x14ac:dyDescent="0.2">
      <c r="A27" s="19"/>
      <c r="B27" s="28" t="s">
        <v>32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19</v>
      </c>
      <c r="E29" s="29" t="s">
        <v>48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3" customFormat="1" ht="21.75" customHeight="1" x14ac:dyDescent="0.2">
      <c r="A31" s="63" t="s">
        <v>0</v>
      </c>
      <c r="B31" s="63"/>
      <c r="C31" s="63"/>
      <c r="D31" s="63"/>
      <c r="E31" s="63"/>
      <c r="F31" s="63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/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14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3.5" customHeight="1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4.25" x14ac:dyDescent="0.2">
      <c r="A68" s="23"/>
      <c r="B68" s="60"/>
      <c r="C68" s="60"/>
      <c r="D68" s="60"/>
      <c r="E68" s="30"/>
      <c r="F68" s="23"/>
    </row>
    <row r="69" spans="1:6" ht="14.25" x14ac:dyDescent="0.2">
      <c r="A69" s="23"/>
      <c r="B69" s="60"/>
      <c r="C69" s="60"/>
      <c r="D69" s="60"/>
      <c r="E69" s="30"/>
      <c r="F69" s="23"/>
    </row>
    <row r="70" spans="1:6" ht="14.25" x14ac:dyDescent="0.2">
      <c r="A70" s="23"/>
      <c r="B70" s="60"/>
      <c r="C70" s="60"/>
      <c r="D70" s="60"/>
      <c r="E70" s="30"/>
      <c r="F70" s="23"/>
    </row>
    <row r="71" spans="1:6" ht="14.25" x14ac:dyDescent="0.2">
      <c r="A71" s="23"/>
      <c r="B71" s="60"/>
      <c r="C71" s="60"/>
      <c r="D71" s="60"/>
      <c r="E71" s="30"/>
      <c r="F71" s="23"/>
    </row>
    <row r="72" spans="1:6" ht="14.25" x14ac:dyDescent="0.2">
      <c r="A72" s="23"/>
      <c r="B72" s="60"/>
      <c r="C72" s="60"/>
      <c r="D72" s="60"/>
      <c r="E72" s="30"/>
      <c r="F72" s="23"/>
    </row>
    <row r="73" spans="1:6" ht="14.25" x14ac:dyDescent="0.2">
      <c r="A73" s="23"/>
      <c r="B73" s="60"/>
      <c r="C73" s="60"/>
      <c r="D73" s="60"/>
      <c r="E73" s="30"/>
      <c r="F73" s="23"/>
    </row>
    <row r="74" spans="1:6" ht="13.5" customHeight="1" x14ac:dyDescent="0.2">
      <c r="A74" s="23"/>
      <c r="B74" s="60"/>
      <c r="C74" s="60"/>
      <c r="D74" s="60"/>
      <c r="E74" s="30"/>
      <c r="F74" s="23"/>
    </row>
    <row r="75" spans="1:6" ht="13.5" customHeight="1" x14ac:dyDescent="0.2">
      <c r="A75" s="23"/>
      <c r="B75" s="27" t="s">
        <v>23</v>
      </c>
      <c r="C75" s="28"/>
      <c r="D75" s="28"/>
      <c r="E75" s="31">
        <f>1.1*190</f>
        <v>209.00000000000003</v>
      </c>
      <c r="F75" s="23"/>
    </row>
    <row r="76" spans="1:6" ht="13.5" customHeight="1" x14ac:dyDescent="0.2">
      <c r="A76" s="23"/>
      <c r="B76" s="36" t="s">
        <v>20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36" t="s">
        <v>21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22</v>
      </c>
      <c r="C78" s="28"/>
      <c r="D78" s="28"/>
      <c r="E78" s="31">
        <f>SUM(E75:E77)</f>
        <v>209.00000000000003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10.45</v>
      </c>
      <c r="F79" s="23"/>
    </row>
    <row r="80" spans="1:6" ht="13.5" customHeight="1" x14ac:dyDescent="0.2">
      <c r="A80" s="23"/>
      <c r="B80" s="28" t="s">
        <v>4</v>
      </c>
      <c r="C80" s="33">
        <v>9.5000000000000001E-2</v>
      </c>
      <c r="D80" s="28"/>
      <c r="E80" s="38">
        <f>ROUND((E78+E79)*C80,2)</f>
        <v>20.85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24</v>
      </c>
      <c r="C82" s="28"/>
      <c r="D82" s="28"/>
      <c r="E82" s="35">
        <f>SUM(E78:E80)</f>
        <v>240.3</v>
      </c>
      <c r="F82" s="23"/>
    </row>
    <row r="83" spans="1:6" ht="15.75" thickTop="1" x14ac:dyDescent="0.2">
      <c r="A83" s="23"/>
      <c r="B83" s="62"/>
      <c r="C83" s="62"/>
      <c r="D83" s="62"/>
      <c r="E83" s="39"/>
      <c r="F83" s="23"/>
    </row>
    <row r="84" spans="1:6" ht="15" x14ac:dyDescent="0.2">
      <c r="A84" s="23"/>
      <c r="B84" s="61" t="s">
        <v>26</v>
      </c>
      <c r="C84" s="61"/>
      <c r="D84" s="61"/>
      <c r="E84" s="39">
        <v>0</v>
      </c>
      <c r="F84" s="23"/>
    </row>
    <row r="85" spans="1:6" ht="15" x14ac:dyDescent="0.2">
      <c r="A85" s="23"/>
      <c r="B85" s="62"/>
      <c r="C85" s="62"/>
      <c r="D85" s="62"/>
      <c r="E85" s="39"/>
      <c r="F85" s="23"/>
    </row>
    <row r="86" spans="1:6" ht="19.5" customHeight="1" x14ac:dyDescent="0.2">
      <c r="A86" s="23"/>
      <c r="B86" s="40" t="s">
        <v>25</v>
      </c>
      <c r="C86" s="41"/>
      <c r="D86" s="41"/>
      <c r="E86" s="42">
        <f>E82-E84</f>
        <v>240.3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6"/>
      <c r="C89" s="66"/>
      <c r="D89" s="66"/>
      <c r="E89" s="66"/>
      <c r="F89" s="23"/>
    </row>
    <row r="90" spans="1:6" ht="14.25" x14ac:dyDescent="0.2">
      <c r="A90" s="59" t="s">
        <v>27</v>
      </c>
      <c r="B90" s="59"/>
      <c r="C90" s="59"/>
      <c r="D90" s="59"/>
      <c r="E90" s="59"/>
      <c r="F90" s="59"/>
    </row>
    <row r="91" spans="1:6" ht="14.25" x14ac:dyDescent="0.2">
      <c r="A91" s="57" t="s">
        <v>7</v>
      </c>
      <c r="B91" s="57"/>
      <c r="C91" s="57"/>
      <c r="D91" s="57"/>
      <c r="E91" s="57"/>
      <c r="F91" s="57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67"/>
      <c r="C93" s="67"/>
      <c r="D93" s="67"/>
      <c r="E93" s="67"/>
      <c r="F93" s="23"/>
    </row>
    <row r="94" spans="1:6" ht="15" x14ac:dyDescent="0.2">
      <c r="A94" s="58" t="s">
        <v>8</v>
      </c>
      <c r="B94" s="58"/>
      <c r="C94" s="58"/>
      <c r="D94" s="58"/>
      <c r="E94" s="58"/>
      <c r="F94" s="58"/>
    </row>
    <row r="96" spans="1:6" ht="39.75" customHeight="1" x14ac:dyDescent="0.2">
      <c r="B96" s="64"/>
      <c r="C96" s="65"/>
      <c r="D96" s="65"/>
    </row>
    <row r="97" spans="2:4" ht="13.5" customHeight="1" x14ac:dyDescent="0.2"/>
    <row r="98" spans="2:4" x14ac:dyDescent="0.2">
      <c r="B98" s="18"/>
      <c r="C98" s="18"/>
      <c r="D98" s="18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7"/>
  <sheetViews>
    <sheetView view="pageBreakPreview" topLeftCell="A43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49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15" x14ac:dyDescent="0.2">
      <c r="A26" s="19"/>
      <c r="B26" s="28" t="s">
        <v>31</v>
      </c>
      <c r="C26" s="23"/>
      <c r="D26" s="23"/>
      <c r="E26" s="23"/>
      <c r="F26" s="23"/>
    </row>
    <row r="27" spans="1:6" ht="15" x14ac:dyDescent="0.2">
      <c r="A27" s="19"/>
      <c r="B27" s="28" t="s">
        <v>32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19</v>
      </c>
      <c r="E29" s="29" t="s">
        <v>50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3" customFormat="1" ht="21.75" customHeight="1" x14ac:dyDescent="0.2">
      <c r="A31" s="63" t="s">
        <v>0</v>
      </c>
      <c r="B31" s="63"/>
      <c r="C31" s="63"/>
      <c r="D31" s="63"/>
      <c r="E31" s="63"/>
      <c r="F31" s="63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/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51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 t="s">
        <v>52</v>
      </c>
      <c r="C40" s="60"/>
      <c r="D40" s="60"/>
      <c r="E40" s="30"/>
      <c r="F40" s="23"/>
    </row>
    <row r="41" spans="1:6" ht="13.5" customHeight="1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 t="s">
        <v>53</v>
      </c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29.25" customHeight="1" x14ac:dyDescent="0.2">
      <c r="A46" s="23"/>
      <c r="B46" s="60" t="s">
        <v>56</v>
      </c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 t="s">
        <v>54</v>
      </c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 t="s">
        <v>55</v>
      </c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4.25" x14ac:dyDescent="0.2">
      <c r="A68" s="23"/>
      <c r="B68" s="60"/>
      <c r="C68" s="60"/>
      <c r="D68" s="60"/>
      <c r="E68" s="30"/>
      <c r="F68" s="23"/>
    </row>
    <row r="69" spans="1:6" ht="14.25" x14ac:dyDescent="0.2">
      <c r="A69" s="23"/>
      <c r="B69" s="60"/>
      <c r="C69" s="60"/>
      <c r="D69" s="60"/>
      <c r="E69" s="30"/>
      <c r="F69" s="23"/>
    </row>
    <row r="70" spans="1:6" ht="14.25" x14ac:dyDescent="0.2">
      <c r="A70" s="23"/>
      <c r="B70" s="60"/>
      <c r="C70" s="60"/>
      <c r="D70" s="60"/>
      <c r="E70" s="30"/>
      <c r="F70" s="23"/>
    </row>
    <row r="71" spans="1:6" ht="14.25" x14ac:dyDescent="0.2">
      <c r="A71" s="23"/>
      <c r="B71" s="60"/>
      <c r="C71" s="60"/>
      <c r="D71" s="60"/>
      <c r="E71" s="30"/>
      <c r="F71" s="23"/>
    </row>
    <row r="72" spans="1:6" ht="14.25" x14ac:dyDescent="0.2">
      <c r="A72" s="23"/>
      <c r="B72" s="60"/>
      <c r="C72" s="60"/>
      <c r="D72" s="60"/>
      <c r="E72" s="30"/>
      <c r="F72" s="23"/>
    </row>
    <row r="73" spans="1:6" ht="13.5" customHeight="1" x14ac:dyDescent="0.2">
      <c r="A73" s="23"/>
      <c r="B73" s="60"/>
      <c r="C73" s="60"/>
      <c r="D73" s="60"/>
      <c r="E73" s="30"/>
      <c r="F73" s="23"/>
    </row>
    <row r="74" spans="1:6" ht="13.5" customHeight="1" x14ac:dyDescent="0.2">
      <c r="A74" s="23"/>
      <c r="B74" s="27" t="s">
        <v>23</v>
      </c>
      <c r="C74" s="28"/>
      <c r="D74" s="28"/>
      <c r="E74" s="31">
        <f>8*190</f>
        <v>1520</v>
      </c>
      <c r="F74" s="23"/>
    </row>
    <row r="75" spans="1:6" ht="13.5" customHeight="1" x14ac:dyDescent="0.2">
      <c r="A75" s="23"/>
      <c r="B75" s="36" t="s">
        <v>20</v>
      </c>
      <c r="C75" s="28"/>
      <c r="D75" s="28"/>
      <c r="E75" s="32">
        <v>21</v>
      </c>
      <c r="F75" s="23"/>
    </row>
    <row r="76" spans="1:6" ht="13.5" customHeight="1" x14ac:dyDescent="0.2">
      <c r="A76" s="23"/>
      <c r="B76" s="36" t="s">
        <v>21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27" t="s">
        <v>22</v>
      </c>
      <c r="C77" s="28"/>
      <c r="D77" s="28"/>
      <c r="E77" s="31">
        <f>SUM(E74:E76)</f>
        <v>1541</v>
      </c>
      <c r="F77" s="23"/>
    </row>
    <row r="78" spans="1:6" ht="13.5" customHeight="1" x14ac:dyDescent="0.2">
      <c r="A78" s="23"/>
      <c r="B78" s="28" t="s">
        <v>5</v>
      </c>
      <c r="C78" s="33">
        <v>0.05</v>
      </c>
      <c r="D78" s="28"/>
      <c r="E78" s="37">
        <f>ROUND(E77*C78,2)</f>
        <v>77.05</v>
      </c>
      <c r="F78" s="23"/>
    </row>
    <row r="79" spans="1:6" ht="13.5" customHeight="1" x14ac:dyDescent="0.2">
      <c r="A79" s="23"/>
      <c r="B79" s="28" t="s">
        <v>4</v>
      </c>
      <c r="C79" s="33">
        <v>9.5000000000000001E-2</v>
      </c>
      <c r="D79" s="28"/>
      <c r="E79" s="38">
        <f>ROUND((E77+E78)*C79,2)</f>
        <v>153.71</v>
      </c>
      <c r="F79" s="23"/>
    </row>
    <row r="80" spans="1:6" ht="13.5" customHeight="1" x14ac:dyDescent="0.2">
      <c r="A80" s="23"/>
      <c r="B80" s="28"/>
      <c r="C80" s="28"/>
      <c r="D80" s="28"/>
      <c r="E80" s="34"/>
      <c r="F80" s="23"/>
    </row>
    <row r="81" spans="1:6" ht="16.5" customHeight="1" thickBot="1" x14ac:dyDescent="0.25">
      <c r="A81" s="23"/>
      <c r="B81" s="27" t="s">
        <v>24</v>
      </c>
      <c r="C81" s="28"/>
      <c r="D81" s="28"/>
      <c r="E81" s="35">
        <f>SUM(E77:E79)</f>
        <v>1771.76</v>
      </c>
      <c r="F81" s="23"/>
    </row>
    <row r="82" spans="1:6" ht="15.75" thickTop="1" x14ac:dyDescent="0.2">
      <c r="A82" s="23"/>
      <c r="B82" s="62"/>
      <c r="C82" s="62"/>
      <c r="D82" s="62"/>
      <c r="E82" s="39"/>
      <c r="F82" s="23"/>
    </row>
    <row r="83" spans="1:6" ht="15" x14ac:dyDescent="0.2">
      <c r="A83" s="23"/>
      <c r="B83" s="61" t="s">
        <v>26</v>
      </c>
      <c r="C83" s="61"/>
      <c r="D83" s="61"/>
      <c r="E83" s="39">
        <v>0</v>
      </c>
      <c r="F83" s="23"/>
    </row>
    <row r="84" spans="1:6" ht="15" x14ac:dyDescent="0.2">
      <c r="A84" s="23"/>
      <c r="B84" s="62"/>
      <c r="C84" s="62"/>
      <c r="D84" s="62"/>
      <c r="E84" s="39"/>
      <c r="F84" s="23"/>
    </row>
    <row r="85" spans="1:6" ht="19.5" customHeight="1" x14ac:dyDescent="0.2">
      <c r="A85" s="23"/>
      <c r="B85" s="40" t="s">
        <v>25</v>
      </c>
      <c r="C85" s="41"/>
      <c r="D85" s="41"/>
      <c r="E85" s="42">
        <f>E81-E83</f>
        <v>1771.76</v>
      </c>
      <c r="F85" s="23"/>
    </row>
    <row r="86" spans="1:6" ht="13.5" customHeight="1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66"/>
      <c r="C88" s="66"/>
      <c r="D88" s="66"/>
      <c r="E88" s="66"/>
      <c r="F88" s="23"/>
    </row>
    <row r="89" spans="1:6" ht="14.25" x14ac:dyDescent="0.2">
      <c r="A89" s="59" t="s">
        <v>27</v>
      </c>
      <c r="B89" s="59"/>
      <c r="C89" s="59"/>
      <c r="D89" s="59"/>
      <c r="E89" s="59"/>
      <c r="F89" s="59"/>
    </row>
    <row r="90" spans="1:6" ht="14.25" x14ac:dyDescent="0.2">
      <c r="A90" s="57" t="s">
        <v>7</v>
      </c>
      <c r="B90" s="57"/>
      <c r="C90" s="57"/>
      <c r="D90" s="57"/>
      <c r="E90" s="57"/>
      <c r="F90" s="57"/>
    </row>
    <row r="91" spans="1:6" x14ac:dyDescent="0.2">
      <c r="A91" s="23"/>
      <c r="B91" s="23"/>
      <c r="C91" s="23"/>
      <c r="D91" s="23"/>
      <c r="E91" s="23"/>
      <c r="F91" s="23"/>
    </row>
    <row r="92" spans="1:6" x14ac:dyDescent="0.2">
      <c r="A92" s="23"/>
      <c r="B92" s="67"/>
      <c r="C92" s="67"/>
      <c r="D92" s="67"/>
      <c r="E92" s="67"/>
      <c r="F92" s="23"/>
    </row>
    <row r="93" spans="1:6" ht="15" x14ac:dyDescent="0.2">
      <c r="A93" s="58" t="s">
        <v>8</v>
      </c>
      <c r="B93" s="58"/>
      <c r="C93" s="58"/>
      <c r="D93" s="58"/>
      <c r="E93" s="58"/>
      <c r="F93" s="58"/>
    </row>
    <row r="95" spans="1:6" ht="39.75" customHeight="1" x14ac:dyDescent="0.2">
      <c r="B95" s="64"/>
      <c r="C95" s="65"/>
      <c r="D95" s="65"/>
    </row>
    <row r="96" spans="1:6" ht="13.5" customHeight="1" x14ac:dyDescent="0.2"/>
    <row r="97" spans="2:4" x14ac:dyDescent="0.2">
      <c r="B97" s="18"/>
      <c r="C97" s="18"/>
      <c r="D97" s="18"/>
    </row>
  </sheetData>
  <mergeCells count="50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1:D61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73:D73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92:E92"/>
    <mergeCell ref="A93:F93"/>
    <mergeCell ref="B95:D95"/>
    <mergeCell ref="B82:D82"/>
    <mergeCell ref="B83:D83"/>
    <mergeCell ref="B84:D84"/>
    <mergeCell ref="B88:E88"/>
    <mergeCell ref="A89:F89"/>
    <mergeCell ref="A90:F90"/>
  </mergeCells>
  <dataValidations count="1">
    <dataValidation type="list" allowBlank="1" showInputMessage="1" showErrorMessage="1" sqref="B82:B84 B12:B20 B34:B73" xr:uid="{00000000-0002-0000-05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7"/>
  <sheetViews>
    <sheetView view="pageBreakPreview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15" x14ac:dyDescent="0.2">
      <c r="A26" s="19"/>
      <c r="B26" s="28" t="s">
        <v>31</v>
      </c>
      <c r="C26" s="23"/>
      <c r="D26" s="23"/>
      <c r="E26" s="23"/>
      <c r="F26" s="23"/>
    </row>
    <row r="27" spans="1:6" ht="15" x14ac:dyDescent="0.2">
      <c r="A27" s="19"/>
      <c r="B27" s="28" t="s">
        <v>32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19</v>
      </c>
      <c r="E29" s="29" t="s">
        <v>58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3" customFormat="1" ht="21.75" customHeight="1" x14ac:dyDescent="0.2">
      <c r="A31" s="63" t="s">
        <v>0</v>
      </c>
      <c r="B31" s="63"/>
      <c r="C31" s="63"/>
      <c r="D31" s="63"/>
      <c r="E31" s="63"/>
      <c r="F31" s="63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/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60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3.5" customHeight="1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29.25" customHeight="1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4.25" x14ac:dyDescent="0.2">
      <c r="A68" s="23"/>
      <c r="B68" s="60"/>
      <c r="C68" s="60"/>
      <c r="D68" s="60"/>
      <c r="E68" s="30"/>
      <c r="F68" s="23"/>
    </row>
    <row r="69" spans="1:6" ht="14.25" x14ac:dyDescent="0.2">
      <c r="A69" s="23"/>
      <c r="B69" s="60"/>
      <c r="C69" s="60"/>
      <c r="D69" s="60"/>
      <c r="E69" s="30"/>
      <c r="F69" s="23"/>
    </row>
    <row r="70" spans="1:6" ht="14.25" x14ac:dyDescent="0.2">
      <c r="A70" s="23"/>
      <c r="B70" s="60"/>
      <c r="C70" s="60"/>
      <c r="D70" s="60"/>
      <c r="E70" s="30"/>
      <c r="F70" s="23"/>
    </row>
    <row r="71" spans="1:6" ht="14.25" x14ac:dyDescent="0.2">
      <c r="A71" s="23"/>
      <c r="B71" s="60"/>
      <c r="C71" s="60"/>
      <c r="D71" s="60"/>
      <c r="E71" s="30"/>
      <c r="F71" s="23"/>
    </row>
    <row r="72" spans="1:6" ht="14.25" x14ac:dyDescent="0.2">
      <c r="A72" s="23"/>
      <c r="B72" s="60"/>
      <c r="C72" s="60"/>
      <c r="D72" s="60"/>
      <c r="E72" s="30"/>
      <c r="F72" s="23"/>
    </row>
    <row r="73" spans="1:6" ht="13.5" customHeight="1" x14ac:dyDescent="0.2">
      <c r="A73" s="23"/>
      <c r="B73" s="60"/>
      <c r="C73" s="60"/>
      <c r="D73" s="60"/>
      <c r="E73" s="30"/>
      <c r="F73" s="23"/>
    </row>
    <row r="74" spans="1:6" ht="13.5" customHeight="1" x14ac:dyDescent="0.2">
      <c r="A74" s="23"/>
      <c r="B74" s="27" t="s">
        <v>23</v>
      </c>
      <c r="C74" s="28"/>
      <c r="D74" s="28"/>
      <c r="E74" s="31">
        <f>3.25*190</f>
        <v>617.5</v>
      </c>
      <c r="F74" s="23"/>
    </row>
    <row r="75" spans="1:6" ht="13.5" customHeight="1" x14ac:dyDescent="0.2">
      <c r="A75" s="23"/>
      <c r="B75" s="36" t="s">
        <v>20</v>
      </c>
      <c r="C75" s="28"/>
      <c r="D75" s="28"/>
      <c r="E75" s="32">
        <v>0</v>
      </c>
      <c r="F75" s="23"/>
    </row>
    <row r="76" spans="1:6" ht="13.5" customHeight="1" x14ac:dyDescent="0.2">
      <c r="A76" s="23"/>
      <c r="B76" s="36" t="s">
        <v>21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27" t="s">
        <v>22</v>
      </c>
      <c r="C77" s="28"/>
      <c r="D77" s="28"/>
      <c r="E77" s="31">
        <f>SUM(E74:E76)</f>
        <v>617.5</v>
      </c>
      <c r="F77" s="23"/>
    </row>
    <row r="78" spans="1:6" ht="13.5" customHeight="1" x14ac:dyDescent="0.2">
      <c r="A78" s="23"/>
      <c r="B78" s="28" t="s">
        <v>5</v>
      </c>
      <c r="C78" s="33">
        <v>0.05</v>
      </c>
      <c r="D78" s="28"/>
      <c r="E78" s="37">
        <f>ROUND(E77*C78,2)</f>
        <v>30.88</v>
      </c>
      <c r="F78" s="23"/>
    </row>
    <row r="79" spans="1:6" ht="13.5" customHeight="1" x14ac:dyDescent="0.2">
      <c r="A79" s="23"/>
      <c r="B79" s="28" t="s">
        <v>4</v>
      </c>
      <c r="C79" s="33">
        <v>9.5000000000000001E-2</v>
      </c>
      <c r="D79" s="28"/>
      <c r="E79" s="38">
        <f>ROUND((E77+E78)*C79,2)</f>
        <v>61.6</v>
      </c>
      <c r="F79" s="23"/>
    </row>
    <row r="80" spans="1:6" ht="13.5" customHeight="1" x14ac:dyDescent="0.2">
      <c r="A80" s="23"/>
      <c r="B80" s="28"/>
      <c r="C80" s="28"/>
      <c r="D80" s="28"/>
      <c r="E80" s="34"/>
      <c r="F80" s="23"/>
    </row>
    <row r="81" spans="1:6" ht="16.5" customHeight="1" thickBot="1" x14ac:dyDescent="0.25">
      <c r="A81" s="23"/>
      <c r="B81" s="27" t="s">
        <v>24</v>
      </c>
      <c r="C81" s="28"/>
      <c r="D81" s="28"/>
      <c r="E81" s="35">
        <f>SUM(E77:E79)</f>
        <v>709.98</v>
      </c>
      <c r="F81" s="23"/>
    </row>
    <row r="82" spans="1:6" ht="15.75" thickTop="1" x14ac:dyDescent="0.2">
      <c r="A82" s="23"/>
      <c r="B82" s="62"/>
      <c r="C82" s="62"/>
      <c r="D82" s="62"/>
      <c r="E82" s="39"/>
      <c r="F82" s="23"/>
    </row>
    <row r="83" spans="1:6" ht="15" x14ac:dyDescent="0.2">
      <c r="A83" s="23"/>
      <c r="B83" s="61" t="s">
        <v>26</v>
      </c>
      <c r="C83" s="61"/>
      <c r="D83" s="61"/>
      <c r="E83" s="39">
        <v>0</v>
      </c>
      <c r="F83" s="23"/>
    </row>
    <row r="84" spans="1:6" ht="15" x14ac:dyDescent="0.2">
      <c r="A84" s="23"/>
      <c r="B84" s="62"/>
      <c r="C84" s="62"/>
      <c r="D84" s="62"/>
      <c r="E84" s="39"/>
      <c r="F84" s="23"/>
    </row>
    <row r="85" spans="1:6" ht="19.5" customHeight="1" x14ac:dyDescent="0.2">
      <c r="A85" s="23"/>
      <c r="B85" s="40" t="s">
        <v>25</v>
      </c>
      <c r="C85" s="41"/>
      <c r="D85" s="41"/>
      <c r="E85" s="42">
        <f>E81-E83</f>
        <v>709.98</v>
      </c>
      <c r="F85" s="23"/>
    </row>
    <row r="86" spans="1:6" ht="13.5" customHeight="1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66"/>
      <c r="C88" s="66"/>
      <c r="D88" s="66"/>
      <c r="E88" s="66"/>
      <c r="F88" s="23"/>
    </row>
    <row r="89" spans="1:6" ht="14.25" x14ac:dyDescent="0.2">
      <c r="A89" s="59" t="s">
        <v>27</v>
      </c>
      <c r="B89" s="59"/>
      <c r="C89" s="59"/>
      <c r="D89" s="59"/>
      <c r="E89" s="59"/>
      <c r="F89" s="59"/>
    </row>
    <row r="90" spans="1:6" ht="14.25" x14ac:dyDescent="0.2">
      <c r="A90" s="57" t="s">
        <v>7</v>
      </c>
      <c r="B90" s="57"/>
      <c r="C90" s="57"/>
      <c r="D90" s="57"/>
      <c r="E90" s="57"/>
      <c r="F90" s="57"/>
    </row>
    <row r="91" spans="1:6" x14ac:dyDescent="0.2">
      <c r="A91" s="23"/>
      <c r="B91" s="23"/>
      <c r="C91" s="23"/>
      <c r="D91" s="23"/>
      <c r="E91" s="23"/>
      <c r="F91" s="23"/>
    </row>
    <row r="92" spans="1:6" x14ac:dyDescent="0.2">
      <c r="A92" s="23"/>
      <c r="B92" s="67"/>
      <c r="C92" s="67"/>
      <c r="D92" s="67"/>
      <c r="E92" s="67"/>
      <c r="F92" s="23"/>
    </row>
    <row r="93" spans="1:6" ht="15" x14ac:dyDescent="0.2">
      <c r="A93" s="58" t="s">
        <v>8</v>
      </c>
      <c r="B93" s="58"/>
      <c r="C93" s="58"/>
      <c r="D93" s="58"/>
      <c r="E93" s="58"/>
      <c r="F93" s="58"/>
    </row>
    <row r="95" spans="1:6" ht="39.75" customHeight="1" x14ac:dyDescent="0.2">
      <c r="B95" s="64"/>
      <c r="C95" s="65"/>
      <c r="D95" s="65"/>
    </row>
    <row r="96" spans="1:6" ht="13.5" customHeight="1" x14ac:dyDescent="0.2"/>
    <row r="97" spans="2:4" x14ac:dyDescent="0.2">
      <c r="B97" s="18"/>
      <c r="C97" s="18"/>
      <c r="D97" s="18"/>
    </row>
  </sheetData>
  <mergeCells count="50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12:B20 B34:B73" xr:uid="{00000000-0002-0000-06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7"/>
  <sheetViews>
    <sheetView view="pageBreakPreview" topLeftCell="A34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61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15" x14ac:dyDescent="0.2">
      <c r="A26" s="19"/>
      <c r="B26" s="28" t="s">
        <v>31</v>
      </c>
      <c r="C26" s="23"/>
      <c r="D26" s="23"/>
      <c r="E26" s="23"/>
      <c r="F26" s="23"/>
    </row>
    <row r="27" spans="1:6" ht="15" x14ac:dyDescent="0.2">
      <c r="A27" s="19"/>
      <c r="B27" s="28" t="s">
        <v>32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19</v>
      </c>
      <c r="E29" s="29" t="s">
        <v>62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3" customFormat="1" ht="21.75" customHeight="1" x14ac:dyDescent="0.2">
      <c r="A31" s="63" t="s">
        <v>0</v>
      </c>
      <c r="B31" s="63"/>
      <c r="C31" s="63"/>
      <c r="D31" s="63"/>
      <c r="E31" s="63"/>
      <c r="F31" s="63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/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63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 t="s">
        <v>64</v>
      </c>
      <c r="C40" s="60"/>
      <c r="D40" s="60"/>
      <c r="E40" s="30"/>
      <c r="F40" s="23"/>
    </row>
    <row r="41" spans="1:6" ht="13.5" customHeight="1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 t="s">
        <v>65</v>
      </c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 t="s">
        <v>66</v>
      </c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 t="s">
        <v>67</v>
      </c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 t="s">
        <v>68</v>
      </c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60" t="s">
        <v>69</v>
      </c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4.25" x14ac:dyDescent="0.2">
      <c r="A68" s="23"/>
      <c r="B68" s="60"/>
      <c r="C68" s="60"/>
      <c r="D68" s="60"/>
      <c r="E68" s="30"/>
      <c r="F68" s="23"/>
    </row>
    <row r="69" spans="1:6" ht="14.25" x14ac:dyDescent="0.2">
      <c r="A69" s="23"/>
      <c r="B69" s="60"/>
      <c r="C69" s="60"/>
      <c r="D69" s="60"/>
      <c r="E69" s="30"/>
      <c r="F69" s="23"/>
    </row>
    <row r="70" spans="1:6" ht="14.25" x14ac:dyDescent="0.2">
      <c r="A70" s="23"/>
      <c r="B70" s="60"/>
      <c r="C70" s="60"/>
      <c r="D70" s="60"/>
      <c r="E70" s="30"/>
      <c r="F70" s="23"/>
    </row>
    <row r="71" spans="1:6" ht="14.25" x14ac:dyDescent="0.2">
      <c r="A71" s="23"/>
      <c r="B71" s="60"/>
      <c r="C71" s="60"/>
      <c r="D71" s="60"/>
      <c r="E71" s="30"/>
      <c r="F71" s="23"/>
    </row>
    <row r="72" spans="1:6" ht="14.25" x14ac:dyDescent="0.2">
      <c r="A72" s="23"/>
      <c r="B72" s="60"/>
      <c r="C72" s="60"/>
      <c r="D72" s="60"/>
      <c r="E72" s="30"/>
      <c r="F72" s="23"/>
    </row>
    <row r="73" spans="1:6" ht="13.5" customHeight="1" x14ac:dyDescent="0.2">
      <c r="A73" s="23"/>
      <c r="B73" s="60"/>
      <c r="C73" s="60"/>
      <c r="D73" s="60"/>
      <c r="E73" s="30"/>
      <c r="F73" s="23"/>
    </row>
    <row r="74" spans="1:6" ht="13.5" customHeight="1" x14ac:dyDescent="0.2">
      <c r="A74" s="23"/>
      <c r="B74" s="27" t="s">
        <v>23</v>
      </c>
      <c r="C74" s="28"/>
      <c r="D74" s="28"/>
      <c r="E74" s="31">
        <f>9*225</f>
        <v>2025</v>
      </c>
      <c r="F74" s="23"/>
    </row>
    <row r="75" spans="1:6" ht="13.5" customHeight="1" x14ac:dyDescent="0.2">
      <c r="A75" s="23"/>
      <c r="B75" s="36" t="s">
        <v>20</v>
      </c>
      <c r="C75" s="28"/>
      <c r="D75" s="28"/>
      <c r="E75" s="32">
        <v>0</v>
      </c>
      <c r="F75" s="23"/>
    </row>
    <row r="76" spans="1:6" ht="13.5" customHeight="1" x14ac:dyDescent="0.2">
      <c r="A76" s="23"/>
      <c r="B76" s="36" t="s">
        <v>21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27" t="s">
        <v>22</v>
      </c>
      <c r="C77" s="28"/>
      <c r="D77" s="28"/>
      <c r="E77" s="31">
        <f>SUM(E74:E76)</f>
        <v>2025</v>
      </c>
      <c r="F77" s="23"/>
    </row>
    <row r="78" spans="1:6" ht="13.5" customHeight="1" x14ac:dyDescent="0.2">
      <c r="A78" s="23"/>
      <c r="B78" s="28" t="s">
        <v>5</v>
      </c>
      <c r="C78" s="33">
        <v>0.05</v>
      </c>
      <c r="D78" s="28"/>
      <c r="E78" s="37">
        <f>ROUND(E77*C78,2)</f>
        <v>101.25</v>
      </c>
      <c r="F78" s="23"/>
    </row>
    <row r="79" spans="1:6" ht="13.5" customHeight="1" x14ac:dyDescent="0.2">
      <c r="A79" s="23"/>
      <c r="B79" s="28" t="s">
        <v>4</v>
      </c>
      <c r="C79" s="44">
        <v>9.9750000000000005E-2</v>
      </c>
      <c r="D79" s="28"/>
      <c r="E79" s="38">
        <f>ROUND(E77*C79,2)</f>
        <v>201.99</v>
      </c>
      <c r="F79" s="23"/>
    </row>
    <row r="80" spans="1:6" ht="13.5" customHeight="1" x14ac:dyDescent="0.2">
      <c r="A80" s="23"/>
      <c r="B80" s="28"/>
      <c r="C80" s="28"/>
      <c r="D80" s="28"/>
      <c r="E80" s="34"/>
      <c r="F80" s="23"/>
    </row>
    <row r="81" spans="1:6" ht="16.5" customHeight="1" thickBot="1" x14ac:dyDescent="0.25">
      <c r="A81" s="23"/>
      <c r="B81" s="27" t="s">
        <v>24</v>
      </c>
      <c r="C81" s="28"/>
      <c r="D81" s="28"/>
      <c r="E81" s="35">
        <f>SUM(E77:E79)</f>
        <v>2328.2399999999998</v>
      </c>
      <c r="F81" s="23"/>
    </row>
    <row r="82" spans="1:6" ht="15.75" thickTop="1" x14ac:dyDescent="0.2">
      <c r="A82" s="23"/>
      <c r="B82" s="62"/>
      <c r="C82" s="62"/>
      <c r="D82" s="62"/>
      <c r="E82" s="39"/>
      <c r="F82" s="23"/>
    </row>
    <row r="83" spans="1:6" ht="15" x14ac:dyDescent="0.2">
      <c r="A83" s="23"/>
      <c r="B83" s="61" t="s">
        <v>26</v>
      </c>
      <c r="C83" s="61"/>
      <c r="D83" s="61"/>
      <c r="E83" s="39">
        <v>0</v>
      </c>
      <c r="F83" s="23"/>
    </row>
    <row r="84" spans="1:6" ht="15" x14ac:dyDescent="0.2">
      <c r="A84" s="23"/>
      <c r="B84" s="62"/>
      <c r="C84" s="62"/>
      <c r="D84" s="62"/>
      <c r="E84" s="39"/>
      <c r="F84" s="23"/>
    </row>
    <row r="85" spans="1:6" ht="19.5" customHeight="1" x14ac:dyDescent="0.2">
      <c r="A85" s="23"/>
      <c r="B85" s="40" t="s">
        <v>25</v>
      </c>
      <c r="C85" s="41"/>
      <c r="D85" s="41"/>
      <c r="E85" s="42">
        <f>E81-E83</f>
        <v>2328.2399999999998</v>
      </c>
      <c r="F85" s="23"/>
    </row>
    <row r="86" spans="1:6" ht="13.5" customHeight="1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66"/>
      <c r="C88" s="66"/>
      <c r="D88" s="66"/>
      <c r="E88" s="66"/>
      <c r="F88" s="23"/>
    </row>
    <row r="89" spans="1:6" ht="14.25" x14ac:dyDescent="0.2">
      <c r="A89" s="59" t="s">
        <v>27</v>
      </c>
      <c r="B89" s="59"/>
      <c r="C89" s="59"/>
      <c r="D89" s="59"/>
      <c r="E89" s="59"/>
      <c r="F89" s="59"/>
    </row>
    <row r="90" spans="1:6" ht="14.25" x14ac:dyDescent="0.2">
      <c r="A90" s="57" t="s">
        <v>7</v>
      </c>
      <c r="B90" s="57"/>
      <c r="C90" s="57"/>
      <c r="D90" s="57"/>
      <c r="E90" s="57"/>
      <c r="F90" s="57"/>
    </row>
    <row r="91" spans="1:6" x14ac:dyDescent="0.2">
      <c r="A91" s="23"/>
      <c r="B91" s="23"/>
      <c r="C91" s="23"/>
      <c r="D91" s="23"/>
      <c r="E91" s="23"/>
      <c r="F91" s="23"/>
    </row>
    <row r="92" spans="1:6" x14ac:dyDescent="0.2">
      <c r="A92" s="23"/>
      <c r="B92" s="67"/>
      <c r="C92" s="67"/>
      <c r="D92" s="67"/>
      <c r="E92" s="67"/>
      <c r="F92" s="23"/>
    </row>
    <row r="93" spans="1:6" ht="15" x14ac:dyDescent="0.2">
      <c r="A93" s="58" t="s">
        <v>8</v>
      </c>
      <c r="B93" s="58"/>
      <c r="C93" s="58"/>
      <c r="D93" s="58"/>
      <c r="E93" s="58"/>
      <c r="F93" s="58"/>
    </row>
    <row r="95" spans="1:6" ht="39.75" customHeight="1" x14ac:dyDescent="0.2">
      <c r="B95" s="64"/>
      <c r="C95" s="65"/>
      <c r="D95" s="65"/>
    </row>
    <row r="96" spans="1:6" ht="13.5" customHeight="1" x14ac:dyDescent="0.2"/>
    <row r="97" spans="2:4" x14ac:dyDescent="0.2">
      <c r="B97" s="18"/>
      <c r="C97" s="18"/>
      <c r="D97" s="18"/>
    </row>
  </sheetData>
  <mergeCells count="50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A93:F93"/>
    <mergeCell ref="B95:D95"/>
    <mergeCell ref="B83:D83"/>
    <mergeCell ref="B84:D84"/>
    <mergeCell ref="B88:E88"/>
    <mergeCell ref="A89:F89"/>
    <mergeCell ref="A90:F90"/>
    <mergeCell ref="B92:E92"/>
  </mergeCells>
  <dataValidations count="1">
    <dataValidation type="list" allowBlank="1" showInputMessage="1" showErrorMessage="1" sqref="B82:B84 B12:B20 B34:B73" xr:uid="{00000000-0002-0000-07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7"/>
  <sheetViews>
    <sheetView view="pageBreakPreview" topLeftCell="A31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70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29</v>
      </c>
      <c r="C24" s="23"/>
      <c r="D24" s="23"/>
      <c r="E24" s="23"/>
      <c r="F24" s="23"/>
    </row>
    <row r="25" spans="1:6" ht="15" x14ac:dyDescent="0.2">
      <c r="A25" s="19"/>
      <c r="B25" s="27" t="s">
        <v>30</v>
      </c>
      <c r="C25" s="23"/>
      <c r="D25" s="23"/>
      <c r="E25" s="23"/>
      <c r="F25" s="23"/>
    </row>
    <row r="26" spans="1:6" ht="15" x14ac:dyDescent="0.2">
      <c r="A26" s="19"/>
      <c r="B26" s="28" t="s">
        <v>31</v>
      </c>
      <c r="C26" s="23"/>
      <c r="D26" s="23"/>
      <c r="E26" s="23"/>
      <c r="F26" s="23"/>
    </row>
    <row r="27" spans="1:6" ht="15" x14ac:dyDescent="0.2">
      <c r="A27" s="19"/>
      <c r="B27" s="28" t="s">
        <v>32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19</v>
      </c>
      <c r="E29" s="29" t="s">
        <v>71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3" customFormat="1" ht="21.75" customHeight="1" x14ac:dyDescent="0.2">
      <c r="A31" s="63" t="s">
        <v>0</v>
      </c>
      <c r="B31" s="63"/>
      <c r="C31" s="63"/>
      <c r="D31" s="63"/>
      <c r="E31" s="63"/>
      <c r="F31" s="63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/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72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 t="s">
        <v>73</v>
      </c>
      <c r="C40" s="60"/>
      <c r="D40" s="60"/>
      <c r="E40" s="30"/>
      <c r="F40" s="23"/>
    </row>
    <row r="41" spans="1:6" ht="13.5" customHeight="1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 t="s">
        <v>74</v>
      </c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 t="s">
        <v>75</v>
      </c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 t="s">
        <v>76</v>
      </c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E52" s="30"/>
      <c r="F52" s="23"/>
    </row>
    <row r="53" spans="1:6" ht="14.25" x14ac:dyDescent="0.2">
      <c r="A53" s="23"/>
      <c r="E53" s="30"/>
      <c r="F53" s="23"/>
    </row>
    <row r="54" spans="1:6" ht="14.25" x14ac:dyDescent="0.2">
      <c r="A54" s="23"/>
      <c r="E54" s="30"/>
      <c r="F54" s="23"/>
    </row>
    <row r="55" spans="1:6" ht="14.25" x14ac:dyDescent="0.2">
      <c r="A55" s="23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ht="14.25" x14ac:dyDescent="0.2">
      <c r="A65" s="23"/>
      <c r="B65" s="60"/>
      <c r="C65" s="60"/>
      <c r="D65" s="60"/>
      <c r="E65" s="30"/>
      <c r="F65" s="23"/>
    </row>
    <row r="66" spans="1:6" ht="14.25" x14ac:dyDescent="0.2">
      <c r="A66" s="23"/>
      <c r="B66" s="60"/>
      <c r="C66" s="60"/>
      <c r="D66" s="60"/>
      <c r="E66" s="30"/>
      <c r="F66" s="23"/>
    </row>
    <row r="67" spans="1:6" ht="14.25" x14ac:dyDescent="0.2">
      <c r="A67" s="23"/>
      <c r="B67" s="60"/>
      <c r="C67" s="60"/>
      <c r="D67" s="60"/>
      <c r="E67" s="30"/>
      <c r="F67" s="23"/>
    </row>
    <row r="68" spans="1:6" ht="14.25" x14ac:dyDescent="0.2">
      <c r="A68" s="23"/>
      <c r="B68" s="60"/>
      <c r="C68" s="60"/>
      <c r="D68" s="60"/>
      <c r="E68" s="30"/>
      <c r="F68" s="23"/>
    </row>
    <row r="69" spans="1:6" ht="14.25" x14ac:dyDescent="0.2">
      <c r="A69" s="23"/>
      <c r="B69" s="60"/>
      <c r="C69" s="60"/>
      <c r="D69" s="60"/>
      <c r="E69" s="30"/>
      <c r="F69" s="23"/>
    </row>
    <row r="70" spans="1:6" ht="14.25" x14ac:dyDescent="0.2">
      <c r="A70" s="23"/>
      <c r="B70" s="60"/>
      <c r="C70" s="60"/>
      <c r="D70" s="60"/>
      <c r="E70" s="30"/>
      <c r="F70" s="23"/>
    </row>
    <row r="71" spans="1:6" ht="14.25" x14ac:dyDescent="0.2">
      <c r="A71" s="23"/>
      <c r="B71" s="60"/>
      <c r="C71" s="60"/>
      <c r="D71" s="60"/>
      <c r="E71" s="30"/>
      <c r="F71" s="23"/>
    </row>
    <row r="72" spans="1:6" ht="14.25" x14ac:dyDescent="0.2">
      <c r="A72" s="23"/>
      <c r="B72" s="60"/>
      <c r="C72" s="60"/>
      <c r="D72" s="60"/>
      <c r="E72" s="30"/>
      <c r="F72" s="23"/>
    </row>
    <row r="73" spans="1:6" ht="13.5" customHeight="1" x14ac:dyDescent="0.2">
      <c r="A73" s="23"/>
      <c r="B73" s="60"/>
      <c r="C73" s="60"/>
      <c r="D73" s="60"/>
      <c r="E73" s="30"/>
      <c r="F73" s="23"/>
    </row>
    <row r="74" spans="1:6" ht="13.5" customHeight="1" x14ac:dyDescent="0.2">
      <c r="A74" s="23"/>
      <c r="B74" s="27" t="s">
        <v>23</v>
      </c>
      <c r="C74" s="28"/>
      <c r="D74" s="28"/>
      <c r="E74" s="31">
        <f>8.5*225</f>
        <v>1912.5</v>
      </c>
      <c r="F74" s="23"/>
    </row>
    <row r="75" spans="1:6" ht="13.5" customHeight="1" x14ac:dyDescent="0.2">
      <c r="A75" s="23"/>
      <c r="B75" s="36" t="s">
        <v>20</v>
      </c>
      <c r="C75" s="28"/>
      <c r="D75" s="28"/>
      <c r="E75" s="32">
        <v>0</v>
      </c>
      <c r="F75" s="23"/>
    </row>
    <row r="76" spans="1:6" ht="13.5" customHeight="1" x14ac:dyDescent="0.2">
      <c r="A76" s="23"/>
      <c r="B76" s="36" t="s">
        <v>21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27" t="s">
        <v>22</v>
      </c>
      <c r="C77" s="28"/>
      <c r="D77" s="28"/>
      <c r="E77" s="31">
        <f>SUM(E74:E76)</f>
        <v>1912.5</v>
      </c>
      <c r="F77" s="23"/>
    </row>
    <row r="78" spans="1:6" ht="13.5" customHeight="1" x14ac:dyDescent="0.2">
      <c r="A78" s="23"/>
      <c r="B78" s="28" t="s">
        <v>5</v>
      </c>
      <c r="C78" s="33">
        <v>0.05</v>
      </c>
      <c r="D78" s="28"/>
      <c r="E78" s="37">
        <f>ROUND(E77*C78,2)</f>
        <v>95.63</v>
      </c>
      <c r="F78" s="23"/>
    </row>
    <row r="79" spans="1:6" ht="13.5" customHeight="1" x14ac:dyDescent="0.2">
      <c r="A79" s="23"/>
      <c r="B79" s="28" t="s">
        <v>4</v>
      </c>
      <c r="C79" s="44">
        <v>9.9750000000000005E-2</v>
      </c>
      <c r="D79" s="28"/>
      <c r="E79" s="38">
        <f>ROUND(E77*C79,2)</f>
        <v>190.77</v>
      </c>
      <c r="F79" s="23"/>
    </row>
    <row r="80" spans="1:6" ht="13.5" customHeight="1" x14ac:dyDescent="0.2">
      <c r="A80" s="23"/>
      <c r="B80" s="28"/>
      <c r="C80" s="28"/>
      <c r="D80" s="28"/>
      <c r="E80" s="34"/>
      <c r="F80" s="23"/>
    </row>
    <row r="81" spans="1:6" ht="16.5" customHeight="1" thickBot="1" x14ac:dyDescent="0.25">
      <c r="A81" s="23"/>
      <c r="B81" s="27" t="s">
        <v>24</v>
      </c>
      <c r="C81" s="28"/>
      <c r="D81" s="28"/>
      <c r="E81" s="35">
        <f>SUM(E77:E79)</f>
        <v>2198.9</v>
      </c>
      <c r="F81" s="23"/>
    </row>
    <row r="82" spans="1:6" ht="15.75" thickTop="1" x14ac:dyDescent="0.2">
      <c r="A82" s="23"/>
      <c r="B82" s="62"/>
      <c r="C82" s="62"/>
      <c r="D82" s="62"/>
      <c r="E82" s="39"/>
      <c r="F82" s="23"/>
    </row>
    <row r="83" spans="1:6" ht="15" x14ac:dyDescent="0.2">
      <c r="A83" s="23"/>
      <c r="B83" s="61" t="s">
        <v>26</v>
      </c>
      <c r="C83" s="61"/>
      <c r="D83" s="61"/>
      <c r="E83" s="39">
        <v>0</v>
      </c>
      <c r="F83" s="23"/>
    </row>
    <row r="84" spans="1:6" ht="15" x14ac:dyDescent="0.2">
      <c r="A84" s="23"/>
      <c r="B84" s="62"/>
      <c r="C84" s="62"/>
      <c r="D84" s="62"/>
      <c r="E84" s="39"/>
      <c r="F84" s="23"/>
    </row>
    <row r="85" spans="1:6" ht="19.5" customHeight="1" x14ac:dyDescent="0.2">
      <c r="A85" s="23"/>
      <c r="B85" s="40" t="s">
        <v>25</v>
      </c>
      <c r="C85" s="41"/>
      <c r="D85" s="41"/>
      <c r="E85" s="42">
        <f>E81-E83</f>
        <v>2198.9</v>
      </c>
      <c r="F85" s="23"/>
    </row>
    <row r="86" spans="1:6" ht="13.5" customHeight="1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66"/>
      <c r="C88" s="66"/>
      <c r="D88" s="66"/>
      <c r="E88" s="66"/>
      <c r="F88" s="23"/>
    </row>
    <row r="89" spans="1:6" ht="14.25" x14ac:dyDescent="0.2">
      <c r="A89" s="59" t="s">
        <v>27</v>
      </c>
      <c r="B89" s="59"/>
      <c r="C89" s="59"/>
      <c r="D89" s="59"/>
      <c r="E89" s="59"/>
      <c r="F89" s="59"/>
    </row>
    <row r="90" spans="1:6" ht="14.25" x14ac:dyDescent="0.2">
      <c r="A90" s="57" t="s">
        <v>7</v>
      </c>
      <c r="B90" s="57"/>
      <c r="C90" s="57"/>
      <c r="D90" s="57"/>
      <c r="E90" s="57"/>
      <c r="F90" s="57"/>
    </row>
    <row r="91" spans="1:6" x14ac:dyDescent="0.2">
      <c r="A91" s="23"/>
      <c r="B91" s="23"/>
      <c r="C91" s="23"/>
      <c r="D91" s="23"/>
      <c r="E91" s="23"/>
      <c r="F91" s="23"/>
    </row>
    <row r="92" spans="1:6" x14ac:dyDescent="0.2">
      <c r="A92" s="23"/>
      <c r="B92" s="67"/>
      <c r="C92" s="67"/>
      <c r="D92" s="67"/>
      <c r="E92" s="67"/>
      <c r="F92" s="23"/>
    </row>
    <row r="93" spans="1:6" ht="15" x14ac:dyDescent="0.2">
      <c r="A93" s="58" t="s">
        <v>8</v>
      </c>
      <c r="B93" s="58"/>
      <c r="C93" s="58"/>
      <c r="D93" s="58"/>
      <c r="E93" s="58"/>
      <c r="F93" s="58"/>
    </row>
    <row r="95" spans="1:6" ht="39.75" customHeight="1" x14ac:dyDescent="0.2">
      <c r="B95" s="64"/>
      <c r="C95" s="65"/>
      <c r="D95" s="65"/>
    </row>
    <row r="96" spans="1:6" ht="13.5" customHeight="1" x14ac:dyDescent="0.2"/>
    <row r="97" spans="2:4" x14ac:dyDescent="0.2">
      <c r="B97" s="18"/>
      <c r="C97" s="18"/>
      <c r="D97" s="18"/>
    </row>
  </sheetData>
  <mergeCells count="46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46:D46"/>
    <mergeCell ref="B47:D47"/>
    <mergeCell ref="B48:D48"/>
    <mergeCell ref="B49:D49"/>
    <mergeCell ref="B56:D56"/>
    <mergeCell ref="B57:D57"/>
    <mergeCell ref="B58:D58"/>
    <mergeCell ref="B59:D59"/>
    <mergeCell ref="B60:D60"/>
    <mergeCell ref="B61:D61"/>
    <mergeCell ref="B45:D45"/>
    <mergeCell ref="B50:D50"/>
    <mergeCell ref="B39:D39"/>
    <mergeCell ref="B40:D40"/>
    <mergeCell ref="B41:D41"/>
    <mergeCell ref="B42:D42"/>
    <mergeCell ref="B43:D43"/>
    <mergeCell ref="B44:D44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56:B73 B34:B51 B12:B20" xr:uid="{00000000-0002-0000-08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66</vt:i4>
      </vt:variant>
    </vt:vector>
  </HeadingPairs>
  <TitlesOfParts>
    <vt:vector size="97" baseType="lpstr">
      <vt:lpstr>09-03-11</vt:lpstr>
      <vt:lpstr>08-04-11</vt:lpstr>
      <vt:lpstr>12-12-11</vt:lpstr>
      <vt:lpstr>13-03-12</vt:lpstr>
      <vt:lpstr>08-05-12</vt:lpstr>
      <vt:lpstr>27-06-12</vt:lpstr>
      <vt:lpstr>27-11-12</vt:lpstr>
      <vt:lpstr>19-04-13</vt:lpstr>
      <vt:lpstr>26-08-13</vt:lpstr>
      <vt:lpstr>10-12-13</vt:lpstr>
      <vt:lpstr>03-02-14</vt:lpstr>
      <vt:lpstr>17-07-14</vt:lpstr>
      <vt:lpstr>20-11-14</vt:lpstr>
      <vt:lpstr>08-07-15</vt:lpstr>
      <vt:lpstr>07-04-16</vt:lpstr>
      <vt:lpstr>20-12-2016</vt:lpstr>
      <vt:lpstr>29-05-17</vt:lpstr>
      <vt:lpstr>22-01-18</vt:lpstr>
      <vt:lpstr>20-04-18</vt:lpstr>
      <vt:lpstr>15-05-18</vt:lpstr>
      <vt:lpstr>19-12-18</vt:lpstr>
      <vt:lpstr>21-03-19</vt:lpstr>
      <vt:lpstr>29-04-20</vt:lpstr>
      <vt:lpstr>26-04-20</vt:lpstr>
      <vt:lpstr>17-05-22</vt:lpstr>
      <vt:lpstr>29-06-22</vt:lpstr>
      <vt:lpstr>15-10-22</vt:lpstr>
      <vt:lpstr>05-07-23</vt:lpstr>
      <vt:lpstr>25-07-23</vt:lpstr>
      <vt:lpstr>19-03-24</vt:lpstr>
      <vt:lpstr>Activités</vt:lpstr>
      <vt:lpstr>'05-07-23'!Liste_Activités</vt:lpstr>
      <vt:lpstr>'07-04-16'!Liste_Activités</vt:lpstr>
      <vt:lpstr>'08-07-15'!Liste_Activités</vt:lpstr>
      <vt:lpstr>'15-05-18'!Liste_Activités</vt:lpstr>
      <vt:lpstr>'15-10-22'!Liste_Activités</vt:lpstr>
      <vt:lpstr>'17-05-22'!Liste_Activités</vt:lpstr>
      <vt:lpstr>'19-03-24'!Liste_Activités</vt:lpstr>
      <vt:lpstr>'19-12-18'!Liste_Activités</vt:lpstr>
      <vt:lpstr>'20-04-18'!Liste_Activités</vt:lpstr>
      <vt:lpstr>'20-12-2016'!Liste_Activités</vt:lpstr>
      <vt:lpstr>'21-03-19'!Liste_Activités</vt:lpstr>
      <vt:lpstr>'22-01-18'!Liste_Activités</vt:lpstr>
      <vt:lpstr>'25-07-23'!Liste_Activités</vt:lpstr>
      <vt:lpstr>'26-04-20'!Liste_Activités</vt:lpstr>
      <vt:lpstr>'29-04-20'!Liste_Activités</vt:lpstr>
      <vt:lpstr>'29-05-17'!Liste_Activités</vt:lpstr>
      <vt:lpstr>'29-06-22'!Liste_Activités</vt:lpstr>
      <vt:lpstr>Liste_Activités</vt:lpstr>
      <vt:lpstr>'05-07-23'!Print_Area</vt:lpstr>
      <vt:lpstr>'07-04-16'!Print_Area</vt:lpstr>
      <vt:lpstr>'08-07-15'!Print_Area</vt:lpstr>
      <vt:lpstr>'15-05-18'!Print_Area</vt:lpstr>
      <vt:lpstr>'15-10-22'!Print_Area</vt:lpstr>
      <vt:lpstr>'17-05-22'!Print_Area</vt:lpstr>
      <vt:lpstr>'19-03-24'!Print_Area</vt:lpstr>
      <vt:lpstr>'19-12-18'!Print_Area</vt:lpstr>
      <vt:lpstr>'20-04-18'!Print_Area</vt:lpstr>
      <vt:lpstr>'20-12-2016'!Print_Area</vt:lpstr>
      <vt:lpstr>'21-03-19'!Print_Area</vt:lpstr>
      <vt:lpstr>'22-01-18'!Print_Area</vt:lpstr>
      <vt:lpstr>'25-07-23'!Print_Area</vt:lpstr>
      <vt:lpstr>'26-04-20'!Print_Area</vt:lpstr>
      <vt:lpstr>'29-04-20'!Print_Area</vt:lpstr>
      <vt:lpstr>'29-05-17'!Print_Area</vt:lpstr>
      <vt:lpstr>'29-06-22'!Print_Area</vt:lpstr>
      <vt:lpstr>'03-02-14'!Zone_d_impression</vt:lpstr>
      <vt:lpstr>'05-07-23'!Zone_d_impression</vt:lpstr>
      <vt:lpstr>'07-04-16'!Zone_d_impression</vt:lpstr>
      <vt:lpstr>'08-04-11'!Zone_d_impression</vt:lpstr>
      <vt:lpstr>'08-05-12'!Zone_d_impression</vt:lpstr>
      <vt:lpstr>'08-07-15'!Zone_d_impression</vt:lpstr>
      <vt:lpstr>'09-03-11'!Zone_d_impression</vt:lpstr>
      <vt:lpstr>'10-12-13'!Zone_d_impression</vt:lpstr>
      <vt:lpstr>'12-12-11'!Zone_d_impression</vt:lpstr>
      <vt:lpstr>'13-03-12'!Zone_d_impression</vt:lpstr>
      <vt:lpstr>'15-05-18'!Zone_d_impression</vt:lpstr>
      <vt:lpstr>'15-10-22'!Zone_d_impression</vt:lpstr>
      <vt:lpstr>'17-05-22'!Zone_d_impression</vt:lpstr>
      <vt:lpstr>'17-07-14'!Zone_d_impression</vt:lpstr>
      <vt:lpstr>'19-03-24'!Zone_d_impression</vt:lpstr>
      <vt:lpstr>'19-04-13'!Zone_d_impression</vt:lpstr>
      <vt:lpstr>'19-12-18'!Zone_d_impression</vt:lpstr>
      <vt:lpstr>'20-04-18'!Zone_d_impression</vt:lpstr>
      <vt:lpstr>'20-11-14'!Zone_d_impression</vt:lpstr>
      <vt:lpstr>'20-12-2016'!Zone_d_impression</vt:lpstr>
      <vt:lpstr>'21-03-19'!Zone_d_impression</vt:lpstr>
      <vt:lpstr>'22-01-18'!Zone_d_impression</vt:lpstr>
      <vt:lpstr>'25-07-23'!Zone_d_impression</vt:lpstr>
      <vt:lpstr>'26-04-20'!Zone_d_impression</vt:lpstr>
      <vt:lpstr>'26-08-13'!Zone_d_impression</vt:lpstr>
      <vt:lpstr>'27-06-12'!Zone_d_impression</vt:lpstr>
      <vt:lpstr>'27-11-12'!Zone_d_impression</vt:lpstr>
      <vt:lpstr>'29-04-20'!Zone_d_impression</vt:lpstr>
      <vt:lpstr>'29-05-17'!Zone_d_impression</vt:lpstr>
      <vt:lpstr>'29-06-22'!Zone_d_impression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2024-03-19T16:37:50Z</cp:lastPrinted>
  <dcterms:created xsi:type="dcterms:W3CDTF">1996-11-05T19:10:39Z</dcterms:created>
  <dcterms:modified xsi:type="dcterms:W3CDTF">2024-03-19T16:37:57Z</dcterms:modified>
</cp:coreProperties>
</file>