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743437AC-D4B3-4BC1-8A9D-D485DFE4C49B}" xr6:coauthVersionLast="47" xr6:coauthVersionMax="47" xr10:uidLastSave="{00000000-0000-0000-0000-000000000000}"/>
  <bookViews>
    <workbookView xWindow="-120" yWindow="-120" windowWidth="38640" windowHeight="15840" tabRatio="754" firstSheet="12" activeTab="30" xr2:uid="{00000000-000D-0000-FFFF-FFFF00000000}"/>
  </bookViews>
  <sheets>
    <sheet name="17-02-14" sheetId="15" r:id="rId1"/>
    <sheet name="29-04-14" sheetId="14" r:id="rId2"/>
    <sheet name="10-07-14" sheetId="13" r:id="rId3"/>
    <sheet name="03-09-14" sheetId="12" r:id="rId4"/>
    <sheet name="30-04-15" sheetId="11" r:id="rId5"/>
    <sheet name="01-07-15" sheetId="10" r:id="rId6"/>
    <sheet name="17-05-16" sheetId="9" r:id="rId7"/>
    <sheet name="14-06-16" sheetId="8" r:id="rId8"/>
    <sheet name="18-03-17" sheetId="7" r:id="rId9"/>
    <sheet name="01-07-17" sheetId="6" r:id="rId10"/>
    <sheet name="19-12-2017" sheetId="16" r:id="rId11"/>
    <sheet name="27-06-18" sheetId="17" r:id="rId12"/>
    <sheet name="15-12-18" sheetId="18" r:id="rId13"/>
    <sheet name="27-02-19" sheetId="19" r:id="rId14"/>
    <sheet name="28-06-19" sheetId="20" r:id="rId15"/>
    <sheet name="16-12-19" sheetId="21" r:id="rId16"/>
    <sheet name="16-12-19 (2)" sheetId="22" r:id="rId17"/>
    <sheet name="28-05-20" sheetId="23" r:id="rId18"/>
    <sheet name="24-07-20" sheetId="24" r:id="rId19"/>
    <sheet name="24-07-20(2)" sheetId="25" r:id="rId20"/>
    <sheet name="02-12-20" sheetId="26" r:id="rId21"/>
    <sheet name="01-02-21" sheetId="27" r:id="rId22"/>
    <sheet name="04-03-21" sheetId="28" r:id="rId23"/>
    <sheet name="21-05-21" sheetId="29" r:id="rId24"/>
    <sheet name="30-06-22" sheetId="30" r:id="rId25"/>
    <sheet name="19-12-22" sheetId="31" r:id="rId26"/>
    <sheet name="05-06-23" sheetId="32" r:id="rId27"/>
    <sheet name="05-11-23" sheetId="33" r:id="rId28"/>
    <sheet name="18-02-24" sheetId="35" r:id="rId29"/>
    <sheet name="30-05-24" sheetId="36" r:id="rId30"/>
    <sheet name="Activités" sheetId="5" r:id="rId31"/>
  </sheets>
  <definedNames>
    <definedName name="Liste_Activités" localSheetId="21">Activités!$C$5:$C$47</definedName>
    <definedName name="Liste_Activités" localSheetId="5">Activités!$C$5:$C$47</definedName>
    <definedName name="Liste_Activités" localSheetId="9">Activités!$C$5:$C$47</definedName>
    <definedName name="Liste_Activités" localSheetId="20">Activités!$C$5:$C$47</definedName>
    <definedName name="Liste_Activités" localSheetId="3">Activités!$C$5:$C$45</definedName>
    <definedName name="Liste_Activités" localSheetId="22">Activités!$C$5:$C$47</definedName>
    <definedName name="Liste_Activités" localSheetId="26">Activités!$C$5:$C$47</definedName>
    <definedName name="Liste_Activités" localSheetId="27">Activités!$C$5:$C$47</definedName>
    <definedName name="Liste_Activités" localSheetId="2">Activités!$C$5:$C$45</definedName>
    <definedName name="Liste_Activités" localSheetId="7">Activités!$C$5:$C$47</definedName>
    <definedName name="Liste_Activités" localSheetId="12">Activités!$C$5:$C$47</definedName>
    <definedName name="Liste_Activités" localSheetId="15">Activités!$C$5:$C$47</definedName>
    <definedName name="Liste_Activités" localSheetId="16">Activités!$C$5:$C$47</definedName>
    <definedName name="Liste_Activités" localSheetId="0">Activités!$C$5:$C$45</definedName>
    <definedName name="Liste_Activités" localSheetId="6">Activités!$C$5:$C$47</definedName>
    <definedName name="Liste_Activités" localSheetId="28">Activités!$C$5:$C$47</definedName>
    <definedName name="Liste_Activités" localSheetId="8">Activités!$C$5:$C$47</definedName>
    <definedName name="Liste_Activités" localSheetId="10">Activités!$C$5:$C$47</definedName>
    <definedName name="Liste_Activités" localSheetId="25">Activités!$C$5:$C$47</definedName>
    <definedName name="Liste_Activités" localSheetId="23">Activités!$C$5:$C$47</definedName>
    <definedName name="Liste_Activités" localSheetId="18">Activités!$C$5:$C$47</definedName>
    <definedName name="Liste_Activités" localSheetId="19">Activités!$C$5:$C$47</definedName>
    <definedName name="Liste_Activités" localSheetId="13">Activités!$C$5:$C$47</definedName>
    <definedName name="Liste_Activités" localSheetId="11">Activités!$C$5:$C$47</definedName>
    <definedName name="Liste_Activités" localSheetId="17">Activités!$C$5:$C$47</definedName>
    <definedName name="Liste_Activités" localSheetId="14">Activités!$C$5:$C$47</definedName>
    <definedName name="Liste_Activités" localSheetId="1">Activités!$C$5:$C$45</definedName>
    <definedName name="Liste_Activités" localSheetId="4">Activités!$C$5:$C$47</definedName>
    <definedName name="Liste_Activités" localSheetId="29">Activités!$C$5:$C$47</definedName>
    <definedName name="Liste_Activités" localSheetId="24">Activités!$C$5:$C$47</definedName>
    <definedName name="Liste_Activités">Activités!$C$5:$C$47</definedName>
    <definedName name="Print_Area" localSheetId="21">'01-02-21'!$A$1:$F$83</definedName>
    <definedName name="Print_Area" localSheetId="5">'01-07-15'!$A$1:$F$89</definedName>
    <definedName name="Print_Area" localSheetId="9">'01-07-17'!$A$1:$F$88</definedName>
    <definedName name="Print_Area" localSheetId="20">'02-12-20'!$A$1:$F$83</definedName>
    <definedName name="Print_Area" localSheetId="22">'04-03-21'!$A$1:$F$83</definedName>
    <definedName name="Print_Area" localSheetId="26">'05-06-23'!$A$1:$F$84</definedName>
    <definedName name="Print_Area" localSheetId="27">'05-11-23'!$A$1:$F$82</definedName>
    <definedName name="Print_Area" localSheetId="7">'14-06-16'!$A$1:$F$90</definedName>
    <definedName name="Print_Area" localSheetId="12">'15-12-18'!$A$1:$F$84</definedName>
    <definedName name="Print_Area" localSheetId="15">'16-12-19'!$A$1:$F$83</definedName>
    <definedName name="Print_Area" localSheetId="16">'16-12-19 (2)'!$A$1:$F$83</definedName>
    <definedName name="Print_Area" localSheetId="6">'17-05-16'!$A$1:$F$90</definedName>
    <definedName name="Print_Area" localSheetId="28">'18-02-24'!$A$1:$F$84</definedName>
    <definedName name="Print_Area" localSheetId="8">'18-03-17'!$A$1:$F$90</definedName>
    <definedName name="Print_Area" localSheetId="10">'19-12-2017'!$A$1:$F$87</definedName>
    <definedName name="Print_Area" localSheetId="25">'19-12-22'!$A$1:$F$83</definedName>
    <definedName name="Print_Area" localSheetId="23">'21-05-21'!$A$1:$F$83</definedName>
    <definedName name="Print_Area" localSheetId="18">'24-07-20'!$A$1:$F$83</definedName>
    <definedName name="Print_Area" localSheetId="19">'24-07-20(2)'!$A$1:$F$83</definedName>
    <definedName name="Print_Area" localSheetId="13">'27-02-19'!$A$1:$F$83</definedName>
    <definedName name="Print_Area" localSheetId="11">'27-06-18'!$A$1:$F$83</definedName>
    <definedName name="Print_Area" localSheetId="17">'28-05-20'!$A$1:$F$83</definedName>
    <definedName name="Print_Area" localSheetId="14">'28-06-19'!$A$1:$F$83</definedName>
    <definedName name="Print_Area" localSheetId="4">'30-04-15'!$A$1:$F$88</definedName>
    <definedName name="Print_Area" localSheetId="29">'30-05-24'!$A$1:$F$84</definedName>
    <definedName name="Print_Area" localSheetId="24">'30-06-22'!$A$1:$F$84</definedName>
    <definedName name="Print_Area" localSheetId="30">Activités!$A$1:$D$47</definedName>
    <definedName name="_xlnm.Print_Area" localSheetId="21">'01-02-21'!$A$1:$F$83</definedName>
    <definedName name="_xlnm.Print_Area" localSheetId="5">'01-07-15'!$A$1:$F$89</definedName>
    <definedName name="_xlnm.Print_Area" localSheetId="9">'01-07-17'!$A$1:$F$88</definedName>
    <definedName name="_xlnm.Print_Area" localSheetId="20">'02-12-20'!$A$1:$F$83</definedName>
    <definedName name="_xlnm.Print_Area" localSheetId="3">'03-09-14'!$A$1:$F$80</definedName>
    <definedName name="_xlnm.Print_Area" localSheetId="22">'04-03-21'!$A$1:$F$83</definedName>
    <definedName name="_xlnm.Print_Area" localSheetId="26">'05-06-23'!$A$1:$F$84</definedName>
    <definedName name="_xlnm.Print_Area" localSheetId="27">'05-11-23'!$A$1:$F$82</definedName>
    <definedName name="_xlnm.Print_Area" localSheetId="2">'10-07-14'!$A$1:$F$90</definedName>
    <definedName name="_xlnm.Print_Area" localSheetId="7">'14-06-16'!$A$1:$F$90</definedName>
    <definedName name="_xlnm.Print_Area" localSheetId="12">'15-12-18'!$A$1:$F$84</definedName>
    <definedName name="_xlnm.Print_Area" localSheetId="15">'16-12-19'!$A$1:$F$83</definedName>
    <definedName name="_xlnm.Print_Area" localSheetId="16">'16-12-19 (2)'!$A$1:$F$83</definedName>
    <definedName name="_xlnm.Print_Area" localSheetId="0">'17-02-14'!$A$1:$F$88</definedName>
    <definedName name="_xlnm.Print_Area" localSheetId="6">'17-05-16'!$A$1:$F$90</definedName>
    <definedName name="_xlnm.Print_Area" localSheetId="28">'18-02-24'!$A$1:$F$84</definedName>
    <definedName name="_xlnm.Print_Area" localSheetId="8">'18-03-17'!$A$1:$F$90</definedName>
    <definedName name="_xlnm.Print_Area" localSheetId="10">'19-12-2017'!$A$1:$F$87</definedName>
    <definedName name="_xlnm.Print_Area" localSheetId="25">'19-12-22'!$A$1:$F$83</definedName>
    <definedName name="_xlnm.Print_Area" localSheetId="23">'21-05-21'!$A$1:$F$83</definedName>
    <definedName name="_xlnm.Print_Area" localSheetId="18">'24-07-20'!$A$1:$F$83</definedName>
    <definedName name="_xlnm.Print_Area" localSheetId="19">'24-07-20(2)'!$A$1:$F$83</definedName>
    <definedName name="_xlnm.Print_Area" localSheetId="13">'27-02-19'!$A$1:$F$83</definedName>
    <definedName name="_xlnm.Print_Area" localSheetId="11">'27-06-18'!$A$1:$F$83</definedName>
    <definedName name="_xlnm.Print_Area" localSheetId="17">'28-05-20'!$A$1:$F$83</definedName>
    <definedName name="_xlnm.Print_Area" localSheetId="14">'28-06-19'!$A$1:$F$83</definedName>
    <definedName name="_xlnm.Print_Area" localSheetId="1">'29-04-14'!$A$1:$F$91</definedName>
    <definedName name="_xlnm.Print_Area" localSheetId="4">'30-04-15'!$A$1:$F$88</definedName>
    <definedName name="_xlnm.Print_Area" localSheetId="29">'30-05-24'!$A$1:$F$84</definedName>
    <definedName name="_xlnm.Print_Area" localSheetId="24">'30-06-22'!$A$1:$F$84</definedName>
    <definedName name="_xlnm.Print_Area" localSheetId="30">Activités!$A$1:$D$48</definedName>
    <definedName name="Zone_impres_MI" localSheetId="21">#REF!</definedName>
    <definedName name="Zone_impres_MI" localSheetId="20">#REF!</definedName>
    <definedName name="Zone_impres_MI" localSheetId="22">#REF!</definedName>
    <definedName name="Zone_impres_MI" localSheetId="26">#REF!</definedName>
    <definedName name="Zone_impres_MI" localSheetId="27">#REF!</definedName>
    <definedName name="Zone_impres_MI" localSheetId="12">#REF!</definedName>
    <definedName name="Zone_impres_MI" localSheetId="15">#REF!</definedName>
    <definedName name="Zone_impres_MI" localSheetId="16">#REF!</definedName>
    <definedName name="Zone_impres_MI" localSheetId="28">#REF!</definedName>
    <definedName name="Zone_impres_MI" localSheetId="10">#REF!</definedName>
    <definedName name="Zone_impres_MI" localSheetId="25">#REF!</definedName>
    <definedName name="Zone_impres_MI" localSheetId="23">#REF!</definedName>
    <definedName name="Zone_impres_MI" localSheetId="18">#REF!</definedName>
    <definedName name="Zone_impres_MI" localSheetId="19">#REF!</definedName>
    <definedName name="Zone_impres_MI" localSheetId="13">#REF!</definedName>
    <definedName name="Zone_impres_MI" localSheetId="11">#REF!</definedName>
    <definedName name="Zone_impres_MI" localSheetId="17">#REF!</definedName>
    <definedName name="Zone_impres_MI" localSheetId="14">#REF!</definedName>
    <definedName name="Zone_impres_MI" localSheetId="29">#REF!</definedName>
    <definedName name="Zone_impres_MI" localSheetId="24">#REF!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4" i="36" l="1"/>
  <c r="E67" i="36"/>
  <c r="E64" i="35"/>
  <c r="E67" i="35" s="1"/>
  <c r="E62" i="33"/>
  <c r="E65" i="33" s="1"/>
  <c r="E64" i="32"/>
  <c r="E67" i="32" s="1"/>
  <c r="E69" i="32" s="1"/>
  <c r="E63" i="31"/>
  <c r="E66" i="31"/>
  <c r="E67" i="31"/>
  <c r="E68" i="31"/>
  <c r="E70" i="31"/>
  <c r="E74" i="31"/>
  <c r="E64" i="30"/>
  <c r="E67" i="30"/>
  <c r="E68" i="30"/>
  <c r="E69" i="30"/>
  <c r="E71" i="30"/>
  <c r="E75" i="30"/>
  <c r="E63" i="29"/>
  <c r="E66" i="29"/>
  <c r="E67" i="29"/>
  <c r="E68" i="29"/>
  <c r="E70" i="29"/>
  <c r="E74" i="29"/>
  <c r="E63" i="28"/>
  <c r="E66" i="28"/>
  <c r="E67" i="28"/>
  <c r="E68" i="28"/>
  <c r="E70" i="28"/>
  <c r="E74" i="28"/>
  <c r="E63" i="27"/>
  <c r="E66" i="27"/>
  <c r="E67" i="27"/>
  <c r="E68" i="27"/>
  <c r="E70" i="27"/>
  <c r="E74" i="27"/>
  <c r="E63" i="26"/>
  <c r="E66" i="26"/>
  <c r="E67" i="26"/>
  <c r="E68" i="26"/>
  <c r="E70" i="26"/>
  <c r="E74" i="26"/>
  <c r="E63" i="25"/>
  <c r="E66" i="25"/>
  <c r="E67" i="25"/>
  <c r="E68" i="25"/>
  <c r="E70" i="25"/>
  <c r="E74" i="25"/>
  <c r="E63" i="24"/>
  <c r="E66" i="24"/>
  <c r="E67" i="24"/>
  <c r="E68" i="24"/>
  <c r="E70" i="24"/>
  <c r="E74" i="24"/>
  <c r="E63" i="23"/>
  <c r="E66" i="23"/>
  <c r="E67" i="23"/>
  <c r="E68" i="23"/>
  <c r="E70" i="23"/>
  <c r="E74" i="23"/>
  <c r="E63" i="22"/>
  <c r="E66" i="22"/>
  <c r="E67" i="22"/>
  <c r="E68" i="22"/>
  <c r="E70" i="22"/>
  <c r="E74" i="22"/>
  <c r="E63" i="21"/>
  <c r="E66" i="21"/>
  <c r="E67" i="21"/>
  <c r="E68" i="21"/>
  <c r="E70" i="21"/>
  <c r="E74" i="21"/>
  <c r="E63" i="20"/>
  <c r="E66" i="20"/>
  <c r="E67" i="20"/>
  <c r="E68" i="20"/>
  <c r="E70" i="20"/>
  <c r="E74" i="20"/>
  <c r="E63" i="19"/>
  <c r="E66" i="19"/>
  <c r="E67" i="19"/>
  <c r="E68" i="19"/>
  <c r="E70" i="19"/>
  <c r="E74" i="19"/>
  <c r="E64" i="18"/>
  <c r="E67" i="18"/>
  <c r="E68" i="18"/>
  <c r="E69" i="18"/>
  <c r="E71" i="18"/>
  <c r="E75" i="18"/>
  <c r="E63" i="17"/>
  <c r="E66" i="17"/>
  <c r="E67" i="17"/>
  <c r="E68" i="17"/>
  <c r="E70" i="17"/>
  <c r="E74" i="17"/>
  <c r="E67" i="16"/>
  <c r="E70" i="16"/>
  <c r="E71" i="16"/>
  <c r="E72" i="16"/>
  <c r="E74" i="16"/>
  <c r="E78" i="16"/>
  <c r="E68" i="15"/>
  <c r="E71" i="15"/>
  <c r="E72" i="15"/>
  <c r="E73" i="15"/>
  <c r="E75" i="15"/>
  <c r="E79" i="15"/>
  <c r="E40" i="14"/>
  <c r="E55" i="14"/>
  <c r="E71" i="14"/>
  <c r="E74" i="14"/>
  <c r="E75" i="14"/>
  <c r="E76" i="14"/>
  <c r="E78" i="14"/>
  <c r="E82" i="14"/>
  <c r="E70" i="13"/>
  <c r="E73" i="13"/>
  <c r="E74" i="13"/>
  <c r="E75" i="13"/>
  <c r="E77" i="13"/>
  <c r="E81" i="13"/>
  <c r="E47" i="12"/>
  <c r="E57" i="12"/>
  <c r="E60" i="12"/>
  <c r="E61" i="12"/>
  <c r="E63" i="12"/>
  <c r="E64" i="12"/>
  <c r="E65" i="12"/>
  <c r="E67" i="12"/>
  <c r="E71" i="12"/>
  <c r="E40" i="11"/>
  <c r="E52" i="11"/>
  <c r="E68" i="11"/>
  <c r="E71" i="11"/>
  <c r="E72" i="11"/>
  <c r="E73" i="11"/>
  <c r="E75" i="11"/>
  <c r="E79" i="11"/>
  <c r="E69" i="10"/>
  <c r="E72" i="10"/>
  <c r="E73" i="10"/>
  <c r="E74" i="10"/>
  <c r="E76" i="10"/>
  <c r="E80" i="10"/>
  <c r="E34" i="9"/>
  <c r="E65" i="9"/>
  <c r="E70" i="9"/>
  <c r="E73" i="9"/>
  <c r="E74" i="9"/>
  <c r="E75" i="9"/>
  <c r="E77" i="9"/>
  <c r="J77" i="9"/>
  <c r="E81" i="9"/>
  <c r="E70" i="8"/>
  <c r="E73" i="8"/>
  <c r="E74" i="8"/>
  <c r="E75" i="8"/>
  <c r="E77" i="8"/>
  <c r="E81" i="8"/>
  <c r="E70" i="7"/>
  <c r="E73" i="7"/>
  <c r="E74" i="7"/>
  <c r="E75" i="7"/>
  <c r="E77" i="7"/>
  <c r="E81" i="7"/>
  <c r="E68" i="6"/>
  <c r="E71" i="6"/>
  <c r="E72" i="6"/>
  <c r="E73" i="6"/>
  <c r="E75" i="6"/>
  <c r="E79" i="6"/>
  <c r="E69" i="36" l="1"/>
  <c r="E68" i="36"/>
  <c r="E71" i="36" s="1"/>
  <c r="E75" i="36" s="1"/>
  <c r="E69" i="35"/>
  <c r="E68" i="35"/>
  <c r="E66" i="33"/>
  <c r="E67" i="33"/>
  <c r="E68" i="32"/>
  <c r="E71" i="32" s="1"/>
  <c r="E75" i="32" s="1"/>
  <c r="E71" i="35" l="1"/>
  <c r="E75" i="35" s="1"/>
  <c r="E69" i="33"/>
  <c r="E73" i="33" s="1"/>
</calcChain>
</file>

<file path=xl/sharedStrings.xml><?xml version="1.0" encoding="utf-8"?>
<sst xmlns="http://schemas.openxmlformats.org/spreadsheetml/2006/main" count="937" uniqueCount="335">
  <si>
    <t>NOTE D'HONORAIRES</t>
  </si>
  <si>
    <t>LISTE DES ACTIVITÉS POSSIBLE À FACTURER</t>
  </si>
  <si>
    <t xml:space="preserve"> - Prise de connaissance et analyse des documents soumis;</t>
  </si>
  <si>
    <t>DESCRIPTIONS</t>
  </si>
  <si>
    <t>T.V.Q. # 1214451162TQ0001</t>
  </si>
  <si>
    <t>T.P.S.  # 849759626RT0001</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</si>
  <si>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</si>
  <si>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</si>
  <si>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</si>
  <si>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</si>
  <si>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</si>
  <si>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</si>
  <si>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</si>
  <si>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</si>
  <si>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</si>
  <si>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</si>
  <si>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</si>
  <si>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</si>
  <si>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</si>
  <si>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</si>
  <si>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</si>
  <si>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</si>
  <si>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</si>
  <si>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</si>
  <si>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</si>
  <si>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</si>
  <si>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</si>
  <si>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</si>
  <si>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</si>
  <si>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</si>
  <si>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</si>
  <si>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</si>
  <si>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</si>
  <si>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</si>
  <si>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</si>
  <si>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</si>
  <si>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</si>
  <si>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Frais de poste recommandé</t>
  </si>
  <si>
    <t xml:space="preserve"> - Calculs des acomptes provisionnels ajustés en fonction des revenus anticipés de 2017 ;</t>
  </si>
  <si>
    <t xml:space="preserve"> - Diverses discussions téléphoniques avec les gouvernements ;</t>
  </si>
  <si>
    <t xml:space="preserve"> - Travail entourant la déclaration d'un dividende du CDC à venir, obtenir les soldes, préparation des formulaires, etc ;</t>
  </si>
  <si>
    <t xml:space="preserve"> - Discussion téléphonique avec vous et votre comptable;</t>
  </si>
  <si>
    <t xml:space="preserve"> - Préparer la déclaration de revenus de 137888 Canada inc.;</t>
  </si>
  <si>
    <t xml:space="preserve"> - Préparer la T1135 de 137888 et envoie au gouvernement;</t>
  </si>
  <si>
    <t xml:space="preserve"> - Travail en lien avec la comptabilisation des transactions spéciales de l'année - Ste-Thérèse et HVRS </t>
  </si>
  <si>
    <t xml:space="preserve"> - Révision et modifications aux états financiers de 137888 ;</t>
  </si>
  <si>
    <t xml:space="preserve"> - Travail de comptabilité dans 137888 en collaboration avec BDO ;</t>
  </si>
  <si>
    <t xml:space="preserve"> - Divers autres travaux mentionnés par courriel ;</t>
  </si>
  <si>
    <t xml:space="preserve"> - Analyse des droits successoraux américains, discussions avec un expert en impôts américains, rédaction d'un sommaire ;</t>
  </si>
  <si>
    <t>Facturation progressive relativement aux travaux effectués, notamment:</t>
  </si>
  <si>
    <t># 17130</t>
  </si>
  <si>
    <t>199 - PH1-1, RUE DE LA ROTONDE
MONTRÉAL  QUÉBEC  H3E 0C1</t>
  </si>
  <si>
    <t>137888 CANADA INC.</t>
  </si>
  <si>
    <t>YVES GOSSELIN</t>
  </si>
  <si>
    <t>Le 1er juillet 2017</t>
  </si>
  <si>
    <t xml:space="preserve"> - Préparer un estimé des impôts 2016 et divers échanges ;</t>
  </si>
  <si>
    <t xml:space="preserve"> - Analyse de la meilleure planification fiscale de fin d'année et préparation des formulaires T5/Relevé 3 ;</t>
  </si>
  <si>
    <t xml:space="preserve"> - Travail avec vos comptables pour les états financiers de fin d'année ;</t>
  </si>
  <si>
    <t xml:space="preserve"> - Travail pour la création de la nouvelle société, analyse de la meilleure option, fournir les directives et divers échanges ;</t>
  </si>
  <si>
    <t xml:space="preserve"> - Travail avec les notaires pour la préparation des résolutions annuelles et résolutions de dividendes ;</t>
  </si>
  <si>
    <t xml:space="preserve"> - Analyses, discussions téléphoniques et courriels au sujet des divers investissements immobiliers potentiels ;</t>
  </si>
  <si>
    <t xml:space="preserve"> - Discussions et analyse au sujet de l'indemnité de l'U de M ;</t>
  </si>
  <si>
    <t xml:space="preserve"> - Fournir les documents lors de la vérification de l'ARC ;</t>
  </si>
  <si>
    <t># 17046</t>
  </si>
  <si>
    <t>3580 crois. des Caryers
Brossard (Québec) J4Z 3S8</t>
  </si>
  <si>
    <t>Le 18 mars 2017</t>
  </si>
  <si>
    <t xml:space="preserve"> - Travail entourant la préparation de choix en vertu de l'article 86.1 sur la conversion des actions de BHP Billiton en South32 ;</t>
  </si>
  <si>
    <t xml:space="preserve"> - Travail de comptabilité dans 137888 en collaboration avec Fauteux Bussière;</t>
  </si>
  <si>
    <t># 16142</t>
  </si>
  <si>
    <t>Le 13 juin 2016</t>
  </si>
  <si>
    <t xml:space="preserve"> - Travail concernant le working capital adjustment ;</t>
  </si>
  <si>
    <t xml:space="preserve"> - Travail d'analyse concernant la somme due par AeroTecnik vs écrasement d'avion ;</t>
  </si>
  <si>
    <t xml:space="preserve"> - Préparer un estimé des impôts corporatifs pour 2015 afin de voir si un paiement supplémentaire est requis avant le 28/02;</t>
  </si>
  <si>
    <t xml:space="preserve"> - Préparer une demande de recherche de paiement pour retrouver les acomptes provisionnels versés au gouvernement fédéral;</t>
  </si>
  <si>
    <t xml:space="preserve"> - Travail 2015 pour la planification annuelle - rachat d'actions d'Yves, transmettre les directives et supervision du travail juridique ;</t>
  </si>
  <si>
    <t xml:space="preserve"> - Analyse pour déterminer s'il était possible de verser un dividende provenant de 9218 ;</t>
  </si>
  <si>
    <t xml:space="preserve"> - Rencontre avec vous à nos bureaux le 16 décembre 2015 ;</t>
  </si>
  <si>
    <t xml:space="preserve"> - Préparation des T5/Relevé 3 pour l'année 2015 ;</t>
  </si>
  <si>
    <t>Travail ne concernant pas les autres actionnaires de GVMI:</t>
  </si>
  <si>
    <t xml:space="preserve"> - Finalisation de la vérification fiscale de Revenu Québec (quote-part avec les autres) ;</t>
  </si>
  <si>
    <t xml:space="preserve"> - Travail concernant Lapointe Rosenstein - ajustement à la hausse du prix de vente (quote-part avec les autres de HVRS) ;</t>
  </si>
  <si>
    <t># 16117</t>
  </si>
  <si>
    <t>Le 17 mai 2016</t>
  </si>
  <si>
    <t xml:space="preserve"> - Préparer un estimé des impôts corporatifs pour 2015 afin de calculer les acomptes provisionnels 2015;</t>
  </si>
  <si>
    <t xml:space="preserve"> - Effectuer le calcul du CDC et préparation du tableau à jour pour prévoir le versement éventuel;</t>
  </si>
  <si>
    <t xml:space="preserve"> - Analyse des transactions survenues lors des réorganisations vs comptabilisation aux états financiers;</t>
  </si>
  <si>
    <t># 15136</t>
  </si>
  <si>
    <t>Le 1er juillet 2015</t>
  </si>
  <si>
    <t xml:space="preserve"> - Préparation d'une lettre à Revenu Québec pour la déduction pour gain en capital réclamée;</t>
  </si>
  <si>
    <t xml:space="preserve"> - Analyse de votre déclaration de revenus, compléter la section en lien avec la vente des actions, recherches pour l'optimisation de l'imposition des earn-out;</t>
  </si>
  <si>
    <t xml:space="preserve"> - Lecture et rédaction de divers courriels;</t>
  </si>
  <si>
    <t xml:space="preserve"> - Préparation de votre déclaration de revenus et de celle de votre conjointe;</t>
  </si>
  <si>
    <t xml:space="preserve"> - Analyse et discussions au sujet de l'incorporation de la pratique de Martine et lien possible avec 13788;</t>
  </si>
  <si>
    <t xml:space="preserve"> - Préparation d'une simulation des impôts pour 137888 pour estimer les impôts à payer, discussions et courriels à ce sujet;</t>
  </si>
  <si>
    <t xml:space="preserve"> - Planification de fin d'année financière - dividende ou autres;</t>
  </si>
  <si>
    <t xml:space="preserve"> - Analyse des avis de cotisation et explication des écarts;</t>
  </si>
  <si>
    <t>Portion individuelle:</t>
  </si>
  <si>
    <t xml:space="preserve"> - Analyse de répartition des intérêts sur le montant en fidéicommis;</t>
  </si>
  <si>
    <t xml:space="preserve"> - Travail de préparer toute la documentation demandée dans les diverses lettres de demande d'information;</t>
  </si>
  <si>
    <t xml:space="preserve"> - Analyse des documents demandés, élaboration d'une stratégie et établir la liste des documents à sortir;</t>
  </si>
  <si>
    <t xml:space="preserve"> - Lecture et rédaction de divers courriels avec vous, le gouvernement, les juristes et les comptables;</t>
  </si>
  <si>
    <t xml:space="preserve"> - Diverses discussions téléphoniques avec vous, avec le gouvernement, avec les juristes et les comptables;</t>
  </si>
  <si>
    <t xml:space="preserve"> - Préparer un mémorandum modifié à fournir à Revenu Québec pour leurs fins de vérification;</t>
  </si>
  <si>
    <t>Portion commune aux autres actionnaires de GROUPE VÉTÉRI MÉDIC INC. pour la vérification fiscale:</t>
  </si>
  <si>
    <t># 15080</t>
  </si>
  <si>
    <t>Le 30 avril 2015</t>
  </si>
  <si>
    <t>*** Payable sur réception.  Frais d’administration de 2 % par mois sur note d’honoraires passée due. ***</t>
  </si>
  <si>
    <t>*** Veuillez faire votre chèque à l'ordre de GC Fiscalité Plus Inc. Payable en ligne chez Desjardins et dans les institutions financières participantes.***</t>
  </si>
  <si>
    <t>Autres</t>
  </si>
  <si>
    <t>Sous-total</t>
  </si>
  <si>
    <t xml:space="preserve"> - Diverses discussions téléphoniques et courriels sur divers aspects;</t>
  </si>
  <si>
    <t xml:space="preserve"> - Obtention des informations manquantes, calculs du Compte de dividende en capital, préparation de la documentation pour déclarer le dividende, préparer les directives pour Michael pour préparer le rachat d'actions, préparer les formulaires, révision légale des documents nécessaires pour la déclaration du CDC, envoie des formulaires à signer par courriel;</t>
  </si>
  <si>
    <t xml:space="preserve"> - Calcul des acomptes provisionnels à verser pour 2014 en fonction des chiffres à jour + revoir les calculs après rencontre puisque revenu de biens au lieu de revenus actifs;</t>
  </si>
  <si>
    <t xml:space="preserve"> - Travail effectué pour calculer le compte de CRTG pour verser un dividende à taux réduit et produire les divers formulaires au gouvernement pour corriger les soldes;</t>
  </si>
  <si>
    <t xml:space="preserve"> - Diverses discussions téléphoniques pour diverses questions et courriels;</t>
  </si>
  <si>
    <t xml:space="preserve"> - Discussion, analyse et courriels entourant le rajustement vs la réduction de facture par Rosenstein;</t>
  </si>
  <si>
    <t xml:space="preserve"> - Répondre aux diverses demande de l'ARC pour les charges sociales vs la liquidation;</t>
  </si>
  <si>
    <t xml:space="preserve"> - Discussions relativement à la cotisation en FSS et impact vs réorganisation à venir;</t>
  </si>
  <si>
    <t xml:space="preserve"> - Problèmes liées aux TPS/TVQ  vs liquidation - régler la problématique avec le gouvernement;</t>
  </si>
  <si>
    <t xml:space="preserve"> - Modifier les tableaux en fonction des nouveaux chiffres pour le Earn-Out, révision des documents de Earn-Out, discussions, courriels;</t>
  </si>
  <si>
    <t xml:space="preserve"> - Demande de multiples documents par l'ARC pour approuver la liquidation et émettre les chèques de remboursement, disc, courriel échange de documents, etc.;</t>
  </si>
  <si>
    <t xml:space="preserve"> - Déclaration de revenus demandée par MRQ pour HVRS au 24 janvier 2014 - disc., courriels et préparation de la déclaration;</t>
  </si>
  <si>
    <t xml:space="preserve"> - Déclaration de revenus demandée par MRQ pour HVRS pour le 4 juillet - disc., courriel avec Manon et AVC, révision de la déclaration;</t>
  </si>
  <si>
    <r>
      <rPr>
        <u/>
        <sz val="11"/>
        <color rgb="FF625850"/>
        <rFont val="Verdana"/>
        <family val="2"/>
      </rPr>
      <t>Portion commune aux autres actionnaires de GROUPE VÉTÉRI MÉDIC INC.</t>
    </r>
    <r>
      <rPr>
        <sz val="11"/>
        <color rgb="FF625850"/>
        <rFont val="Verdana"/>
        <family val="2"/>
      </rPr>
      <t>:</t>
    </r>
  </si>
  <si>
    <t># 14195</t>
  </si>
  <si>
    <t>Brossard (Québec) J4Z 3S8</t>
  </si>
  <si>
    <t>3580 crois. des Caryers</t>
  </si>
  <si>
    <t>Le 3 septembre 2014</t>
  </si>
  <si>
    <t>Frais d'un consultant en comptabilité</t>
  </si>
  <si>
    <t xml:space="preserve"> - Préparer un estimé des impôts corporatifs pour 2014 afin de calculer les acomptes provisionnels 2014;</t>
  </si>
  <si>
    <t xml:space="preserve"> - Analyse des transactions survenues lors de la réorganisation vs comptabilisation aux états financiers;</t>
  </si>
  <si>
    <t xml:space="preserve"> - Analyse fiscale de l'achat d'un avion par un trust au Delaware;</t>
  </si>
  <si>
    <t xml:space="preserve"> - Validation de la cotisation du gouvernement de Yves;</t>
  </si>
  <si>
    <t xml:space="preserve"> - Révision légale de la réorganisation dans 137888 pour intégrer Martine dans l'actionnariat;</t>
  </si>
  <si>
    <t># 14170</t>
  </si>
  <si>
    <t>Brossard  Québec  J4Y 1A2</t>
  </si>
  <si>
    <t>7415 boul Taschereau O.</t>
  </si>
  <si>
    <t>Le 10 juillet 2014</t>
  </si>
  <si>
    <t xml:space="preserve"> - Discussion téléphonique avec vous, votre comptable, votre banquier et votre ancien comptable;</t>
  </si>
  <si>
    <t xml:space="preserve"> - Préparation d'une lettre de choix pour clause de Earn-out;</t>
  </si>
  <si>
    <t xml:space="preserve"> - Préparation de votre déclaration de revenu personnelle et celle de votre conjointe;</t>
  </si>
  <si>
    <t xml:space="preserve"> - Préparer un estimé des impôts personnels pour 2014 afin de calculer les acomptes provisionnels 2014;</t>
  </si>
  <si>
    <t xml:space="preserve"> - Travail effectué pour redresser les déclarations de revenus passées de 137888 afin d'imposer le revenu de location comme un revenu d'entreprise à plus petit taux, incluant recherches fiscales, production des déclarations, analyse, etc;</t>
  </si>
  <si>
    <t xml:space="preserve"> - Travail effectué pour préparer la réorganisation corporative de 9218 et 137888 (incluant analyse, recherches, calculs, etc) afin d'intégrer Martine dans l'actionnariat de 137888 et ainsi pouvoir fractionner le revenu de dividende dans le futur;</t>
  </si>
  <si>
    <t xml:space="preserve"> - Préparer un estimé des impôts à payer pour 137888 pour 2013 afin de faire un paiement provisoire;</t>
  </si>
  <si>
    <t xml:space="preserve"> - Préparer les T5 pour 137888;</t>
  </si>
  <si>
    <t xml:space="preserve"> - Diverses discussions téléphoniques et courriels;</t>
  </si>
  <si>
    <t xml:space="preserve"> - Validation de la déclaration de revenus de Groupe Vétéri Médic pour 2013;</t>
  </si>
  <si>
    <t xml:space="preserve"> - Diverses demande d'AVC au sujet des sociétés associées, écart d'acquisition, comptabilité, fusion / liquidation;</t>
  </si>
  <si>
    <t xml:space="preserve"> - Analyse et production des formulaires T5 pour 2013 pour les différentes sociétés;</t>
  </si>
  <si>
    <t># 14113</t>
  </si>
  <si>
    <t>Le 29 avril 2014</t>
  </si>
  <si>
    <t xml:space="preserve"> - Obtenir les versions antérieurs des déclarations de revenus de 137888 auprès de M. Lamarre/ Nadine;</t>
  </si>
  <si>
    <t xml:space="preserve"> - Préparation des formulaires d'autorisation de 137888, communications par courriel et envoie aux gouvernements;</t>
  </si>
  <si>
    <t xml:space="preserve"> - Discussions et courriels avec Ginette et Martine pour expliquer les impacts pour 137888 et 9218;</t>
  </si>
  <si>
    <t xml:space="preserve"> - Discussion avec le gouvernement pour des questions au sujet des déclarations d'impôt de 137888 et au niveau de son CDC;</t>
  </si>
  <si>
    <t xml:space="preserve"> - Débuter la production des T5 des diverses sociétés pour l'année 2013;</t>
  </si>
  <si>
    <t xml:space="preserve"> - Calcul de la provision pour gain en capital qui peut être réclamée par chacun pour somme non encore reçue;</t>
  </si>
  <si>
    <t xml:space="preserve"> - Révision des différentes versions des documents légaux pour la finalisation des ajustements au prix de vente;</t>
  </si>
  <si>
    <t xml:space="preserve"> - Production de la déclaration de revenus de GVMI au 24 avril 2013;</t>
  </si>
  <si>
    <t xml:space="preserve"> - Diverses argumentations avec AVC au sujet de la fin d'année financière du 5 juillet 2013;</t>
  </si>
  <si>
    <t xml:space="preserve"> - Préparation, déplacement et rencontre avec vous pour expliquer tous les aspects finaux des transactions;</t>
  </si>
  <si>
    <t xml:space="preserve"> - Diverses communication avec les gouvernements sur de multiples problèmes administratifs suite aux divers changements;</t>
  </si>
  <si>
    <t xml:space="preserve"> - Fournir les multiples explications sur les ajustements au prix de vente final et argumentation avec AVC au sujet du prix de vente final;</t>
  </si>
  <si>
    <t xml:space="preserve"> - Lecture et rédaction de multiples courriels avec les divers intervenants;</t>
  </si>
  <si>
    <t xml:space="preserve"> - Discussions téléphoniques avec Michael, Nadine, Benoit, Georges et autres intervenants;</t>
  </si>
  <si>
    <t xml:space="preserve"> - Gestion administrative avec Nadine, Benoit et Michael ;</t>
  </si>
  <si>
    <t># 14016</t>
  </si>
  <si>
    <t>Le 17 février 2014</t>
  </si>
  <si>
    <t># 17294</t>
  </si>
  <si>
    <t>Le 19 décembre 2017</t>
  </si>
  <si>
    <t xml:space="preserve"> - Révision juridique et finalisation de la déclaration du dividende à même le compte de dividende en capital ;</t>
  </si>
  <si>
    <t xml:space="preserve"> - Analyses, discussions téléphoniques et rédaction de courriels entourant la problématique de TPS/TVQ sur la recharge de dépenses afférentes aux loyers commerciaux ;</t>
  </si>
  <si>
    <t xml:space="preserve"> - Démarches avec les différents gouvernements suites aux avis de cotisation ;</t>
  </si>
  <si>
    <t xml:space="preserve"> - Démarches avec l'ARC dans le cadre de l'impôt 2016, le remboursement, la vérification fiscale, etc ;</t>
  </si>
  <si>
    <t xml:space="preserve"> - Diverses discussions téléphoniques et courriel sur divers sujets dans l'année ;</t>
  </si>
  <si>
    <t xml:space="preserve"> - Préparation, déplacement et rencontre avec vous et Ginette pour expliquer les diverses transactions survenues ;</t>
  </si>
  <si>
    <t xml:space="preserve"> - Préparation à la rencontre - analyse de l'imposition des revenus de location + déplacement et rencontre au bureau de PFD pour déterminer la meilleure imposition des revenus locatifs;</t>
  </si>
  <si>
    <t>Le 27 JUIN 2018</t>
  </si>
  <si>
    <t># 18163</t>
  </si>
  <si>
    <t xml:space="preserve"> - Analyse afin de déterminer la meilleure planification fiscale annuelle ;</t>
  </si>
  <si>
    <t xml:space="preserve"> - Préparation des formulaires T5/Relevé 3 de l'année ;</t>
  </si>
  <si>
    <t xml:space="preserve"> - Démarches pour voir l'évolution des droits successoraux américains et fonctionnement à jour ;</t>
  </si>
  <si>
    <t xml:space="preserve"> - Travail de comptabilité dans 137888 et Services Juridiques ML en collaboration avec BDO ;</t>
  </si>
  <si>
    <t xml:space="preserve"> - Révision et modifications aux états financiers de 137888 et Services Juridiques ML ;</t>
  </si>
  <si>
    <t xml:space="preserve"> - Travail en lien avec la comptabilisation des transactions spéciales de l'année - finalisation des ajustements des ventes d'actions, ajustements des avances inter-sociétés, début des activités de Services Juridiques ML, etc ;</t>
  </si>
  <si>
    <t xml:space="preserve"> - Préparer la déclaration de revenus de 137888 Canada inc. et de Services Juridiques ML ;</t>
  </si>
  <si>
    <t xml:space="preserve"> - Travail dans le cadre de la vérification fiscale de la société par le gouvernement pour les années antérieures ;</t>
  </si>
  <si>
    <t xml:space="preserve"> - Calculs des provisions d'impôts à payer pour 137888 Canada Inc et Services Juridiques ML ;</t>
  </si>
  <si>
    <t>Frais de poste recommandé et frais de consultation avec un consultant américain</t>
  </si>
  <si>
    <t>Le 15 décembre 2018</t>
  </si>
  <si>
    <t># 18301</t>
  </si>
  <si>
    <t xml:space="preserve"> - Travail dans le cadre de la vérification fiscale de la société pour les versements de dividendes reçus dans les années antérieures ;</t>
  </si>
  <si>
    <t xml:space="preserve"> - Analyse des avis de cotisation et fournir les explications ;</t>
  </si>
  <si>
    <t xml:space="preserve"> - Débuter le travail de coordination avec le comptable pour le travail de fins d'années ;</t>
  </si>
  <si>
    <t xml:space="preserve"> - Analyse des nouvelles règles de l'impôt sur le revenu fractionné applicables à votre situation particulière ;</t>
  </si>
  <si>
    <t xml:space="preserve"> - Préparation d'un organigramme à jour avec toutes les sociétés ;</t>
  </si>
  <si>
    <t xml:space="preserve"> - Lecture et rédaction de divers courriels ;</t>
  </si>
  <si>
    <t>Le 27 février 2019</t>
  </si>
  <si>
    <t># 19010</t>
  </si>
  <si>
    <t xml:space="preserve"> - Travail de coordination avec le comptable pour le travail de fins d'années ;</t>
  </si>
  <si>
    <t xml:space="preserve"> - Préparation des autorisations pour avoir accès à toutes les informations fiscales des deux gouvernements ;</t>
  </si>
  <si>
    <t xml:space="preserve"> - Validation de tous les soldes dûs par toutes les entités en date d'aujourd'hui et régler les problèmes d'imputation de paiement et d'intérêts et pénalités chargées au compte ;</t>
  </si>
  <si>
    <t xml:space="preserve"> - Échanges relativement à l'admissibilité de certaines dépenses dans l'exploitation des entreprises ;</t>
  </si>
  <si>
    <t xml:space="preserve"> - Effectuer l'analyse de l'optimisation de fin d'année financière ;</t>
  </si>
  <si>
    <t xml:space="preserve"> - Fournir les directives pour la préparation des documents juridiques de dividendes aux notaires en charge ;</t>
  </si>
  <si>
    <t xml:space="preserve"> - Détermination des impôts estimatifs de 2018, confirmer les acomptes provisionnels effectués et déterminer les paiements à effectuer ;</t>
  </si>
  <si>
    <t xml:space="preserve"> - Préparer les formulaires T5/Relevé 3 des sociétés impliquées ;</t>
  </si>
  <si>
    <t xml:space="preserve"> - Fournir certaines écritures comptables de fin d'année au comptable ;</t>
  </si>
  <si>
    <t>Le 28 JUIN 2019</t>
  </si>
  <si>
    <t xml:space="preserve"> - Travail de comptabilité dans 137888 et Services Juridiques ML en collaboration avec le comptable ;</t>
  </si>
  <si>
    <t xml:space="preserve"> - Préparation à la rencontre, déplacement et rencontre avec vos planificateurs financiers afin d'optimiser la structure de vos placements ;</t>
  </si>
  <si>
    <t xml:space="preserve"> - Préparation de la T1135 de 137888 ;</t>
  </si>
  <si>
    <t xml:space="preserve"> - Travail afin de déterminer la juste valeur marchande approximative des différentes entitées ;</t>
  </si>
  <si>
    <t xml:space="preserve"> - Travail en lien avec l'optimisation fiscale de 9218 ;</t>
  </si>
  <si>
    <t xml:space="preserve"> - Travail en lien avec l'historique fiscal de 137888 et des sociétés fusionnées afin d'aller cherches des pertes fiscales supplémentaires ;</t>
  </si>
  <si>
    <t># 19163</t>
  </si>
  <si>
    <t xml:space="preserve"> - Diverses discussions téléphoniques avec vous, votre comptable et vos planificateurs financiers ;</t>
  </si>
  <si>
    <t xml:space="preserve"> - Lecture et rédaction de divers courriels avec les divers intervenants ;</t>
  </si>
  <si>
    <t>Le 16 DÉCEMBRE 2019</t>
  </si>
  <si>
    <t># 19287</t>
  </si>
  <si>
    <t xml:space="preserve"> - Divers échanges avec vos planificateurs financiers / conseillers en placements ;</t>
  </si>
  <si>
    <t xml:space="preserve"> - Différentes communications avec les gouvernements relativement à des demandes qu'ils ont soumis ;</t>
  </si>
  <si>
    <t xml:space="preserve"> - Différentes discussions téléphoniques avec vous sur différents sujets ;</t>
  </si>
  <si>
    <t xml:space="preserve"> - Analyse du dossier de Mme Évelyne Lizotte ;</t>
  </si>
  <si>
    <t xml:space="preserve"> - Analyse des acomptes provisionnels à venir ;</t>
  </si>
  <si>
    <t xml:space="preserve"> - Lecture et rédaction de divers courriels avec vous ;</t>
  </si>
  <si>
    <t># 19288</t>
  </si>
  <si>
    <t>9218-4720 QUÉBEC INC.</t>
  </si>
  <si>
    <t>247 rue Upper Edison
Saint-Lambert (Québec) J4R 2V8</t>
  </si>
  <si>
    <t xml:space="preserve"> - Analyse de votre projet de convention d'actionnaire ;</t>
  </si>
  <si>
    <t xml:space="preserve"> - Travail avec votre juriste à la convention d'actionnaire ;</t>
  </si>
  <si>
    <t xml:space="preserve"> - Analyse de la formue de valeur à inclure à la convention d'actionnaires et préparation de tableaux et simulations ;</t>
  </si>
  <si>
    <t xml:space="preserve"> - Analyse de documents soumis relativement à la récupération de l'IMRTD ;</t>
  </si>
  <si>
    <t xml:space="preserve"> - Préparation de directives aux juristes concernant la récupération de l'IMRTD ;</t>
  </si>
  <si>
    <t xml:space="preserve"> - Différentes discussions téléphoniques avec tous les actionnaires ;</t>
  </si>
  <si>
    <t>Le 28 MAI 2020</t>
  </si>
  <si>
    <t xml:space="preserve"> - Travail de comptabilité dans 137888 et Services Juridiques ML en collaboration avec Alain Girard ;</t>
  </si>
  <si>
    <t xml:space="preserve"> - Détermination des acomptes provisionnels à payer pour 137888 Canada Inc et Services Juridiques ML ;</t>
  </si>
  <si>
    <t xml:space="preserve"> - Analyse, optimisation, fournir les directives au notaire, révision de la documentation légale et préparation de formulaires de CDC afin de sortir toutes les sommes libre d'impôt de la société ;</t>
  </si>
  <si>
    <t># 20152</t>
  </si>
  <si>
    <t>Le 24 JUILLET 2020</t>
  </si>
  <si>
    <t># 20177</t>
  </si>
  <si>
    <t>YVES GOSSELIN / GINETTE ROY</t>
  </si>
  <si>
    <t xml:space="preserve"> - Directives juridique et travail avec votre notaire sur la planification de fin d'année </t>
  </si>
  <si>
    <t xml:space="preserve"> - Analyse de la planification à venir annuellement vs IMRTD et de l'impact sur les acomptes et dividendes ;</t>
  </si>
  <si>
    <t># 20178</t>
  </si>
  <si>
    <t xml:space="preserve"> - Analyse et discussions avec vous et votre planificateur financier relativement aux liquidités nécessaires pour achats immobiliers ;</t>
  </si>
  <si>
    <t xml:space="preserve"> - Analyse, discussions, courriel, etc relativement aux acomptes provisionnels ;</t>
  </si>
  <si>
    <t xml:space="preserve"> - Analyse du placement dans St-Eustache ;</t>
  </si>
  <si>
    <t xml:space="preserve"> - Lecture et rédaction de courriels et discussions téléphoniques ;</t>
  </si>
  <si>
    <t>Le 2 DÉCEMBRE 2020</t>
  </si>
  <si>
    <t xml:space="preserve"> - Analyse des avis de cotisation reçus et communications avec les gouvernements ;</t>
  </si>
  <si>
    <t xml:space="preserve"> - Analyse et discussions relativement aux acomptes provisionnels de 137888 ;</t>
  </si>
  <si>
    <t xml:space="preserve"> - Analyse des acomptes provisionnels dans Services Juridiques ;</t>
  </si>
  <si>
    <t xml:space="preserve"> - Lecture et rédaction de divers courriels et discussions téléphoniques ;</t>
  </si>
  <si>
    <t xml:space="preserve"> - Préparer les directives relativement à la documentation des dividendes aux livres des minutes ;</t>
  </si>
  <si>
    <t>151 de la Rotonde, PH1-01
Ile-des-Sœurs, Qc, H3E 0E1</t>
  </si>
  <si>
    <t># 20292</t>
  </si>
  <si>
    <t>Le 1ER FÉVRIER 2021</t>
  </si>
  <si>
    <t># 21025</t>
  </si>
  <si>
    <t xml:space="preserve"> - Directives juridique et travail avec votre notaire sur la planification de fin d'année ;</t>
  </si>
  <si>
    <t xml:space="preserve"> - Diverses discussions téléphoniques avec tous les intervenants en lien avec la convention d'actionnaires ;</t>
  </si>
  <si>
    <t xml:space="preserve"> - Lecture, analyse et rédaction de divers courriels avec les divers intervenants;</t>
  </si>
  <si>
    <t xml:space="preserve"> - Préparation à la rencontre et rencontre avec vous par Vidéoconférence ;</t>
  </si>
  <si>
    <t xml:space="preserve"> - Analyse de la convention d'actionnaires, des différentes versions et des différentes modifications à y apporter ;</t>
  </si>
  <si>
    <t># 21030</t>
  </si>
  <si>
    <t>Le 4 MARS 2021</t>
  </si>
  <si>
    <t xml:space="preserve"> - Analyse de la meilleure planification fiscale de fin d'année ;</t>
  </si>
  <si>
    <t xml:space="preserve"> - Analyse de la planification successorale et détermination des gestes possibles à poser ;</t>
  </si>
  <si>
    <t xml:space="preserve"> - Préparation des T5/Relevés 3 des différentes entitées ;</t>
  </si>
  <si>
    <t xml:space="preserve"> - Préparation des directives pour la documentation juridique des dividendes / rachats d'actions annuels dans les différentes entités ;</t>
  </si>
  <si>
    <t xml:space="preserve"> - Avancement du travail avec votre comptable sur la fin d'année financière des deux entités ;</t>
  </si>
  <si>
    <t xml:space="preserve"> - Travail d'analyse d'estimé des impôts annuels de 137888 Canada Inc et Services Juridiques vs acomptes versés ;</t>
  </si>
  <si>
    <t># 21207</t>
  </si>
  <si>
    <t>Le 21 MAI 2021</t>
  </si>
  <si>
    <t xml:space="preserve"> - Analyse et détermination de la valeur marchande des différentes entités du groupe ;</t>
  </si>
  <si>
    <t xml:space="preserve"> - Discussion téléphonique avec vous, votre comptable et votre planificateur financier sur divers sujets ;</t>
  </si>
  <si>
    <t>Le 30 JUIN 2022</t>
  </si>
  <si>
    <t># 22219</t>
  </si>
  <si>
    <t xml:space="preserve"> - Analyse des opérations survenues sur les placements, discussions et divers échanges ;</t>
  </si>
  <si>
    <t xml:space="preserve"> - Analyse, optimisation, fournir les directives au notaire et révision de la documentation légale des rachats d'actions et dividendes annuels ;</t>
  </si>
  <si>
    <t xml:space="preserve"> - Analyse de possibilités d'investissements survenues pendant l'année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</si>
  <si>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</si>
  <si>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</si>
  <si>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</si>
  <si>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</si>
  <si>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</si>
  <si>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</si>
  <si>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</si>
  <si>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</si>
  <si>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</si>
  <si>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</si>
  <si>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</si>
  <si>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</si>
  <si>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Préparation à la rencontre et rencontre avec vous pour la signature des documents préparés;</t>
  </si>
  <si>
    <t xml:space="preserve"> - Préparation à la rencontre, déplacement et rencontre avec vous pour la signature des documents préparés;</t>
  </si>
  <si>
    <t>Le 19 DÉCEMBRE 2022</t>
  </si>
  <si>
    <t># 22423</t>
  </si>
  <si>
    <t xml:space="preserve"> - Analayse de la planification fiscale de dividendes/récupérations d'IMRTD à effectuer dans la société ;</t>
  </si>
  <si>
    <t xml:space="preserve"> - Lecture, analyse et rédaction de divers courriels avec vous et les notaires ;</t>
  </si>
  <si>
    <t xml:space="preserve"> - Diverses discussions téléphoniques avec vous et les notaires ;</t>
  </si>
  <si>
    <t xml:space="preserve"> - Préparer les directives juridique sur la planification de fin d'année ;</t>
  </si>
  <si>
    <t xml:space="preserve"> - Révision de la documentation juridique préparée ;</t>
  </si>
  <si>
    <t>Le 5 JUIN 2023</t>
  </si>
  <si>
    <t># 23214</t>
  </si>
  <si>
    <t xml:space="preserve"> - Préparer la déclaration de revenus de 137888 Canada inc. et de Services Juridiques ML pour 2022 ;</t>
  </si>
  <si>
    <t xml:space="preserve"> - Préparer la déclaration de revenus de Services Juridiques ML pour 2023 ;</t>
  </si>
  <si>
    <t xml:space="preserve"> - Détermination des acomptes provisionnels à payer pour 137888 Canada Inc ;</t>
  </si>
  <si>
    <t xml:space="preserve"> - Analyse de diverses problématiques et questions tout au long de l'année ;</t>
  </si>
  <si>
    <t xml:space="preserve"> - Démarches avec les divers gouvernements ;</t>
  </si>
  <si>
    <t>Le 5 NOVEMBRE 2023</t>
  </si>
  <si>
    <t># 23430</t>
  </si>
  <si>
    <t>Le 18 FÉVRIER 2024</t>
  </si>
  <si>
    <t># 24005</t>
  </si>
  <si>
    <t xml:space="preserve"> - Préparation des directives pour la documentation juridique des dividendes / rachats d'actions annuels ;</t>
  </si>
  <si>
    <t xml:space="preserve"> - Préparation des T5/Relevés 3  ;</t>
  </si>
  <si>
    <t xml:space="preserve"> - Avancement du travail avec votre comptable sur la fin d'année financière ;</t>
  </si>
  <si>
    <t xml:space="preserve"> - Travail d'analyse d'estimé des impôts annuels de 137888 Canada Inc vs acomptes versés ;</t>
  </si>
  <si>
    <t xml:space="preserve"> - Travail de finalisation de Services Juridiques ML ;</t>
  </si>
  <si>
    <t xml:space="preserve"> - Diverses communications avec l'ARC, notamment en lien avec le plafond des affaires de la société ;</t>
  </si>
  <si>
    <t xml:space="preserve"> - Travail en lien avec les divers avis de cotisation reçu en cours d'année - analyse, validation et explications ;</t>
  </si>
  <si>
    <t xml:space="preserve"> - Lecture et rédaction de divers courriels et discussions téléphoniques sur de multiples sujets ;</t>
  </si>
  <si>
    <t>Le 30 MAI 2024</t>
  </si>
  <si>
    <t># 24279</t>
  </si>
  <si>
    <t xml:space="preserve"> - Travail relatif aux éatst financiers en collaboration avec Alain Girard ;</t>
  </si>
  <si>
    <t xml:space="preserve"> - Travail en lien avec la production du T1135 ;</t>
  </si>
  <si>
    <t xml:space="preserve"> - Préparer des déclarations de revenus de l'année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</si>
  <si>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</si>
  <si>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</si>
  <si>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</si>
  <si>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</si>
  <si>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Analyse de votre situation vs les modifications à survenir à l'imposition du gain en capital au 25/06 et gestes à poser ;</t>
  </si>
  <si>
    <t xml:space="preserve"> - Détermination des acomptes provisionnels à payer pour la prochaine année;</t>
  </si>
  <si>
    <t xml:space="preserve"> - Travail entourant le déclenchement des gains en capitaux avec votre planificateur financier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</si>
</sst>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s>
  <fonts count="24"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5">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xf numFmtId="164" fontId="1" fillId="0" borderId="0" applyFont="0" applyFill="0" applyBorder="0" applyAlignment="0" applyProtection="0"/>
  </cellStyleXfs>
  <cellXfs count="7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2" fillId="0" borderId="0" xfId="0" applyFont="1" applyAlignment="1">
      <alignment horizontal="left" wrapText="1" indent="1" shrinkToFit="1"/>
    </xf>
    <xf numFmtId="166" fontId="2" fillId="0" borderId="0" xfId="0" applyNumberFormat="1" applyFont="1"/>
    <xf numFmtId="0" fontId="17" fillId="0" borderId="0" xfId="0" applyFont="1" applyAlignment="1">
      <alignment wrapText="1"/>
    </xf>
    <xf numFmtId="0" fontId="12" fillId="0" borderId="0" xfId="0" applyFont="1" applyAlignment="1">
      <alignment horizontal="left" wrapText="1" shrinkToFit="1"/>
    </xf>
    <xf numFmtId="0" fontId="23" fillId="0" borderId="0" xfId="0" applyFont="1" applyAlignment="1">
      <alignment horizontal="left" wrapText="1" shrinkToFit="1"/>
    </xf>
    <xf numFmtId="168" fontId="12" fillId="0" borderId="0" xfId="0" applyNumberFormat="1" applyFont="1"/>
    <xf numFmtId="12" fontId="12" fillId="0" borderId="0" xfId="0" applyNumberFormat="1" applyFont="1"/>
    <xf numFmtId="0" fontId="12" fillId="0" borderId="0" xfId="0" applyFont="1" applyAlignment="1">
      <alignment horizontal="left" wrapText="1" shrinkToFit="1"/>
    </xf>
    <xf numFmtId="0" fontId="18" fillId="0" borderId="0" xfId="0" applyFont="1" applyAlignment="1">
      <alignment horizontal="center"/>
    </xf>
    <xf numFmtId="0" fontId="12" fillId="0" borderId="0" xfId="0" applyFont="1" applyAlignment="1">
      <alignment horizontal="center"/>
    </xf>
    <xf numFmtId="0" fontId="15" fillId="0" borderId="0" xfId="0" applyFont="1" applyAlignment="1">
      <alignment horizontal="center"/>
    </xf>
    <xf numFmtId="0" fontId="10"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indent="1"/>
    </xf>
    <xf numFmtId="0" fontId="17" fillId="0" borderId="0" xfId="0" applyFont="1" applyAlignment="1">
      <alignment horizontal="left"/>
    </xf>
    <xf numFmtId="0" fontId="14" fillId="0" borderId="0" xfId="0" applyFont="1" applyAlignment="1">
      <alignment horizontal="center"/>
    </xf>
    <xf numFmtId="0" fontId="10" fillId="0" borderId="13" xfId="0" applyFont="1" applyBorder="1" applyAlignment="1">
      <alignment horizontal="center" vertical="center"/>
    </xf>
    <xf numFmtId="0" fontId="12" fillId="0" borderId="0" xfId="0" applyFont="1" applyAlignment="1">
      <alignment horizontal="right" wrapText="1" shrinkToFit="1"/>
    </xf>
    <xf numFmtId="0" fontId="22" fillId="0" borderId="0" xfId="0" applyFont="1" applyAlignment="1">
      <alignment horizontal="left" wrapText="1" indent="1" shrinkToFit="1"/>
    </xf>
    <xf numFmtId="0" fontId="22" fillId="0" borderId="0" xfId="0" applyFont="1" applyAlignment="1">
      <alignment horizontal="left" wrapText="1" shrinkToFit="1"/>
    </xf>
    <xf numFmtId="0" fontId="23" fillId="0" borderId="0" xfId="0" applyFont="1" applyAlignment="1">
      <alignment horizontal="left" wrapText="1" shrinkToFit="1"/>
    </xf>
    <xf numFmtId="0" fontId="5" fillId="2" borderId="0" xfId="0" applyFont="1" applyFill="1" applyAlignment="1">
      <alignment horizontal="center"/>
    </xf>
  </cellXfs>
  <cellStyles count="5">
    <cellStyle name="Milliers" xfId="1" builtinId="3"/>
    <cellStyle name="Milliers 2" xfId="4" xr:uid="{51FC4F1C-638A-46E5-B76D-87838BD8A775}"/>
    <cellStyle name="Monétaire" xfId="2" builtinId="4"/>
    <cellStyle name="Normal" xfId="0" builtinId="0"/>
    <cellStyle name="Normal 2" xfId="3" xr:uid="{C3BB19C4-6772-402E-BE17-0F033832FDE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418D187-9EF7-4B47-82F1-B6BB847375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6FAF020-F9FA-44C5-AD9B-055C38F7C5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2DA8FAEE-4B73-4A54-A702-EAB7B3794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8E9CC75-7B4E-438A-A7BD-F941F56AA1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BC02FF46-D548-490D-9DCB-0697C48F6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E8DFDB7C-AAEA-4347-BEEF-8133D1D0D0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58701308-BF7D-4018-B03B-07D4C65661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ADA474C6-6485-4FD5-9133-DC93AAB86C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DEA1C53-2DE1-4B16-8D7F-FF9BCD5ADE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5F6A0D1-14FD-49EC-A8CB-AE2B971508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8907807-11A5-47B4-A2DF-CCED3DC4B7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74D5BB00-E120-4B62-A863-80C6BADE65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630ABDD9-DDEC-44DF-A9B4-819A3CBA98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91456C29-131B-4980-B09A-C66B86FC96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41580073-9BF1-4E27-8B2A-7FB1F0F825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9F7F084-38FA-475C-A5D7-D27466A741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AE17D95C-6EF1-45F8-BFA6-A18442D2B4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35333CB8-09ED-4BC2-9C08-1DD779C918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12108656" cy="3345656"/>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12180094" cy="3345656"/>
    <xdr:pic>
      <xdr:nvPicPr>
        <xdr:cNvPr id="2" name="Imag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1"/>
  <sheetViews>
    <sheetView view="pageBreakPreview"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167</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t="s">
        <v>166</v>
      </c>
      <c r="C35" s="53"/>
      <c r="D35" s="53"/>
      <c r="E35" s="28"/>
      <c r="F35" s="21"/>
    </row>
    <row r="36" spans="1:6" ht="14.25" x14ac:dyDescent="0.2">
      <c r="A36" s="21"/>
      <c r="B36" s="53"/>
      <c r="C36" s="53"/>
      <c r="D36" s="53"/>
      <c r="E36" s="28"/>
      <c r="F36" s="21"/>
    </row>
    <row r="37" spans="1:6" ht="14.25" x14ac:dyDescent="0.2">
      <c r="A37" s="21"/>
      <c r="B37" s="53" t="s">
        <v>165</v>
      </c>
      <c r="C37" s="53"/>
      <c r="D37" s="53"/>
      <c r="E37" s="28"/>
      <c r="F37" s="21"/>
    </row>
    <row r="38" spans="1:6" ht="14.25" x14ac:dyDescent="0.2">
      <c r="A38" s="21"/>
      <c r="B38" s="53"/>
      <c r="C38" s="53"/>
      <c r="D38" s="53"/>
      <c r="E38" s="28"/>
      <c r="F38" s="21"/>
    </row>
    <row r="39" spans="1:6" ht="14.25" x14ac:dyDescent="0.2">
      <c r="A39" s="21"/>
      <c r="B39" s="53" t="s">
        <v>164</v>
      </c>
      <c r="C39" s="53"/>
      <c r="D39" s="53"/>
      <c r="E39" s="28"/>
      <c r="F39" s="21"/>
    </row>
    <row r="40" spans="1:6" ht="14.25" x14ac:dyDescent="0.2">
      <c r="A40" s="21"/>
      <c r="B40" s="53"/>
      <c r="C40" s="53"/>
      <c r="D40" s="53"/>
      <c r="E40" s="28"/>
      <c r="F40" s="21"/>
    </row>
    <row r="41" spans="1:6" ht="14.25" x14ac:dyDescent="0.2">
      <c r="A41" s="21"/>
      <c r="B41" s="53" t="s">
        <v>163</v>
      </c>
      <c r="C41" s="53"/>
      <c r="D41" s="53"/>
      <c r="E41" s="28"/>
      <c r="F41" s="21"/>
    </row>
    <row r="42" spans="1:6" ht="14.25" x14ac:dyDescent="0.2">
      <c r="A42" s="21"/>
      <c r="B42" s="53"/>
      <c r="C42" s="53"/>
      <c r="D42" s="53"/>
      <c r="E42" s="28"/>
      <c r="F42" s="21"/>
    </row>
    <row r="43" spans="1:6" ht="14.25" x14ac:dyDescent="0.2">
      <c r="A43" s="21"/>
      <c r="B43" s="53" t="s">
        <v>162</v>
      </c>
      <c r="C43" s="53"/>
      <c r="D43" s="53"/>
      <c r="E43" s="28"/>
      <c r="F43" s="21"/>
    </row>
    <row r="44" spans="1:6" ht="14.25" x14ac:dyDescent="0.2">
      <c r="A44" s="21"/>
      <c r="B44" s="53"/>
      <c r="C44" s="53"/>
      <c r="D44" s="53"/>
      <c r="E44" s="28"/>
      <c r="F44" s="21"/>
    </row>
    <row r="45" spans="1:6" ht="14.25" x14ac:dyDescent="0.2">
      <c r="A45" s="21"/>
      <c r="B45" s="53" t="s">
        <v>161</v>
      </c>
      <c r="C45" s="53"/>
      <c r="D45" s="53"/>
      <c r="E45" s="28"/>
      <c r="F45" s="21"/>
    </row>
    <row r="46" spans="1:6" ht="14.25" x14ac:dyDescent="0.2">
      <c r="A46" s="21"/>
      <c r="B46" s="53"/>
      <c r="C46" s="53"/>
      <c r="D46" s="53"/>
      <c r="E46" s="28"/>
      <c r="F46" s="21"/>
    </row>
    <row r="47" spans="1:6" ht="14.25" x14ac:dyDescent="0.2">
      <c r="A47" s="21"/>
      <c r="B47" s="53" t="s">
        <v>160</v>
      </c>
      <c r="C47" s="53"/>
      <c r="D47" s="53"/>
      <c r="E47" s="28"/>
      <c r="F47" s="21"/>
    </row>
    <row r="48" spans="1:6" ht="14.25" x14ac:dyDescent="0.2">
      <c r="A48" s="21"/>
      <c r="B48" s="53"/>
      <c r="C48" s="53"/>
      <c r="D48" s="53"/>
      <c r="E48" s="28"/>
      <c r="F48" s="21"/>
    </row>
    <row r="49" spans="1:6" ht="14.25" x14ac:dyDescent="0.2">
      <c r="A49" s="21"/>
      <c r="B49" s="53" t="s">
        <v>159</v>
      </c>
      <c r="C49" s="53"/>
      <c r="D49" s="53"/>
      <c r="E49" s="28"/>
      <c r="F49" s="21"/>
    </row>
    <row r="50" spans="1:6" ht="14.25" x14ac:dyDescent="0.2">
      <c r="A50" s="21"/>
      <c r="B50" s="53"/>
      <c r="C50" s="53"/>
      <c r="D50" s="53"/>
      <c r="E50" s="28"/>
      <c r="F50" s="21"/>
    </row>
    <row r="51" spans="1:6" ht="14.25" x14ac:dyDescent="0.2">
      <c r="A51" s="21"/>
      <c r="B51" s="53" t="s">
        <v>158</v>
      </c>
      <c r="C51" s="53"/>
      <c r="D51" s="53"/>
      <c r="E51" s="28"/>
      <c r="F51" s="21"/>
    </row>
    <row r="52" spans="1:6" ht="14.25" x14ac:dyDescent="0.2">
      <c r="A52" s="21"/>
      <c r="B52" s="53"/>
      <c r="C52" s="53"/>
      <c r="D52" s="53"/>
      <c r="E52" s="28"/>
      <c r="F52" s="21"/>
    </row>
    <row r="53" spans="1:6" ht="14.25" x14ac:dyDescent="0.2">
      <c r="A53" s="21"/>
      <c r="B53" s="53" t="s">
        <v>157</v>
      </c>
      <c r="C53" s="53"/>
      <c r="D53" s="53"/>
      <c r="E53" s="28"/>
      <c r="F53" s="21"/>
    </row>
    <row r="54" spans="1:6" ht="14.25" x14ac:dyDescent="0.2">
      <c r="A54" s="21"/>
      <c r="B54" s="53"/>
      <c r="C54" s="53"/>
      <c r="D54" s="53"/>
      <c r="E54" s="28"/>
      <c r="F54" s="21"/>
    </row>
    <row r="55" spans="1:6" ht="14.25" x14ac:dyDescent="0.2">
      <c r="A55" s="21"/>
      <c r="B55" s="53" t="s">
        <v>156</v>
      </c>
      <c r="C55" s="53"/>
      <c r="D55" s="53"/>
      <c r="E55" s="28"/>
      <c r="F55" s="21"/>
    </row>
    <row r="56" spans="1:6" ht="14.25" x14ac:dyDescent="0.2">
      <c r="A56" s="21"/>
      <c r="B56" s="53"/>
      <c r="C56" s="53"/>
      <c r="D56" s="53"/>
      <c r="E56" s="28"/>
      <c r="F56" s="21"/>
    </row>
    <row r="57" spans="1:6" ht="14.25" x14ac:dyDescent="0.2">
      <c r="A57" s="21"/>
      <c r="B57" s="53" t="s">
        <v>155</v>
      </c>
      <c r="C57" s="53"/>
      <c r="D57" s="53"/>
      <c r="E57" s="28"/>
      <c r="F57" s="21"/>
    </row>
    <row r="58" spans="1:6" ht="14.25" x14ac:dyDescent="0.2">
      <c r="A58" s="21"/>
      <c r="B58" s="53"/>
      <c r="C58" s="53"/>
      <c r="D58" s="53"/>
      <c r="E58" s="28"/>
      <c r="F58" s="21"/>
    </row>
    <row r="59" spans="1:6" ht="14.25" x14ac:dyDescent="0.2">
      <c r="A59" s="21"/>
      <c r="B59" s="53" t="s">
        <v>176</v>
      </c>
      <c r="C59" s="53"/>
      <c r="D59" s="53"/>
      <c r="E59" s="28"/>
      <c r="F59" s="21"/>
    </row>
    <row r="60" spans="1:6" ht="14.25" x14ac:dyDescent="0.2">
      <c r="A60" s="21"/>
      <c r="B60" s="53"/>
      <c r="C60" s="53"/>
      <c r="D60" s="53"/>
      <c r="E60" s="28"/>
      <c r="F60" s="21"/>
    </row>
    <row r="61" spans="1:6" ht="14.25" x14ac:dyDescent="0.2">
      <c r="A61" s="21"/>
      <c r="B61" s="53" t="s">
        <v>154</v>
      </c>
      <c r="C61" s="53"/>
      <c r="D61" s="53"/>
      <c r="E61" s="28"/>
      <c r="F61" s="21"/>
    </row>
    <row r="62" spans="1:6" ht="14.25" x14ac:dyDescent="0.2">
      <c r="A62" s="21"/>
      <c r="B62" s="53"/>
      <c r="C62" s="53"/>
      <c r="D62" s="53"/>
      <c r="E62" s="28"/>
      <c r="F62" s="21"/>
    </row>
    <row r="63" spans="1:6" ht="14.25" x14ac:dyDescent="0.2">
      <c r="A63" s="21"/>
      <c r="B63" s="53" t="s">
        <v>153</v>
      </c>
      <c r="C63" s="53"/>
      <c r="D63" s="53"/>
      <c r="E63" s="28"/>
      <c r="F63" s="21"/>
    </row>
    <row r="64" spans="1:6" ht="14.25" x14ac:dyDescent="0.2">
      <c r="A64" s="21"/>
      <c r="B64" s="53"/>
      <c r="C64" s="53"/>
      <c r="D64" s="53"/>
      <c r="E64" s="28"/>
      <c r="F64" s="21"/>
    </row>
    <row r="65" spans="1:6" ht="14.25" x14ac:dyDescent="0.2">
      <c r="A65" s="21"/>
      <c r="B65" s="53" t="s">
        <v>152</v>
      </c>
      <c r="C65" s="53"/>
      <c r="D65" s="53"/>
      <c r="E65" s="28"/>
      <c r="F65" s="21"/>
    </row>
    <row r="66" spans="1:6" ht="14.25" x14ac:dyDescent="0.2">
      <c r="A66" s="21"/>
      <c r="B66" s="53"/>
      <c r="C66" s="53"/>
      <c r="D66" s="53"/>
      <c r="E66" s="28"/>
      <c r="F66" s="21"/>
    </row>
    <row r="67" spans="1:6" ht="13.5" customHeight="1" x14ac:dyDescent="0.2">
      <c r="A67" s="21"/>
      <c r="B67" s="60"/>
      <c r="C67" s="60"/>
      <c r="D67" s="60"/>
      <c r="E67" s="28"/>
      <c r="F67" s="21"/>
    </row>
    <row r="68" spans="1:6" ht="13.5" customHeight="1" x14ac:dyDescent="0.2">
      <c r="A68" s="21"/>
      <c r="B68" s="25" t="s">
        <v>14</v>
      </c>
      <c r="C68" s="26"/>
      <c r="D68" s="26"/>
      <c r="E68" s="29">
        <f>5843.1/1.14975</f>
        <v>5082.0613176777561</v>
      </c>
      <c r="F68" s="21"/>
    </row>
    <row r="69" spans="1:6" ht="13.5" customHeight="1" x14ac:dyDescent="0.2">
      <c r="A69" s="21"/>
      <c r="B69" s="34" t="s">
        <v>37</v>
      </c>
      <c r="C69" s="26"/>
      <c r="D69" s="26"/>
      <c r="E69" s="30">
        <v>0</v>
      </c>
      <c r="F69" s="21"/>
    </row>
    <row r="70" spans="1:6" ht="13.5" customHeight="1" x14ac:dyDescent="0.2">
      <c r="A70" s="21"/>
      <c r="B70" s="34" t="s">
        <v>128</v>
      </c>
      <c r="C70" s="26"/>
      <c r="D70" s="26"/>
      <c r="E70" s="30">
        <v>0</v>
      </c>
      <c r="F70" s="21"/>
    </row>
    <row r="71" spans="1:6" ht="13.5" customHeight="1" x14ac:dyDescent="0.2">
      <c r="A71" s="21"/>
      <c r="B71" s="25" t="s">
        <v>13</v>
      </c>
      <c r="C71" s="26"/>
      <c r="D71" s="26"/>
      <c r="E71" s="29">
        <f>SUM(E68:E70)</f>
        <v>5082.0613176777561</v>
      </c>
      <c r="F71" s="21"/>
    </row>
    <row r="72" spans="1:6" ht="13.5" customHeight="1" x14ac:dyDescent="0.2">
      <c r="A72" s="21"/>
      <c r="B72" s="26" t="s">
        <v>5</v>
      </c>
      <c r="C72" s="31">
        <v>0.05</v>
      </c>
      <c r="D72" s="26"/>
      <c r="E72" s="35">
        <f>ROUND(E71*C72,2)</f>
        <v>254.1</v>
      </c>
      <c r="F72" s="21"/>
    </row>
    <row r="73" spans="1:6" ht="13.5" customHeight="1" x14ac:dyDescent="0.2">
      <c r="A73" s="21"/>
      <c r="B73" s="26" t="s">
        <v>4</v>
      </c>
      <c r="C73" s="42">
        <v>9.9750000000000005E-2</v>
      </c>
      <c r="D73" s="26"/>
      <c r="E73" s="43">
        <f>C73*E71</f>
        <v>506.93561643835619</v>
      </c>
      <c r="F73" s="21"/>
    </row>
    <row r="74" spans="1:6" ht="13.5" customHeight="1" x14ac:dyDescent="0.2">
      <c r="A74" s="21"/>
      <c r="B74" s="26"/>
      <c r="C74" s="26"/>
      <c r="D74" s="26"/>
      <c r="E74" s="32"/>
      <c r="F74" s="21"/>
    </row>
    <row r="75" spans="1:6" ht="16.5" customHeight="1" thickBot="1" x14ac:dyDescent="0.25">
      <c r="A75" s="21"/>
      <c r="B75" s="25" t="s">
        <v>15</v>
      </c>
      <c r="C75" s="26"/>
      <c r="D75" s="26"/>
      <c r="E75" s="33">
        <f>SUM(E71:E73)</f>
        <v>5843.0969341161126</v>
      </c>
      <c r="F75" s="21"/>
    </row>
    <row r="76" spans="1:6" ht="15.75" thickTop="1" x14ac:dyDescent="0.2">
      <c r="A76" s="21"/>
      <c r="B76" s="61"/>
      <c r="C76" s="61"/>
      <c r="D76" s="61"/>
      <c r="E76" s="36"/>
      <c r="F76" s="21"/>
    </row>
    <row r="77" spans="1:6" ht="15" x14ac:dyDescent="0.2">
      <c r="A77" s="21"/>
      <c r="B77" s="62" t="s">
        <v>17</v>
      </c>
      <c r="C77" s="62"/>
      <c r="D77" s="62"/>
      <c r="E77" s="36">
        <v>0</v>
      </c>
      <c r="F77" s="21"/>
    </row>
    <row r="78" spans="1:6" ht="15" x14ac:dyDescent="0.2">
      <c r="A78" s="21"/>
      <c r="B78" s="61"/>
      <c r="C78" s="61"/>
      <c r="D78" s="61"/>
      <c r="E78" s="36"/>
      <c r="F78" s="21"/>
    </row>
    <row r="79" spans="1:6" ht="19.5" customHeight="1" x14ac:dyDescent="0.2">
      <c r="A79" s="21"/>
      <c r="B79" s="37" t="s">
        <v>16</v>
      </c>
      <c r="C79" s="38"/>
      <c r="D79" s="38"/>
      <c r="E79" s="39">
        <f>E75-E77</f>
        <v>5843.0969341161126</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3"/>
      <c r="C82" s="63"/>
      <c r="D82" s="63"/>
      <c r="E82" s="63"/>
      <c r="F82" s="21"/>
    </row>
    <row r="83" spans="1:6" ht="14.25" x14ac:dyDescent="0.2">
      <c r="A83" s="54" t="s">
        <v>107</v>
      </c>
      <c r="B83" s="54"/>
      <c r="C83" s="54"/>
      <c r="D83" s="54"/>
      <c r="E83" s="54"/>
      <c r="F83" s="54"/>
    </row>
    <row r="84" spans="1:6" ht="14.25" x14ac:dyDescent="0.2">
      <c r="A84" s="55" t="s">
        <v>106</v>
      </c>
      <c r="B84" s="55"/>
      <c r="C84" s="55"/>
      <c r="D84" s="55"/>
      <c r="E84" s="55"/>
      <c r="F84" s="55"/>
    </row>
    <row r="85" spans="1:6" x14ac:dyDescent="0.2">
      <c r="A85" s="21"/>
      <c r="B85" s="21"/>
      <c r="C85" s="21"/>
      <c r="D85" s="21"/>
      <c r="E85" s="21"/>
      <c r="F85" s="21"/>
    </row>
    <row r="86" spans="1:6" x14ac:dyDescent="0.2">
      <c r="A86" s="21"/>
      <c r="B86" s="56"/>
      <c r="C86" s="56"/>
      <c r="D86" s="56"/>
      <c r="E86" s="56"/>
      <c r="F86" s="21"/>
    </row>
    <row r="87" spans="1:6" ht="15" x14ac:dyDescent="0.2">
      <c r="A87" s="57" t="s">
        <v>6</v>
      </c>
      <c r="B87" s="57"/>
      <c r="C87" s="57"/>
      <c r="D87" s="57"/>
      <c r="E87" s="57"/>
      <c r="F87" s="57"/>
    </row>
    <row r="89" spans="1:6" ht="39.75" customHeight="1" x14ac:dyDescent="0.2">
      <c r="B89" s="58"/>
      <c r="C89" s="59"/>
      <c r="D89" s="59"/>
    </row>
    <row r="90" spans="1:6" ht="13.5" customHeight="1" x14ac:dyDescent="0.2"/>
    <row r="91" spans="1:6" x14ac:dyDescent="0.2">
      <c r="B91" s="16"/>
      <c r="C91" s="16"/>
      <c r="D91" s="16"/>
    </row>
  </sheetData>
  <mergeCells count="44">
    <mergeCell ref="B66:D66"/>
    <mergeCell ref="A31:F31"/>
    <mergeCell ref="B34:D34"/>
    <mergeCell ref="B36:D36"/>
    <mergeCell ref="B37:D37"/>
    <mergeCell ref="B51:D51"/>
    <mergeCell ref="B52:D52"/>
    <mergeCell ref="B54:D54"/>
    <mergeCell ref="B56:D56"/>
    <mergeCell ref="B39:D39"/>
    <mergeCell ref="B41:D41"/>
    <mergeCell ref="B43:D43"/>
    <mergeCell ref="B45:D45"/>
    <mergeCell ref="B47:D47"/>
    <mergeCell ref="B40:D40"/>
    <mergeCell ref="B42:D42"/>
    <mergeCell ref="B67:D67"/>
    <mergeCell ref="B76:D76"/>
    <mergeCell ref="B77:D77"/>
    <mergeCell ref="B78:D78"/>
    <mergeCell ref="B82:E82"/>
    <mergeCell ref="A83:F83"/>
    <mergeCell ref="A84:F84"/>
    <mergeCell ref="B86:E86"/>
    <mergeCell ref="A87:F87"/>
    <mergeCell ref="B89:D89"/>
    <mergeCell ref="B38:D38"/>
    <mergeCell ref="B35:D35"/>
    <mergeCell ref="B46:D46"/>
    <mergeCell ref="B49:D49"/>
    <mergeCell ref="B50:D50"/>
    <mergeCell ref="B44:D44"/>
    <mergeCell ref="B48:D48"/>
    <mergeCell ref="B53:D53"/>
    <mergeCell ref="B57:D57"/>
    <mergeCell ref="B58:D58"/>
    <mergeCell ref="B59:D59"/>
    <mergeCell ref="B60:D60"/>
    <mergeCell ref="B65:D65"/>
    <mergeCell ref="B61:D61"/>
    <mergeCell ref="B55:D55"/>
    <mergeCell ref="B62:D62"/>
    <mergeCell ref="B63:D63"/>
    <mergeCell ref="B64:D64"/>
  </mergeCells>
  <dataValidations count="1">
    <dataValidation type="list" allowBlank="1" showInputMessage="1" showErrorMessage="1" sqref="B76:B78 B53:B56 B43:B51 B62:B64 B58 B60 B34 B12:B20 B41 B66:B67 B37:B39" xr:uid="{00000000-0002-0000-0000-000000000000}">
      <formula1>Liste_Activités</formula1>
    </dataValidation>
  </dataValidations>
  <pageMargins left="0" right="0" top="0" bottom="0" header="0" footer="0"/>
  <pageSetup paperSize="120" scale="63"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J91"/>
  <sheetViews>
    <sheetView view="pageBreakPreview" topLeftCell="A25"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50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60"/>
      <c r="C34" s="60"/>
      <c r="D34" s="60"/>
      <c r="E34" s="28"/>
      <c r="F34" s="21"/>
    </row>
    <row r="35" spans="1:6" ht="14.25" x14ac:dyDescent="0.2">
      <c r="A35" s="21"/>
      <c r="B35" s="53" t="s">
        <v>48</v>
      </c>
      <c r="C35" s="53"/>
      <c r="D35" s="53"/>
      <c r="E35" s="28"/>
      <c r="F35" s="21"/>
    </row>
    <row r="36" spans="1:6" ht="14.25" x14ac:dyDescent="0.2">
      <c r="A36" s="21"/>
      <c r="B36" s="53"/>
      <c r="C36" s="53"/>
      <c r="D36" s="53"/>
      <c r="E36" s="28"/>
      <c r="F36" s="21"/>
    </row>
    <row r="37" spans="1:6" ht="14.25" x14ac:dyDescent="0.2">
      <c r="A37" s="21"/>
      <c r="B37" s="53" t="s">
        <v>47</v>
      </c>
      <c r="C37" s="53"/>
      <c r="D37" s="53"/>
      <c r="E37" s="28"/>
      <c r="F37" s="21"/>
    </row>
    <row r="38" spans="1:6" ht="14.25" x14ac:dyDescent="0.2">
      <c r="A38" s="21"/>
      <c r="B38" s="53"/>
      <c r="C38" s="53"/>
      <c r="D38" s="53"/>
      <c r="E38" s="28"/>
      <c r="F38" s="21"/>
    </row>
    <row r="39" spans="1:6" ht="14.25" x14ac:dyDescent="0.2">
      <c r="A39" s="21"/>
      <c r="B39" s="53" t="s">
        <v>46</v>
      </c>
      <c r="C39" s="53"/>
      <c r="D39" s="53"/>
      <c r="E39" s="28"/>
      <c r="F39" s="21"/>
    </row>
    <row r="40" spans="1:6" ht="14.25" x14ac:dyDescent="0.2">
      <c r="A40" s="21"/>
      <c r="B40" s="53"/>
      <c r="C40" s="53"/>
      <c r="D40" s="53"/>
      <c r="E40" s="28"/>
      <c r="F40" s="21"/>
    </row>
    <row r="41" spans="1:6" ht="14.25" x14ac:dyDescent="0.2">
      <c r="A41" s="21"/>
      <c r="B41" s="53" t="s">
        <v>45</v>
      </c>
      <c r="C41" s="53"/>
      <c r="D41" s="53"/>
      <c r="E41" s="28"/>
      <c r="F41" s="21"/>
    </row>
    <row r="42" spans="1:6" ht="14.25" x14ac:dyDescent="0.2">
      <c r="A42" s="21"/>
      <c r="B42" s="53"/>
      <c r="C42" s="53"/>
      <c r="D42" s="53"/>
      <c r="E42" s="28"/>
      <c r="F42" s="21"/>
    </row>
    <row r="43" spans="1:6" ht="14.25" x14ac:dyDescent="0.2">
      <c r="A43" s="21"/>
      <c r="B43" s="53" t="s">
        <v>44</v>
      </c>
      <c r="C43" s="53"/>
      <c r="D43" s="53"/>
      <c r="E43" s="28"/>
      <c r="F43" s="21"/>
    </row>
    <row r="44" spans="1:6" ht="14.25" x14ac:dyDescent="0.2">
      <c r="A44" s="21"/>
      <c r="B44" s="67"/>
      <c r="C44" s="67"/>
      <c r="D44" s="67"/>
      <c r="E44" s="28"/>
      <c r="F44" s="21"/>
    </row>
    <row r="45" spans="1:6" ht="14.25" x14ac:dyDescent="0.2">
      <c r="A45" s="21"/>
      <c r="B45" s="53" t="s">
        <v>43</v>
      </c>
      <c r="C45" s="53"/>
      <c r="D45" s="53"/>
      <c r="E45" s="28"/>
      <c r="F45" s="21"/>
    </row>
    <row r="46" spans="1:6" ht="14.25" x14ac:dyDescent="0.2">
      <c r="A46" s="21"/>
      <c r="B46" s="53"/>
      <c r="C46" s="53"/>
      <c r="D46" s="53"/>
      <c r="E46" s="28"/>
      <c r="F46" s="21"/>
    </row>
    <row r="47" spans="1:6" ht="14.25" x14ac:dyDescent="0.2">
      <c r="A47" s="21"/>
      <c r="B47" s="53" t="s">
        <v>42</v>
      </c>
      <c r="C47" s="53"/>
      <c r="D47" s="53"/>
      <c r="E47" s="28"/>
      <c r="F47" s="21"/>
    </row>
    <row r="48" spans="1:6" ht="14.25" x14ac:dyDescent="0.2">
      <c r="A48" s="21"/>
      <c r="B48" s="53"/>
      <c r="C48" s="53"/>
      <c r="D48" s="53"/>
      <c r="E48" s="28"/>
      <c r="F48" s="21"/>
    </row>
    <row r="49" spans="1:6" ht="14.25" x14ac:dyDescent="0.2">
      <c r="A49" s="21"/>
      <c r="B49" s="53" t="s">
        <v>41</v>
      </c>
      <c r="C49" s="53"/>
      <c r="D49" s="53"/>
      <c r="E49" s="28"/>
      <c r="F49" s="21"/>
    </row>
    <row r="50" spans="1:6" ht="14.25" x14ac:dyDescent="0.2">
      <c r="A50" s="21"/>
      <c r="B50" s="53"/>
      <c r="C50" s="53"/>
      <c r="D50" s="53"/>
      <c r="E50" s="28"/>
      <c r="F50" s="21"/>
    </row>
    <row r="51" spans="1:6" ht="14.25" x14ac:dyDescent="0.2">
      <c r="A51" s="21"/>
      <c r="B51" s="53" t="s">
        <v>28</v>
      </c>
      <c r="C51" s="53"/>
      <c r="D51" s="53"/>
      <c r="E51" s="28"/>
      <c r="F51" s="21"/>
    </row>
    <row r="52" spans="1:6" ht="14.25" x14ac:dyDescent="0.2">
      <c r="A52" s="21"/>
      <c r="B52" s="60"/>
      <c r="C52" s="60"/>
      <c r="D52" s="60"/>
      <c r="E52" s="28"/>
      <c r="F52" s="21"/>
    </row>
    <row r="53" spans="1:6" ht="14.25" x14ac:dyDescent="0.2">
      <c r="A53" s="21"/>
      <c r="B53" s="53" t="s">
        <v>40</v>
      </c>
      <c r="C53" s="53"/>
      <c r="D53" s="53"/>
      <c r="E53" s="28"/>
      <c r="F53" s="21"/>
    </row>
    <row r="54" spans="1:6" ht="14.25" x14ac:dyDescent="0.2">
      <c r="A54" s="21"/>
      <c r="B54" s="53"/>
      <c r="C54" s="53"/>
      <c r="D54" s="53"/>
      <c r="E54" s="28"/>
      <c r="F54" s="21"/>
    </row>
    <row r="55" spans="1:6" ht="14.25" x14ac:dyDescent="0.2">
      <c r="A55" s="21"/>
      <c r="B55" s="53" t="s">
        <v>39</v>
      </c>
      <c r="C55" s="53"/>
      <c r="D55" s="53"/>
      <c r="E55" s="28"/>
      <c r="F55" s="21"/>
    </row>
    <row r="56" spans="1:6" ht="14.25" x14ac:dyDescent="0.2">
      <c r="A56" s="21"/>
      <c r="B56" s="53"/>
      <c r="C56" s="53"/>
      <c r="D56" s="53"/>
      <c r="E56" s="28"/>
      <c r="F56" s="21"/>
    </row>
    <row r="57" spans="1:6" ht="14.25" x14ac:dyDescent="0.2">
      <c r="A57" s="21"/>
      <c r="B57" s="53" t="s">
        <v>38</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53"/>
      <c r="C62" s="53"/>
      <c r="D62" s="53"/>
      <c r="E62" s="28"/>
      <c r="F62" s="21"/>
    </row>
    <row r="63" spans="1:6" ht="14.25" x14ac:dyDescent="0.2">
      <c r="A63" s="21"/>
      <c r="B63" s="60"/>
      <c r="C63" s="60"/>
      <c r="D63" s="60"/>
      <c r="E63" s="28"/>
      <c r="F63" s="21"/>
    </row>
    <row r="64" spans="1:6" ht="14.25" x14ac:dyDescent="0.2">
      <c r="A64" s="21"/>
      <c r="B64" s="60"/>
      <c r="C64" s="60"/>
      <c r="D64" s="60"/>
      <c r="E64" s="28"/>
      <c r="F64" s="21"/>
    </row>
    <row r="65" spans="1:10" ht="14.25" x14ac:dyDescent="0.2">
      <c r="A65" s="21"/>
      <c r="B65" s="60"/>
      <c r="C65" s="60"/>
      <c r="D65" s="60"/>
      <c r="E65" s="28"/>
      <c r="F65" s="21"/>
    </row>
    <row r="66" spans="1:10" ht="14.25" x14ac:dyDescent="0.2">
      <c r="A66" s="21"/>
      <c r="B66" s="60"/>
      <c r="C66" s="60"/>
      <c r="D66" s="60"/>
      <c r="E66" s="28"/>
      <c r="F66" s="21"/>
    </row>
    <row r="67" spans="1:10" ht="13.5" customHeight="1" x14ac:dyDescent="0.2">
      <c r="A67" s="21"/>
      <c r="B67" s="60"/>
      <c r="C67" s="60"/>
      <c r="D67" s="60"/>
      <c r="E67" s="28"/>
      <c r="F67" s="21"/>
    </row>
    <row r="68" spans="1:10" ht="13.5" customHeight="1" x14ac:dyDescent="0.2">
      <c r="A68" s="21"/>
      <c r="B68" s="25" t="s">
        <v>14</v>
      </c>
      <c r="C68" s="26"/>
      <c r="D68" s="26"/>
      <c r="E68" s="29">
        <f>19.75*245</f>
        <v>4838.75</v>
      </c>
      <c r="F68" s="21"/>
    </row>
    <row r="69" spans="1:10" ht="13.5" customHeight="1" x14ac:dyDescent="0.2">
      <c r="A69" s="21"/>
      <c r="B69" s="34" t="s">
        <v>37</v>
      </c>
      <c r="C69" s="26"/>
      <c r="D69" s="26"/>
      <c r="E69" s="30">
        <v>70</v>
      </c>
      <c r="F69" s="21"/>
    </row>
    <row r="70" spans="1:10" ht="13.5" customHeight="1" x14ac:dyDescent="0.2">
      <c r="A70" s="21"/>
      <c r="B70" s="34" t="s">
        <v>12</v>
      </c>
      <c r="C70" s="26"/>
      <c r="D70" s="26"/>
      <c r="E70" s="30">
        <v>0</v>
      </c>
      <c r="F70" s="21"/>
    </row>
    <row r="71" spans="1:10" ht="13.5" customHeight="1" x14ac:dyDescent="0.2">
      <c r="A71" s="21"/>
      <c r="B71" s="25" t="s">
        <v>13</v>
      </c>
      <c r="C71" s="26"/>
      <c r="D71" s="26"/>
      <c r="E71" s="29">
        <f>SUM(E68:E70)</f>
        <v>4908.75</v>
      </c>
      <c r="F71" s="21"/>
    </row>
    <row r="72" spans="1:10" ht="13.5" customHeight="1" x14ac:dyDescent="0.2">
      <c r="A72" s="21"/>
      <c r="B72" s="26" t="s">
        <v>5</v>
      </c>
      <c r="C72" s="31">
        <v>0.05</v>
      </c>
      <c r="D72" s="26"/>
      <c r="E72" s="35">
        <f>ROUND(E71*C72,2)</f>
        <v>245.44</v>
      </c>
      <c r="F72" s="21"/>
    </row>
    <row r="73" spans="1:10" ht="13.5" customHeight="1" x14ac:dyDescent="0.2">
      <c r="A73" s="21"/>
      <c r="B73" s="26" t="s">
        <v>4</v>
      </c>
      <c r="C73" s="42">
        <v>9.9750000000000005E-2</v>
      </c>
      <c r="D73" s="26"/>
      <c r="E73" s="43">
        <f>ROUND(E71*C73,2)</f>
        <v>489.65</v>
      </c>
      <c r="F73" s="21"/>
    </row>
    <row r="74" spans="1:10" ht="13.5" customHeight="1" x14ac:dyDescent="0.2">
      <c r="A74" s="21"/>
      <c r="B74" s="26"/>
      <c r="C74" s="26"/>
      <c r="D74" s="26"/>
      <c r="E74" s="32"/>
      <c r="F74" s="21"/>
      <c r="J74" s="47"/>
    </row>
    <row r="75" spans="1:10" ht="16.5" customHeight="1" thickBot="1" x14ac:dyDescent="0.25">
      <c r="A75" s="21"/>
      <c r="B75" s="25" t="s">
        <v>15</v>
      </c>
      <c r="C75" s="26"/>
      <c r="D75" s="26"/>
      <c r="E75" s="33">
        <f>SUM(E71:E73)</f>
        <v>5643.8399999999992</v>
      </c>
      <c r="F75" s="21"/>
      <c r="J75" s="47"/>
    </row>
    <row r="76" spans="1:10" ht="15.75" thickTop="1" x14ac:dyDescent="0.2">
      <c r="A76" s="21"/>
      <c r="B76" s="61"/>
      <c r="C76" s="61"/>
      <c r="D76" s="61"/>
      <c r="E76" s="36"/>
      <c r="F76" s="21"/>
    </row>
    <row r="77" spans="1:10" ht="15" x14ac:dyDescent="0.2">
      <c r="A77" s="21"/>
      <c r="B77" s="62" t="s">
        <v>17</v>
      </c>
      <c r="C77" s="62"/>
      <c r="D77" s="62"/>
      <c r="E77" s="36">
        <v>0</v>
      </c>
      <c r="F77" s="21"/>
    </row>
    <row r="78" spans="1:10" ht="15" x14ac:dyDescent="0.2">
      <c r="A78" s="21"/>
      <c r="B78" s="61"/>
      <c r="C78" s="61"/>
      <c r="D78" s="61"/>
      <c r="E78" s="36"/>
      <c r="F78" s="21"/>
    </row>
    <row r="79" spans="1:10" ht="19.5" customHeight="1" x14ac:dyDescent="0.2">
      <c r="A79" s="21"/>
      <c r="B79" s="37" t="s">
        <v>16</v>
      </c>
      <c r="C79" s="38"/>
      <c r="D79" s="38"/>
      <c r="E79" s="39">
        <f>E75-E77</f>
        <v>5643.8399999999992</v>
      </c>
      <c r="F79" s="21"/>
    </row>
    <row r="80" spans="1:10" ht="13.5" customHeight="1" x14ac:dyDescent="0.2">
      <c r="A80" s="21"/>
      <c r="B80" s="21"/>
      <c r="C80" s="21"/>
      <c r="D80" s="21"/>
      <c r="E80" s="21"/>
      <c r="F80" s="21"/>
    </row>
    <row r="81" spans="1:6" x14ac:dyDescent="0.2">
      <c r="A81" s="21"/>
      <c r="B81" s="21"/>
      <c r="C81" s="21"/>
      <c r="D81" s="21"/>
      <c r="E81" s="21"/>
      <c r="F81" s="21"/>
    </row>
    <row r="82" spans="1:6" x14ac:dyDescent="0.2">
      <c r="A82" s="21"/>
      <c r="B82" s="63"/>
      <c r="C82" s="63"/>
      <c r="D82" s="63"/>
      <c r="E82" s="63"/>
      <c r="F82" s="21"/>
    </row>
    <row r="83" spans="1:6" ht="14.25" x14ac:dyDescent="0.2">
      <c r="A83" s="54" t="s">
        <v>29</v>
      </c>
      <c r="B83" s="54"/>
      <c r="C83" s="54"/>
      <c r="D83" s="54"/>
      <c r="E83" s="54"/>
      <c r="F83" s="54"/>
    </row>
    <row r="84" spans="1:6" ht="14.25" x14ac:dyDescent="0.2">
      <c r="A84" s="55" t="s">
        <v>30</v>
      </c>
      <c r="B84" s="55"/>
      <c r="C84" s="55"/>
      <c r="D84" s="55"/>
      <c r="E84" s="55"/>
      <c r="F84" s="55"/>
    </row>
    <row r="85" spans="1:6" x14ac:dyDescent="0.2">
      <c r="A85" s="21"/>
      <c r="B85" s="21"/>
      <c r="C85" s="21"/>
      <c r="D85" s="21"/>
      <c r="E85" s="21"/>
      <c r="F85" s="21"/>
    </row>
    <row r="86" spans="1:6" x14ac:dyDescent="0.2">
      <c r="A86" s="21"/>
      <c r="B86" s="56"/>
      <c r="C86" s="56"/>
      <c r="D86" s="56"/>
      <c r="E86" s="56"/>
      <c r="F86" s="21"/>
    </row>
    <row r="87" spans="1:6" ht="15" x14ac:dyDescent="0.2">
      <c r="A87" s="57" t="s">
        <v>6</v>
      </c>
      <c r="B87" s="57"/>
      <c r="C87" s="57"/>
      <c r="D87" s="57"/>
      <c r="E87" s="57"/>
      <c r="F87" s="57"/>
    </row>
    <row r="89" spans="1:6" ht="39.75" customHeight="1" x14ac:dyDescent="0.2">
      <c r="B89" s="58"/>
      <c r="C89" s="59"/>
      <c r="D89" s="59"/>
    </row>
    <row r="90" spans="1:6" ht="13.5" customHeight="1" x14ac:dyDescent="0.2"/>
    <row r="91" spans="1:6" x14ac:dyDescent="0.2">
      <c r="B91" s="16"/>
      <c r="C91" s="16"/>
      <c r="D91" s="16"/>
    </row>
  </sheetData>
  <mergeCells count="45">
    <mergeCell ref="B57:D57"/>
    <mergeCell ref="A30:F30"/>
    <mergeCell ref="B34:D34"/>
    <mergeCell ref="B39:D39"/>
    <mergeCell ref="B44:D44"/>
    <mergeCell ref="B45:D45"/>
    <mergeCell ref="B41:D41"/>
    <mergeCell ref="B33:D33"/>
    <mergeCell ref="B55:D55"/>
    <mergeCell ref="B56:D56"/>
    <mergeCell ref="B40:D40"/>
    <mergeCell ref="B38:D38"/>
    <mergeCell ref="B51:D51"/>
    <mergeCell ref="B52:D52"/>
    <mergeCell ref="B53:D53"/>
    <mergeCell ref="B35:D35"/>
    <mergeCell ref="B36:D36"/>
    <mergeCell ref="B37:D37"/>
    <mergeCell ref="B47:D47"/>
    <mergeCell ref="B48:D48"/>
    <mergeCell ref="B42:D42"/>
    <mergeCell ref="B67:D67"/>
    <mergeCell ref="B76:D76"/>
    <mergeCell ref="B49:D49"/>
    <mergeCell ref="B54:D54"/>
    <mergeCell ref="B43:D43"/>
    <mergeCell ref="B60:D60"/>
    <mergeCell ref="B61:D61"/>
    <mergeCell ref="B62:D62"/>
    <mergeCell ref="B63:D63"/>
    <mergeCell ref="B64:D64"/>
    <mergeCell ref="B65:D65"/>
    <mergeCell ref="B58:D58"/>
    <mergeCell ref="B50:D50"/>
    <mergeCell ref="B46:D46"/>
    <mergeCell ref="B66:D66"/>
    <mergeCell ref="B59:D59"/>
    <mergeCell ref="B89:D89"/>
    <mergeCell ref="B77:D77"/>
    <mergeCell ref="B78:D78"/>
    <mergeCell ref="A83:F83"/>
    <mergeCell ref="A84:F84"/>
    <mergeCell ref="B86:E86"/>
    <mergeCell ref="A87:F87"/>
    <mergeCell ref="B82:E82"/>
  </mergeCells>
  <dataValidations count="1">
    <dataValidation type="list" allowBlank="1" showInputMessage="1" showErrorMessage="1" sqref="B76:B78 B12:B20 B46 B51:B55 B57:B58 B37:B38 B60:B67 B49 B34 B40:B41 B43" xr:uid="{00000000-0002-0000-0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J90"/>
  <sheetViews>
    <sheetView view="pageBreakPreview" topLeftCell="A43" zoomScale="80" zoomScaleNormal="100" zoomScaleSheetLayoutView="80" workbookViewId="0">
      <selection activeCell="D90" sqref="D9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169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60"/>
      <c r="C34" s="60"/>
      <c r="D34" s="60"/>
      <c r="E34" s="28"/>
      <c r="F34" s="21"/>
    </row>
    <row r="35" spans="1:6" ht="14.25" x14ac:dyDescent="0.2">
      <c r="A35" s="21"/>
      <c r="B35" s="53" t="s">
        <v>171</v>
      </c>
      <c r="C35" s="53"/>
      <c r="D35" s="53"/>
      <c r="E35" s="28"/>
      <c r="F35" s="21"/>
    </row>
    <row r="36" spans="1:6" ht="14.25" x14ac:dyDescent="0.2">
      <c r="A36" s="21"/>
      <c r="B36" s="53"/>
      <c r="C36" s="53"/>
      <c r="D36" s="53"/>
      <c r="E36" s="28"/>
      <c r="F36" s="21"/>
    </row>
    <row r="37" spans="1:6" ht="28.5" customHeight="1" x14ac:dyDescent="0.2">
      <c r="A37" s="21"/>
      <c r="B37" s="53" t="s">
        <v>172</v>
      </c>
      <c r="C37" s="53"/>
      <c r="D37" s="53"/>
      <c r="E37" s="28"/>
      <c r="F37" s="21"/>
    </row>
    <row r="38" spans="1:6" ht="14.25" x14ac:dyDescent="0.2">
      <c r="A38" s="21"/>
      <c r="B38" s="53"/>
      <c r="C38" s="53"/>
      <c r="D38" s="53"/>
      <c r="E38" s="28"/>
      <c r="F38" s="21"/>
    </row>
    <row r="39" spans="1:6" ht="14.25" x14ac:dyDescent="0.2">
      <c r="A39" s="21"/>
      <c r="B39" s="53" t="s">
        <v>173</v>
      </c>
      <c r="C39" s="53"/>
      <c r="D39" s="53"/>
      <c r="E39" s="28"/>
      <c r="F39" s="21"/>
    </row>
    <row r="40" spans="1:6" ht="14.25" x14ac:dyDescent="0.2">
      <c r="A40" s="21"/>
      <c r="B40" s="53"/>
      <c r="C40" s="53"/>
      <c r="D40" s="53"/>
      <c r="E40" s="28"/>
      <c r="F40" s="21"/>
    </row>
    <row r="41" spans="1:6" ht="14.25" x14ac:dyDescent="0.2">
      <c r="A41" s="21"/>
      <c r="B41" s="53" t="s">
        <v>174</v>
      </c>
      <c r="C41" s="53"/>
      <c r="D41" s="53"/>
      <c r="E41" s="28"/>
      <c r="F41" s="21"/>
    </row>
    <row r="42" spans="1:6" ht="14.25" x14ac:dyDescent="0.2">
      <c r="A42" s="21"/>
      <c r="B42" s="53"/>
      <c r="C42" s="53"/>
      <c r="D42" s="53"/>
      <c r="E42" s="28"/>
      <c r="F42" s="21"/>
    </row>
    <row r="43" spans="1:6" ht="14.25" x14ac:dyDescent="0.2">
      <c r="A43" s="21"/>
      <c r="B43" s="53" t="s">
        <v>175</v>
      </c>
      <c r="C43" s="53"/>
      <c r="D43" s="53"/>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60"/>
      <c r="C51" s="60"/>
      <c r="D51" s="60"/>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53"/>
      <c r="C61" s="53"/>
      <c r="D61" s="53"/>
      <c r="E61" s="28"/>
      <c r="F61" s="21"/>
    </row>
    <row r="62" spans="1:6" ht="14.25" x14ac:dyDescent="0.2">
      <c r="A62" s="21"/>
      <c r="B62" s="60"/>
      <c r="C62" s="60"/>
      <c r="D62" s="60"/>
      <c r="E62" s="28"/>
      <c r="F62" s="21"/>
    </row>
    <row r="63" spans="1:6" ht="14.25" x14ac:dyDescent="0.2">
      <c r="A63" s="21"/>
      <c r="B63" s="60"/>
      <c r="C63" s="60"/>
      <c r="D63" s="60"/>
      <c r="E63" s="28"/>
      <c r="F63" s="21"/>
    </row>
    <row r="64" spans="1:6" ht="14.25" x14ac:dyDescent="0.2">
      <c r="A64" s="21"/>
      <c r="B64" s="60"/>
      <c r="C64" s="60"/>
      <c r="D64" s="60"/>
      <c r="E64" s="28"/>
      <c r="F64" s="21"/>
    </row>
    <row r="65" spans="1:10" ht="14.25" x14ac:dyDescent="0.2">
      <c r="A65" s="21"/>
      <c r="B65" s="60"/>
      <c r="C65" s="60"/>
      <c r="D65" s="60"/>
      <c r="E65" s="28"/>
      <c r="F65" s="21"/>
    </row>
    <row r="66" spans="1:10" ht="13.5" customHeight="1" x14ac:dyDescent="0.2">
      <c r="A66" s="21"/>
      <c r="B66" s="60"/>
      <c r="C66" s="60"/>
      <c r="D66" s="60"/>
      <c r="E66" s="28"/>
      <c r="F66" s="21"/>
    </row>
    <row r="67" spans="1:10" ht="13.5" customHeight="1" x14ac:dyDescent="0.2">
      <c r="A67" s="21"/>
      <c r="B67" s="25" t="s">
        <v>14</v>
      </c>
      <c r="C67" s="26"/>
      <c r="D67" s="26"/>
      <c r="E67" s="29">
        <f>9*245</f>
        <v>2205</v>
      </c>
      <c r="F67" s="21"/>
    </row>
    <row r="68" spans="1:10" ht="13.5" customHeight="1" x14ac:dyDescent="0.2">
      <c r="A68" s="21"/>
      <c r="B68" s="34" t="s">
        <v>37</v>
      </c>
      <c r="C68" s="26"/>
      <c r="D68" s="26"/>
      <c r="E68" s="30">
        <v>0</v>
      </c>
      <c r="F68" s="21"/>
    </row>
    <row r="69" spans="1:10" ht="13.5" customHeight="1" x14ac:dyDescent="0.2">
      <c r="A69" s="21"/>
      <c r="B69" s="34" t="s">
        <v>12</v>
      </c>
      <c r="C69" s="26"/>
      <c r="D69" s="26"/>
      <c r="E69" s="30">
        <v>0</v>
      </c>
      <c r="F69" s="21"/>
    </row>
    <row r="70" spans="1:10" ht="13.5" customHeight="1" x14ac:dyDescent="0.2">
      <c r="A70" s="21"/>
      <c r="B70" s="25" t="s">
        <v>13</v>
      </c>
      <c r="C70" s="26"/>
      <c r="D70" s="26"/>
      <c r="E70" s="29">
        <f>SUM(E67:E69)</f>
        <v>2205</v>
      </c>
      <c r="F70" s="21"/>
    </row>
    <row r="71" spans="1:10" ht="13.5" customHeight="1" x14ac:dyDescent="0.2">
      <c r="A71" s="21"/>
      <c r="B71" s="26" t="s">
        <v>5</v>
      </c>
      <c r="C71" s="31">
        <v>0.05</v>
      </c>
      <c r="D71" s="26"/>
      <c r="E71" s="35">
        <f>ROUND(E70*C71,2)</f>
        <v>110.25</v>
      </c>
      <c r="F71" s="21"/>
    </row>
    <row r="72" spans="1:10" ht="13.5" customHeight="1" x14ac:dyDescent="0.2">
      <c r="A72" s="21"/>
      <c r="B72" s="26" t="s">
        <v>4</v>
      </c>
      <c r="C72" s="42">
        <v>9.9750000000000005E-2</v>
      </c>
      <c r="D72" s="26"/>
      <c r="E72" s="43">
        <f>ROUND(E70*C72,2)</f>
        <v>219.95</v>
      </c>
      <c r="F72" s="21"/>
    </row>
    <row r="73" spans="1:10" ht="13.5" customHeight="1" x14ac:dyDescent="0.2">
      <c r="A73" s="21"/>
      <c r="B73" s="26"/>
      <c r="C73" s="26"/>
      <c r="D73" s="26"/>
      <c r="E73" s="32"/>
      <c r="F73" s="21"/>
      <c r="J73" s="47"/>
    </row>
    <row r="74" spans="1:10" ht="16.5" customHeight="1" thickBot="1" x14ac:dyDescent="0.25">
      <c r="A74" s="21"/>
      <c r="B74" s="25" t="s">
        <v>15</v>
      </c>
      <c r="C74" s="26"/>
      <c r="D74" s="26"/>
      <c r="E74" s="33">
        <f>SUM(E70:E72)</f>
        <v>2535.1999999999998</v>
      </c>
      <c r="F74" s="21"/>
      <c r="J74" s="47"/>
    </row>
    <row r="75" spans="1:10" ht="15.75" thickTop="1" x14ac:dyDescent="0.2">
      <c r="A75" s="21"/>
      <c r="B75" s="61"/>
      <c r="C75" s="61"/>
      <c r="D75" s="61"/>
      <c r="E75" s="36"/>
      <c r="F75" s="21"/>
    </row>
    <row r="76" spans="1:10" ht="15" x14ac:dyDescent="0.2">
      <c r="A76" s="21"/>
      <c r="B76" s="62" t="s">
        <v>17</v>
      </c>
      <c r="C76" s="62"/>
      <c r="D76" s="62"/>
      <c r="E76" s="36">
        <v>0</v>
      </c>
      <c r="F76" s="21"/>
    </row>
    <row r="77" spans="1:10" ht="15" x14ac:dyDescent="0.2">
      <c r="A77" s="21"/>
      <c r="B77" s="61"/>
      <c r="C77" s="61"/>
      <c r="D77" s="61"/>
      <c r="E77" s="36"/>
      <c r="F77" s="21"/>
    </row>
    <row r="78" spans="1:10" ht="19.5" customHeight="1" x14ac:dyDescent="0.2">
      <c r="A78" s="21"/>
      <c r="B78" s="37" t="s">
        <v>16</v>
      </c>
      <c r="C78" s="38"/>
      <c r="D78" s="38"/>
      <c r="E78" s="39">
        <f>E74-E76</f>
        <v>2535.1999999999998</v>
      </c>
      <c r="F78" s="21"/>
    </row>
    <row r="79" spans="1:10" ht="13.5" customHeight="1" x14ac:dyDescent="0.2">
      <c r="A79" s="21"/>
      <c r="B79" s="21"/>
      <c r="C79" s="21"/>
      <c r="D79" s="21"/>
      <c r="E79" s="21"/>
      <c r="F79" s="21"/>
    </row>
    <row r="80" spans="1:10" x14ac:dyDescent="0.2">
      <c r="A80" s="21"/>
      <c r="B80" s="21"/>
      <c r="C80" s="21"/>
      <c r="D80" s="21"/>
      <c r="E80" s="21"/>
      <c r="F80" s="21"/>
    </row>
    <row r="81" spans="1:6" x14ac:dyDescent="0.2">
      <c r="A81" s="21"/>
      <c r="B81" s="63"/>
      <c r="C81" s="63"/>
      <c r="D81" s="63"/>
      <c r="E81" s="63"/>
      <c r="F81" s="21"/>
    </row>
    <row r="82" spans="1:6" ht="14.25" x14ac:dyDescent="0.2">
      <c r="A82" s="54" t="s">
        <v>29</v>
      </c>
      <c r="B82" s="54"/>
      <c r="C82" s="54"/>
      <c r="D82" s="54"/>
      <c r="E82" s="54"/>
      <c r="F82" s="54"/>
    </row>
    <row r="83" spans="1:6" ht="14.25" x14ac:dyDescent="0.2">
      <c r="A83" s="55" t="s">
        <v>30</v>
      </c>
      <c r="B83" s="55"/>
      <c r="C83" s="55"/>
      <c r="D83" s="55"/>
      <c r="E83" s="55"/>
      <c r="F83" s="55"/>
    </row>
    <row r="84" spans="1:6" x14ac:dyDescent="0.2">
      <c r="A84" s="21"/>
      <c r="B84" s="21"/>
      <c r="C84" s="21"/>
      <c r="D84" s="21"/>
      <c r="E84" s="21"/>
      <c r="F84" s="21"/>
    </row>
    <row r="85" spans="1:6" x14ac:dyDescent="0.2">
      <c r="A85" s="21"/>
      <c r="B85" s="56"/>
      <c r="C85" s="56"/>
      <c r="D85" s="56"/>
      <c r="E85" s="56"/>
      <c r="F85" s="21"/>
    </row>
    <row r="86" spans="1:6" ht="15" x14ac:dyDescent="0.2">
      <c r="A86" s="57" t="s">
        <v>6</v>
      </c>
      <c r="B86" s="57"/>
      <c r="C86" s="57"/>
      <c r="D86" s="57"/>
      <c r="E86" s="57"/>
      <c r="F86" s="57"/>
    </row>
    <row r="88" spans="1:6" ht="39.75" customHeight="1" x14ac:dyDescent="0.2">
      <c r="B88" s="58"/>
      <c r="C88" s="59"/>
      <c r="D88" s="59"/>
    </row>
    <row r="89" spans="1:6" ht="13.5" customHeight="1" x14ac:dyDescent="0.2"/>
    <row r="90" spans="1:6" x14ac:dyDescent="0.2">
      <c r="B90" s="16"/>
      <c r="C90" s="16"/>
      <c r="D90" s="16"/>
    </row>
  </sheetData>
  <mergeCells count="44">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B85:E85"/>
    <mergeCell ref="A86:F86"/>
    <mergeCell ref="B88:D88"/>
    <mergeCell ref="B75:D75"/>
    <mergeCell ref="B76:D76"/>
    <mergeCell ref="B77:D77"/>
    <mergeCell ref="B81:E81"/>
    <mergeCell ref="A82:F82"/>
    <mergeCell ref="A83:F83"/>
  </mergeCells>
  <dataValidations count="1">
    <dataValidation type="list" allowBlank="1" showInputMessage="1" showErrorMessage="1" sqref="B75:B77 B12:B20 B45 B50:B54 B56:B57 B59:B66 B48 B34 B37:B40 B42" xr:uid="{00000000-0002-0000-0A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J86"/>
  <sheetViews>
    <sheetView view="pageBreakPreview" topLeftCell="A25"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179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180</v>
      </c>
      <c r="C34" s="53"/>
      <c r="D34" s="53"/>
      <c r="E34" s="28"/>
      <c r="F34" s="21"/>
    </row>
    <row r="35" spans="1:6" ht="14.25" x14ac:dyDescent="0.2">
      <c r="A35" s="21"/>
      <c r="B35" s="53"/>
      <c r="C35" s="53"/>
      <c r="D35" s="53"/>
      <c r="E35" s="28"/>
      <c r="F35" s="21"/>
    </row>
    <row r="36" spans="1:6" ht="14.25" x14ac:dyDescent="0.2">
      <c r="A36" s="21"/>
      <c r="B36" s="53" t="s">
        <v>181</v>
      </c>
      <c r="C36" s="53"/>
      <c r="D36" s="53"/>
      <c r="E36" s="28"/>
      <c r="F36" s="21"/>
    </row>
    <row r="37" spans="1:6" ht="14.25" x14ac:dyDescent="0.2">
      <c r="A37" s="21"/>
      <c r="B37" s="53"/>
      <c r="C37" s="53"/>
      <c r="D37" s="53"/>
      <c r="E37" s="28"/>
      <c r="F37" s="21"/>
    </row>
    <row r="38" spans="1:6" ht="14.25" x14ac:dyDescent="0.2">
      <c r="A38" s="21"/>
      <c r="B38" s="53" t="s">
        <v>47</v>
      </c>
      <c r="C38" s="53"/>
      <c r="D38" s="53"/>
      <c r="E38" s="28"/>
      <c r="F38" s="21"/>
    </row>
    <row r="39" spans="1:6" ht="14.25" x14ac:dyDescent="0.2">
      <c r="A39" s="21"/>
      <c r="B39" s="53"/>
      <c r="C39" s="53"/>
      <c r="D39" s="53"/>
      <c r="E39" s="28"/>
      <c r="F39" s="21"/>
    </row>
    <row r="40" spans="1:6" ht="14.25" x14ac:dyDescent="0.2">
      <c r="A40" s="21"/>
      <c r="B40" s="53" t="s">
        <v>183</v>
      </c>
      <c r="C40" s="53"/>
      <c r="D40" s="53"/>
      <c r="E40" s="28"/>
      <c r="F40" s="21"/>
    </row>
    <row r="41" spans="1:6" ht="14.25" x14ac:dyDescent="0.2">
      <c r="A41" s="21"/>
      <c r="B41" s="53"/>
      <c r="C41" s="53"/>
      <c r="D41" s="53"/>
      <c r="E41" s="28"/>
      <c r="F41" s="21"/>
    </row>
    <row r="42" spans="1:6" ht="14.25" x14ac:dyDescent="0.2">
      <c r="A42" s="21"/>
      <c r="B42" s="53" t="s">
        <v>184</v>
      </c>
      <c r="C42" s="53"/>
      <c r="D42" s="53"/>
      <c r="E42" s="28"/>
      <c r="F42" s="21"/>
    </row>
    <row r="43" spans="1:6" ht="14.25" x14ac:dyDescent="0.2">
      <c r="A43" s="21"/>
      <c r="B43" s="53"/>
      <c r="C43" s="53"/>
      <c r="D43" s="53"/>
      <c r="E43" s="28"/>
      <c r="F43" s="21"/>
    </row>
    <row r="44" spans="1:6" ht="31.5" customHeight="1" x14ac:dyDescent="0.2">
      <c r="A44" s="21"/>
      <c r="B44" s="53" t="s">
        <v>185</v>
      </c>
      <c r="C44" s="53"/>
      <c r="D44" s="53"/>
      <c r="E44" s="28"/>
      <c r="F44" s="21"/>
    </row>
    <row r="45" spans="1:6" ht="14.25" x14ac:dyDescent="0.2">
      <c r="A45" s="21"/>
      <c r="B45" s="67"/>
      <c r="C45" s="67"/>
      <c r="D45" s="67"/>
      <c r="E45" s="28"/>
      <c r="F45" s="21"/>
    </row>
    <row r="46" spans="1:6" ht="14.25" x14ac:dyDescent="0.2">
      <c r="A46" s="21"/>
      <c r="B46" s="53" t="s">
        <v>43</v>
      </c>
      <c r="C46" s="53"/>
      <c r="D46" s="53"/>
      <c r="E46" s="28"/>
      <c r="F46" s="21"/>
    </row>
    <row r="47" spans="1:6" ht="14.25" x14ac:dyDescent="0.2">
      <c r="A47" s="21"/>
      <c r="B47" s="53"/>
      <c r="C47" s="53"/>
      <c r="D47" s="53"/>
      <c r="E47" s="28"/>
      <c r="F47" s="21"/>
    </row>
    <row r="48" spans="1:6" ht="14.25" x14ac:dyDescent="0.2">
      <c r="A48" s="21"/>
      <c r="B48" s="53" t="s">
        <v>186</v>
      </c>
      <c r="C48" s="53"/>
      <c r="D48" s="53"/>
      <c r="E48" s="28"/>
      <c r="F48" s="21"/>
    </row>
    <row r="49" spans="1:6" ht="14.25" x14ac:dyDescent="0.2">
      <c r="A49" s="21"/>
      <c r="B49" s="53"/>
      <c r="C49" s="53"/>
      <c r="D49" s="53"/>
      <c r="E49" s="28"/>
      <c r="F49" s="21"/>
    </row>
    <row r="50" spans="1:6" ht="14.25" x14ac:dyDescent="0.2">
      <c r="A50" s="21"/>
      <c r="B50" s="53" t="s">
        <v>41</v>
      </c>
      <c r="C50" s="53"/>
      <c r="D50" s="53"/>
      <c r="E50" s="28"/>
      <c r="F50" s="21"/>
    </row>
    <row r="51" spans="1:6" ht="14.25" x14ac:dyDescent="0.2">
      <c r="A51" s="21"/>
      <c r="B51" s="53"/>
      <c r="C51" s="53"/>
      <c r="D51" s="53"/>
      <c r="E51" s="28"/>
      <c r="F51" s="21"/>
    </row>
    <row r="52" spans="1:6" ht="14.25" x14ac:dyDescent="0.2">
      <c r="A52" s="21"/>
      <c r="B52" s="53" t="s">
        <v>28</v>
      </c>
      <c r="C52" s="53"/>
      <c r="D52" s="53"/>
      <c r="E52" s="28"/>
      <c r="F52" s="21"/>
    </row>
    <row r="53" spans="1:6" ht="14.25" x14ac:dyDescent="0.2">
      <c r="A53" s="21"/>
      <c r="B53" s="60"/>
      <c r="C53" s="60"/>
      <c r="D53" s="60"/>
      <c r="E53" s="28"/>
      <c r="F53" s="21"/>
    </row>
    <row r="54" spans="1:6" ht="14.25" x14ac:dyDescent="0.2">
      <c r="A54" s="21"/>
      <c r="B54" s="53" t="s">
        <v>182</v>
      </c>
      <c r="C54" s="53"/>
      <c r="D54" s="53"/>
      <c r="E54" s="28"/>
      <c r="F54" s="21"/>
    </row>
    <row r="55" spans="1:6" ht="14.25" x14ac:dyDescent="0.2">
      <c r="A55" s="21"/>
      <c r="B55" s="53"/>
      <c r="C55" s="53"/>
      <c r="D55" s="53"/>
      <c r="E55" s="28"/>
      <c r="F55" s="21"/>
    </row>
    <row r="56" spans="1:6" ht="14.25" x14ac:dyDescent="0.2">
      <c r="A56" s="21"/>
      <c r="B56" s="53" t="s">
        <v>187</v>
      </c>
      <c r="C56" s="53"/>
      <c r="D56" s="53"/>
      <c r="E56" s="28"/>
      <c r="F56" s="21"/>
    </row>
    <row r="57" spans="1:6" ht="14.25" x14ac:dyDescent="0.2">
      <c r="A57" s="21"/>
      <c r="B57" s="53"/>
      <c r="C57" s="53"/>
      <c r="D57" s="53"/>
      <c r="E57" s="28"/>
      <c r="F57" s="21"/>
    </row>
    <row r="58" spans="1:6" ht="14.25" x14ac:dyDescent="0.2">
      <c r="A58" s="21"/>
      <c r="B58" s="53" t="s">
        <v>188</v>
      </c>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35*255</f>
        <v>8925</v>
      </c>
      <c r="F63" s="21"/>
    </row>
    <row r="64" spans="1:6" ht="13.5" customHeight="1" x14ac:dyDescent="0.2">
      <c r="A64" s="21"/>
      <c r="B64" s="34" t="s">
        <v>189</v>
      </c>
      <c r="C64" s="26"/>
      <c r="D64" s="26"/>
      <c r="E64" s="30">
        <v>550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9475</v>
      </c>
      <c r="F66" s="21"/>
    </row>
    <row r="67" spans="1:10" ht="13.5" customHeight="1" x14ac:dyDescent="0.2">
      <c r="A67" s="21"/>
      <c r="B67" s="26" t="s">
        <v>5</v>
      </c>
      <c r="C67" s="31">
        <v>0.05</v>
      </c>
      <c r="D67" s="26"/>
      <c r="E67" s="35">
        <f>ROUND(E66*C67,2)</f>
        <v>473.75</v>
      </c>
      <c r="F67" s="21"/>
    </row>
    <row r="68" spans="1:10" ht="13.5" customHeight="1" x14ac:dyDescent="0.2">
      <c r="A68" s="21"/>
      <c r="B68" s="26" t="s">
        <v>4</v>
      </c>
      <c r="C68" s="42">
        <v>9.9750000000000005E-2</v>
      </c>
      <c r="D68" s="26"/>
      <c r="E68" s="43">
        <f>ROUND(E66*C68,2)</f>
        <v>945.13</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10893.88</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10893.88</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44:D44"/>
    <mergeCell ref="B38:D38"/>
    <mergeCell ref="A30:F30"/>
    <mergeCell ref="B33:D33"/>
    <mergeCell ref="B34:D34"/>
    <mergeCell ref="B35:D35"/>
    <mergeCell ref="B37:D37"/>
    <mergeCell ref="B36:D36"/>
    <mergeCell ref="B39:D39"/>
    <mergeCell ref="B40:D40"/>
    <mergeCell ref="B41:D41"/>
    <mergeCell ref="B42:D42"/>
    <mergeCell ref="B43:D43"/>
    <mergeCell ref="B55:D55"/>
    <mergeCell ref="B56:D56"/>
    <mergeCell ref="B45:D45"/>
    <mergeCell ref="B46:D46"/>
    <mergeCell ref="B47:D47"/>
    <mergeCell ref="B48:D48"/>
    <mergeCell ref="B54:D54"/>
    <mergeCell ref="B49:D49"/>
    <mergeCell ref="B50:D50"/>
    <mergeCell ref="B51:D51"/>
    <mergeCell ref="B52:D52"/>
    <mergeCell ref="B53:D53"/>
    <mergeCell ref="B62:D62"/>
    <mergeCell ref="B57:D57"/>
    <mergeCell ref="B58:D58"/>
    <mergeCell ref="B81:E81"/>
    <mergeCell ref="A82:F82"/>
    <mergeCell ref="B59:D59"/>
    <mergeCell ref="B60:D60"/>
    <mergeCell ref="B61:D61"/>
    <mergeCell ref="B84:D84"/>
    <mergeCell ref="B71:D71"/>
    <mergeCell ref="B72:D72"/>
    <mergeCell ref="B73:D73"/>
    <mergeCell ref="B77:E77"/>
    <mergeCell ref="A78:F78"/>
    <mergeCell ref="A79:F79"/>
  </mergeCells>
  <dataValidations count="1">
    <dataValidation type="list" allowBlank="1" showInputMessage="1" showErrorMessage="1" sqref="B71:B73 B12:B20 B47 B52:B56 B38:B39 B50 B34 B41:B42 B44 B36 B58:B62" xr:uid="{00000000-0002-0000-0B00-000000000000}">
      <formula1>Liste_Activités</formula1>
    </dataValidation>
  </dataValidations>
  <printOptions horizontalCentered="1"/>
  <pageMargins left="0" right="0" top="0" bottom="0" header="0" footer="0"/>
  <pageSetup paperSize="120" scale="64" fitToHeight="0" orientation="portrait"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4F96-FCA0-411D-B3DA-F4B9CA5C2B36}">
  <sheetPr>
    <pageSetUpPr fitToPage="1"/>
  </sheetPr>
  <dimension ref="A12:J87"/>
  <sheetViews>
    <sheetView view="pageBreakPreview" topLeftCell="A28"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191</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192</v>
      </c>
      <c r="C34" s="53"/>
      <c r="D34" s="53"/>
      <c r="E34" s="28"/>
      <c r="F34" s="21"/>
    </row>
    <row r="35" spans="1:6" ht="14.25" x14ac:dyDescent="0.2">
      <c r="A35" s="21"/>
      <c r="B35" s="53"/>
      <c r="C35" s="53"/>
      <c r="D35" s="53"/>
      <c r="E35" s="28"/>
      <c r="F35" s="21"/>
    </row>
    <row r="36" spans="1:6" ht="14.25" x14ac:dyDescent="0.2">
      <c r="A36" s="21"/>
      <c r="B36" s="53" t="s">
        <v>193</v>
      </c>
      <c r="C36" s="53"/>
      <c r="D36" s="53"/>
      <c r="E36" s="28"/>
      <c r="F36" s="21"/>
    </row>
    <row r="37" spans="1:6" ht="14.25" x14ac:dyDescent="0.2">
      <c r="A37" s="21"/>
      <c r="B37" s="53"/>
      <c r="C37" s="53"/>
      <c r="D37" s="53"/>
      <c r="E37" s="28"/>
      <c r="F37" s="21"/>
    </row>
    <row r="38" spans="1:6" ht="14.25" x14ac:dyDescent="0.2">
      <c r="A38" s="21"/>
      <c r="B38" s="53" t="s">
        <v>194</v>
      </c>
      <c r="C38" s="53"/>
      <c r="D38" s="53"/>
      <c r="E38" s="28"/>
      <c r="F38" s="21"/>
    </row>
    <row r="39" spans="1:6" ht="14.25" x14ac:dyDescent="0.2">
      <c r="A39" s="21"/>
      <c r="B39" s="53"/>
      <c r="C39" s="53"/>
      <c r="D39" s="53"/>
      <c r="E39" s="28"/>
      <c r="F39" s="21"/>
    </row>
    <row r="40" spans="1:6" ht="14.25" x14ac:dyDescent="0.2">
      <c r="A40" s="21"/>
      <c r="B40" s="53" t="s">
        <v>195</v>
      </c>
      <c r="C40" s="53"/>
      <c r="D40" s="53"/>
      <c r="E40" s="28"/>
      <c r="F40" s="21"/>
    </row>
    <row r="41" spans="1:6" ht="14.25" x14ac:dyDescent="0.2">
      <c r="A41" s="21"/>
      <c r="B41" s="53"/>
      <c r="C41" s="53"/>
      <c r="D41" s="53"/>
      <c r="E41" s="28"/>
      <c r="F41" s="21"/>
    </row>
    <row r="42" spans="1:6" ht="14.25" x14ac:dyDescent="0.2">
      <c r="A42" s="21"/>
      <c r="B42" s="53" t="s">
        <v>196</v>
      </c>
      <c r="C42" s="53"/>
      <c r="D42" s="53"/>
      <c r="E42" s="28"/>
      <c r="F42" s="21"/>
    </row>
    <row r="43" spans="1:6" ht="14.25" x14ac:dyDescent="0.2">
      <c r="A43" s="21"/>
      <c r="B43" s="53"/>
      <c r="C43" s="53"/>
      <c r="D43" s="53"/>
      <c r="E43" s="28"/>
      <c r="F43" s="21"/>
    </row>
    <row r="44" spans="1:6" ht="14.25" x14ac:dyDescent="0.2">
      <c r="A44" s="21"/>
      <c r="B44" s="53" t="s">
        <v>27</v>
      </c>
      <c r="C44" s="53"/>
      <c r="D44" s="53"/>
      <c r="E44" s="28"/>
      <c r="F44" s="21"/>
    </row>
    <row r="45" spans="1:6" ht="14.25" x14ac:dyDescent="0.2">
      <c r="A45" s="21"/>
      <c r="B45" s="67"/>
      <c r="C45" s="67"/>
      <c r="D45" s="67"/>
      <c r="E45" s="28"/>
      <c r="F45" s="21"/>
    </row>
    <row r="46" spans="1:6" ht="14.25" x14ac:dyDescent="0.2">
      <c r="A46" s="21"/>
      <c r="B46" s="53" t="s">
        <v>197</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60"/>
      <c r="C54" s="60"/>
      <c r="D54" s="60"/>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7.5*255</f>
        <v>1912.5</v>
      </c>
      <c r="F64" s="21"/>
    </row>
    <row r="65" spans="1:10" ht="13.5" customHeight="1" x14ac:dyDescent="0.2">
      <c r="A65" s="21"/>
      <c r="B65" s="34" t="s">
        <v>37</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1912.5</v>
      </c>
      <c r="F67" s="21"/>
    </row>
    <row r="68" spans="1:10" ht="13.5" customHeight="1" x14ac:dyDescent="0.2">
      <c r="A68" s="21"/>
      <c r="B68" s="26" t="s">
        <v>5</v>
      </c>
      <c r="C68" s="31">
        <v>0.05</v>
      </c>
      <c r="D68" s="26"/>
      <c r="E68" s="35">
        <f>ROUND(E67*C68,2)</f>
        <v>95.63</v>
      </c>
      <c r="F68" s="21"/>
    </row>
    <row r="69" spans="1:10" ht="13.5" customHeight="1" x14ac:dyDescent="0.2">
      <c r="A69" s="21"/>
      <c r="B69" s="26" t="s">
        <v>4</v>
      </c>
      <c r="C69" s="42">
        <v>9.9750000000000005E-2</v>
      </c>
      <c r="D69" s="26"/>
      <c r="E69" s="43">
        <f>ROUND(E67*C69,2)</f>
        <v>190.77</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2198.9</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2198.9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1">
    <mergeCell ref="A80:F80"/>
    <mergeCell ref="B82:E82"/>
    <mergeCell ref="A83:F83"/>
    <mergeCell ref="B85:D85"/>
    <mergeCell ref="B46:D46"/>
    <mergeCell ref="B63:D63"/>
    <mergeCell ref="B72:D72"/>
    <mergeCell ref="B73:D73"/>
    <mergeCell ref="B74:D74"/>
    <mergeCell ref="B78:E78"/>
    <mergeCell ref="A79:F79"/>
    <mergeCell ref="B57:D57"/>
    <mergeCell ref="B58:D58"/>
    <mergeCell ref="B59:D59"/>
    <mergeCell ref="B60:D60"/>
    <mergeCell ref="B61:D61"/>
    <mergeCell ref="B62:D62"/>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2:B74 B12:B20 B48 B53:B57 B38:B39 B51 B34 B41:B42 B44 B36 B59:B63" xr:uid="{E18D02B8-C538-445A-8076-DEE2C542AF0B}">
      <formula1>Liste_Activités</formula1>
    </dataValidation>
  </dataValidations>
  <printOptions horizontalCentered="1"/>
  <pageMargins left="0" right="0" top="0" bottom="0" header="0" footer="0"/>
  <pageSetup paperSize="120" scale="64" fitToHeight="0" orientation="portrait"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228AA-3DBD-4DE2-BE68-95BF23B20EE1}">
  <sheetPr>
    <pageSetUpPr fitToPage="1"/>
  </sheetPr>
  <dimension ref="A12:J86"/>
  <sheetViews>
    <sheetView view="pageBreakPreview" zoomScale="80" zoomScaleNormal="100" zoomScaleSheetLayoutView="80" workbookViewId="0">
      <selection activeCell="B52" sqref="B52: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198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199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200</v>
      </c>
      <c r="C34" s="53"/>
      <c r="D34" s="53"/>
      <c r="E34" s="28"/>
      <c r="F34" s="21"/>
    </row>
    <row r="35" spans="1:6" ht="14.25" x14ac:dyDescent="0.2">
      <c r="A35" s="21"/>
      <c r="B35" s="53"/>
      <c r="C35" s="53"/>
      <c r="D35" s="53"/>
      <c r="E35" s="28"/>
      <c r="F35" s="21"/>
    </row>
    <row r="36" spans="1:6" ht="14.25" x14ac:dyDescent="0.2">
      <c r="A36" s="21"/>
      <c r="B36" s="53" t="s">
        <v>201</v>
      </c>
      <c r="C36" s="53"/>
      <c r="D36" s="53"/>
      <c r="E36" s="28"/>
      <c r="F36" s="21"/>
    </row>
    <row r="37" spans="1:6" ht="14.25" x14ac:dyDescent="0.2">
      <c r="A37" s="21"/>
      <c r="B37" s="53"/>
      <c r="C37" s="53"/>
      <c r="D37" s="53"/>
      <c r="E37" s="28"/>
      <c r="F37" s="21"/>
    </row>
    <row r="38" spans="1:6" ht="28.5" customHeight="1" x14ac:dyDescent="0.2">
      <c r="A38" s="21"/>
      <c r="B38" s="53" t="s">
        <v>202</v>
      </c>
      <c r="C38" s="53"/>
      <c r="D38" s="53"/>
      <c r="E38" s="28"/>
      <c r="F38" s="21"/>
    </row>
    <row r="39" spans="1:6" ht="14.25" x14ac:dyDescent="0.2">
      <c r="A39" s="21"/>
      <c r="B39" s="53"/>
      <c r="C39" s="53"/>
      <c r="D39" s="53"/>
      <c r="E39" s="28"/>
      <c r="F39" s="21"/>
    </row>
    <row r="40" spans="1:6" ht="14.25" x14ac:dyDescent="0.2">
      <c r="A40" s="21"/>
      <c r="B40" s="53" t="s">
        <v>203</v>
      </c>
      <c r="C40" s="53"/>
      <c r="D40" s="53"/>
      <c r="E40" s="28"/>
      <c r="F40" s="21"/>
    </row>
    <row r="41" spans="1:6" ht="14.25" x14ac:dyDescent="0.2">
      <c r="A41" s="21"/>
      <c r="B41" s="53"/>
      <c r="C41" s="53"/>
      <c r="D41" s="53"/>
      <c r="E41" s="28"/>
      <c r="F41" s="21"/>
    </row>
    <row r="42" spans="1:6" ht="14.25" x14ac:dyDescent="0.2">
      <c r="A42" s="21"/>
      <c r="B42" s="53" t="s">
        <v>204</v>
      </c>
      <c r="C42" s="53"/>
      <c r="D42" s="53"/>
      <c r="E42" s="28"/>
      <c r="F42" s="21"/>
    </row>
    <row r="43" spans="1:6" ht="14.25" x14ac:dyDescent="0.2">
      <c r="A43" s="21"/>
      <c r="B43" s="53"/>
      <c r="C43" s="53"/>
      <c r="D43" s="53"/>
      <c r="E43" s="28"/>
      <c r="F43" s="21"/>
    </row>
    <row r="44" spans="1:6" ht="14.25" x14ac:dyDescent="0.2">
      <c r="A44" s="21"/>
      <c r="B44" s="53" t="s">
        <v>205</v>
      </c>
      <c r="C44" s="53"/>
      <c r="D44" s="53"/>
      <c r="E44" s="28"/>
      <c r="F44" s="21"/>
    </row>
    <row r="45" spans="1:6" ht="14.25" x14ac:dyDescent="0.2">
      <c r="A45" s="21"/>
      <c r="B45" s="67"/>
      <c r="C45" s="67"/>
      <c r="D45" s="67"/>
      <c r="E45" s="28"/>
      <c r="F45" s="21"/>
    </row>
    <row r="46" spans="1:6" ht="14.25" x14ac:dyDescent="0.2">
      <c r="A46" s="21"/>
      <c r="B46" s="53" t="s">
        <v>206</v>
      </c>
      <c r="C46" s="53"/>
      <c r="D46" s="53"/>
      <c r="E46" s="28"/>
      <c r="F46" s="21"/>
    </row>
    <row r="47" spans="1:6" ht="14.25" x14ac:dyDescent="0.2">
      <c r="A47" s="21"/>
      <c r="B47" s="53"/>
      <c r="C47" s="53"/>
      <c r="D47" s="53"/>
      <c r="E47" s="28"/>
      <c r="F47" s="21"/>
    </row>
    <row r="48" spans="1:6" ht="14.25" x14ac:dyDescent="0.2">
      <c r="A48" s="21"/>
      <c r="B48" s="53" t="s">
        <v>207</v>
      </c>
      <c r="C48" s="53"/>
      <c r="D48" s="53"/>
      <c r="E48" s="28"/>
      <c r="F48" s="21"/>
    </row>
    <row r="49" spans="1:6" ht="14.25" x14ac:dyDescent="0.2">
      <c r="A49" s="21"/>
      <c r="B49" s="53"/>
      <c r="C49" s="53"/>
      <c r="D49" s="53"/>
      <c r="E49" s="28"/>
      <c r="F49" s="21"/>
    </row>
    <row r="50" spans="1:6" ht="14.25" x14ac:dyDescent="0.2">
      <c r="A50" s="21"/>
      <c r="B50" s="53" t="s">
        <v>208</v>
      </c>
      <c r="C50" s="53"/>
      <c r="D50" s="53"/>
      <c r="E50" s="28"/>
      <c r="F50" s="21"/>
    </row>
    <row r="51" spans="1:6" ht="14.25" x14ac:dyDescent="0.2">
      <c r="A51" s="21"/>
      <c r="B51" s="53"/>
      <c r="C51" s="53"/>
      <c r="D51" s="53"/>
      <c r="E51" s="28"/>
      <c r="F51" s="21"/>
    </row>
    <row r="52" spans="1:6" ht="14.25" x14ac:dyDescent="0.2">
      <c r="A52" s="21"/>
      <c r="B52" s="53" t="s">
        <v>27</v>
      </c>
      <c r="C52" s="53"/>
      <c r="D52" s="53"/>
      <c r="E52" s="28"/>
      <c r="F52" s="21"/>
    </row>
    <row r="53" spans="1:6" ht="14.25" x14ac:dyDescent="0.2">
      <c r="A53" s="21"/>
      <c r="B53" s="67"/>
      <c r="C53" s="67"/>
      <c r="D53" s="67"/>
      <c r="E53" s="28"/>
      <c r="F53" s="21"/>
    </row>
    <row r="54" spans="1:6" ht="14.25" x14ac:dyDescent="0.2">
      <c r="A54" s="21"/>
      <c r="B54" s="53" t="s">
        <v>197</v>
      </c>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12*265</f>
        <v>3180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3180</v>
      </c>
      <c r="F66" s="21"/>
    </row>
    <row r="67" spans="1:10" ht="13.5" customHeight="1" x14ac:dyDescent="0.2">
      <c r="A67" s="21"/>
      <c r="B67" s="26" t="s">
        <v>5</v>
      </c>
      <c r="C67" s="31">
        <v>0.05</v>
      </c>
      <c r="D67" s="26"/>
      <c r="E67" s="35">
        <f>ROUND(E66*C67,2)</f>
        <v>159</v>
      </c>
      <c r="F67" s="21"/>
    </row>
    <row r="68" spans="1:10" ht="13.5" customHeight="1" x14ac:dyDescent="0.2">
      <c r="A68" s="21"/>
      <c r="B68" s="26" t="s">
        <v>4</v>
      </c>
      <c r="C68" s="42">
        <v>9.9750000000000005E-2</v>
      </c>
      <c r="D68" s="26"/>
      <c r="E68" s="43">
        <f>ROUND(E66*C68,2)</f>
        <v>317.20999999999998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3656.21</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3656.21</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43:D43"/>
    <mergeCell ref="A30:F30"/>
    <mergeCell ref="B33:D33"/>
    <mergeCell ref="B34:D34"/>
    <mergeCell ref="B35:D35"/>
    <mergeCell ref="B36:D36"/>
    <mergeCell ref="B37:D37"/>
    <mergeCell ref="B38:D38"/>
    <mergeCell ref="B39:D39"/>
    <mergeCell ref="B40:D40"/>
    <mergeCell ref="B41:D41"/>
    <mergeCell ref="B42:D42"/>
    <mergeCell ref="B54:D54"/>
    <mergeCell ref="B44:D44"/>
    <mergeCell ref="B45:D45"/>
    <mergeCell ref="B46:D46"/>
    <mergeCell ref="B47:D47"/>
    <mergeCell ref="B48:D48"/>
    <mergeCell ref="B49:D49"/>
    <mergeCell ref="B50:D50"/>
    <mergeCell ref="B51:D51"/>
    <mergeCell ref="B52:D52"/>
    <mergeCell ref="B53:D53"/>
    <mergeCell ref="B77:E77"/>
    <mergeCell ref="B55:D55"/>
    <mergeCell ref="B56:D56"/>
    <mergeCell ref="B57:D57"/>
    <mergeCell ref="B58:D58"/>
    <mergeCell ref="B59:D59"/>
    <mergeCell ref="B60:D60"/>
    <mergeCell ref="B61:D61"/>
    <mergeCell ref="B62:D62"/>
    <mergeCell ref="B71:D71"/>
    <mergeCell ref="B72:D72"/>
    <mergeCell ref="B73:D73"/>
    <mergeCell ref="A78:F78"/>
    <mergeCell ref="A79:F79"/>
    <mergeCell ref="B81:E81"/>
    <mergeCell ref="A82:F82"/>
    <mergeCell ref="B84:D84"/>
  </mergeCells>
  <dataValidations count="1">
    <dataValidation type="list" allowBlank="1" showInputMessage="1" showErrorMessage="1" sqref="B71:B73 B12:B20 B34 B38:B39 B50 B58:B62 B41:B42 B44 B36 B55 B52" xr:uid="{492374E7-CB4D-471C-A55E-CCF0073DF420}">
      <formula1>Liste_Activités</formula1>
    </dataValidation>
  </dataValidations>
  <printOptions horizontalCentered="1"/>
  <pageMargins left="0" right="0" top="0" bottom="0" header="0" footer="0"/>
  <pageSetup paperSize="120" scale="64" fitToHeight="0" orientation="portrait"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4A7CA-CB56-4D0D-A494-15DEA0638700}">
  <sheetPr>
    <pageSetUpPr fitToPage="1"/>
  </sheetPr>
  <dimension ref="A12:J86"/>
  <sheetViews>
    <sheetView view="pageBreakPreview" zoomScale="80" zoomScaleNormal="100" zoomScaleSheetLayoutView="80" workbookViewId="0">
      <selection activeCell="B34" sqref="B34:D3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216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210</v>
      </c>
      <c r="C34" s="53"/>
      <c r="D34" s="53"/>
      <c r="E34" s="28"/>
      <c r="F34" s="21"/>
    </row>
    <row r="35" spans="1:6" ht="14.25" x14ac:dyDescent="0.2">
      <c r="A35" s="21"/>
      <c r="B35" s="53"/>
      <c r="C35" s="53"/>
      <c r="D35" s="53"/>
      <c r="E35" s="28"/>
      <c r="F35" s="21"/>
    </row>
    <row r="36" spans="1:6" ht="14.25" x14ac:dyDescent="0.2">
      <c r="A36" s="21"/>
      <c r="B36" s="53" t="s">
        <v>184</v>
      </c>
      <c r="C36" s="53"/>
      <c r="D36" s="53"/>
      <c r="E36" s="28"/>
      <c r="F36" s="21"/>
    </row>
    <row r="37" spans="1:6" ht="14.25" x14ac:dyDescent="0.2">
      <c r="A37" s="21"/>
      <c r="B37" s="53"/>
      <c r="C37" s="53"/>
      <c r="D37" s="53"/>
      <c r="E37" s="28"/>
      <c r="F37" s="21"/>
    </row>
    <row r="38" spans="1:6" ht="14.25" x14ac:dyDescent="0.2">
      <c r="A38" s="21"/>
      <c r="B38" s="53" t="s">
        <v>211</v>
      </c>
      <c r="C38" s="53"/>
      <c r="D38" s="53"/>
      <c r="E38" s="28"/>
      <c r="F38" s="21"/>
    </row>
    <row r="39" spans="1:6" ht="14.25" x14ac:dyDescent="0.2">
      <c r="A39" s="21"/>
      <c r="B39" s="67"/>
      <c r="C39" s="67"/>
      <c r="D39" s="67"/>
      <c r="E39" s="28"/>
      <c r="F39" s="21"/>
    </row>
    <row r="40" spans="1:6" ht="14.25" x14ac:dyDescent="0.2">
      <c r="A40" s="21"/>
      <c r="B40" s="53" t="s">
        <v>212</v>
      </c>
      <c r="C40" s="53"/>
      <c r="D40" s="53"/>
      <c r="E40" s="28"/>
      <c r="F40" s="21"/>
    </row>
    <row r="41" spans="1:6" ht="14.25" x14ac:dyDescent="0.2">
      <c r="A41" s="21"/>
      <c r="B41" s="53"/>
      <c r="C41" s="53"/>
      <c r="D41" s="53"/>
      <c r="E41" s="28"/>
      <c r="F41" s="21"/>
    </row>
    <row r="42" spans="1:6" ht="14.25" x14ac:dyDescent="0.2">
      <c r="A42" s="21"/>
      <c r="B42" s="53" t="s">
        <v>186</v>
      </c>
      <c r="C42" s="53"/>
      <c r="D42" s="53"/>
      <c r="E42" s="28"/>
      <c r="F42" s="21"/>
    </row>
    <row r="43" spans="1:6" ht="14.25" x14ac:dyDescent="0.2">
      <c r="A43" s="21"/>
      <c r="B43" s="53"/>
      <c r="C43" s="53"/>
      <c r="D43" s="53"/>
      <c r="E43" s="28"/>
      <c r="F43" s="21"/>
    </row>
    <row r="44" spans="1:6" ht="14.25" x14ac:dyDescent="0.2">
      <c r="A44" s="21"/>
      <c r="B44" s="53" t="s">
        <v>47</v>
      </c>
      <c r="C44" s="53"/>
      <c r="D44" s="53"/>
      <c r="E44" s="28"/>
      <c r="F44" s="21"/>
    </row>
    <row r="45" spans="1:6" ht="14.25" x14ac:dyDescent="0.2">
      <c r="A45" s="21"/>
      <c r="B45" s="67"/>
      <c r="C45" s="67"/>
      <c r="D45" s="67"/>
      <c r="E45" s="28"/>
      <c r="F45" s="21"/>
    </row>
    <row r="46" spans="1:6" ht="14.25" x14ac:dyDescent="0.2">
      <c r="A46" s="21"/>
      <c r="B46" s="53" t="s">
        <v>213</v>
      </c>
      <c r="C46" s="53"/>
      <c r="D46" s="53"/>
      <c r="E46" s="28"/>
      <c r="F46" s="21"/>
    </row>
    <row r="47" spans="1:6" ht="14.25" x14ac:dyDescent="0.2">
      <c r="A47" s="21"/>
      <c r="B47" s="53"/>
      <c r="C47" s="53"/>
      <c r="D47" s="53"/>
      <c r="E47" s="28"/>
      <c r="F47" s="21"/>
    </row>
    <row r="48" spans="1:6" ht="14.25" x14ac:dyDescent="0.2">
      <c r="A48" s="21"/>
      <c r="B48" s="53" t="s">
        <v>214</v>
      </c>
      <c r="C48" s="53"/>
      <c r="D48" s="53"/>
      <c r="E48" s="28"/>
      <c r="F48" s="21"/>
    </row>
    <row r="49" spans="1:6" ht="14.25" x14ac:dyDescent="0.2">
      <c r="A49" s="21"/>
      <c r="B49" s="53"/>
      <c r="C49" s="53"/>
      <c r="D49" s="53"/>
      <c r="E49" s="28"/>
      <c r="F49" s="21"/>
    </row>
    <row r="50" spans="1:6" ht="14.25" x14ac:dyDescent="0.2">
      <c r="A50" s="21"/>
      <c r="B50" s="53" t="s">
        <v>215</v>
      </c>
      <c r="C50" s="53"/>
      <c r="D50" s="53"/>
      <c r="E50" s="28"/>
      <c r="F50" s="21"/>
    </row>
    <row r="51" spans="1:6" ht="14.25" x14ac:dyDescent="0.2">
      <c r="A51" s="21"/>
      <c r="B51" s="53"/>
      <c r="C51" s="53"/>
      <c r="D51" s="53"/>
      <c r="E51" s="28"/>
      <c r="F51" s="21"/>
    </row>
    <row r="52" spans="1:6" ht="14.25" x14ac:dyDescent="0.2">
      <c r="A52" s="21"/>
      <c r="B52" s="53" t="s">
        <v>217</v>
      </c>
      <c r="C52" s="53"/>
      <c r="D52" s="53"/>
      <c r="E52" s="28"/>
      <c r="F52" s="21"/>
    </row>
    <row r="53" spans="1:6" ht="14.25" x14ac:dyDescent="0.2">
      <c r="A53" s="21"/>
      <c r="B53" s="67"/>
      <c r="C53" s="67"/>
      <c r="D53" s="67"/>
      <c r="E53" s="28"/>
      <c r="F53" s="21"/>
    </row>
    <row r="54" spans="1:6" ht="14.25" x14ac:dyDescent="0.2">
      <c r="A54" s="21"/>
      <c r="B54" s="53" t="s">
        <v>218</v>
      </c>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30*265</f>
        <v>7950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7950</v>
      </c>
      <c r="F66" s="21"/>
    </row>
    <row r="67" spans="1:10" ht="13.5" customHeight="1" x14ac:dyDescent="0.2">
      <c r="A67" s="21"/>
      <c r="B67" s="26" t="s">
        <v>5</v>
      </c>
      <c r="C67" s="31">
        <v>0.05</v>
      </c>
      <c r="D67" s="26"/>
      <c r="E67" s="35">
        <f>ROUND(E66*C67,2)</f>
        <v>397.5</v>
      </c>
      <c r="F67" s="21"/>
    </row>
    <row r="68" spans="1:10" ht="13.5" customHeight="1" x14ac:dyDescent="0.2">
      <c r="A68" s="21"/>
      <c r="B68" s="26" t="s">
        <v>4</v>
      </c>
      <c r="C68" s="42">
        <v>9.9750000000000005E-2</v>
      </c>
      <c r="D68" s="26"/>
      <c r="E68" s="43">
        <f>ROUND(E66*C68,2)</f>
        <v>793.01</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9140.51</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9140.51</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44 B55 B50 B58:B62 B41 B38 B35:B36 B52" xr:uid="{A4E29DAE-6436-470B-B59C-42245CEA7E5F}">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8280D-6672-4F48-8180-AB25C27228C1}">
  <sheetPr>
    <pageSetUpPr fitToPage="1"/>
  </sheetPr>
  <dimension ref="A12:J86"/>
  <sheetViews>
    <sheetView view="pageBreakPreview" topLeftCell="A22" zoomScale="80" zoomScaleNormal="100" zoomScaleSheetLayoutView="80" workbookViewId="0">
      <selection activeCell="B45" sqref="B45:D4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220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221</v>
      </c>
      <c r="C34" s="53"/>
      <c r="D34" s="53"/>
      <c r="E34" s="28"/>
      <c r="F34" s="21"/>
    </row>
    <row r="35" spans="1:6" ht="14.25" x14ac:dyDescent="0.2">
      <c r="A35" s="21"/>
      <c r="B35" s="53"/>
      <c r="C35" s="53"/>
      <c r="D35" s="53"/>
      <c r="E35" s="28"/>
      <c r="F35" s="21"/>
    </row>
    <row r="36" spans="1:6" ht="14.25" x14ac:dyDescent="0.2">
      <c r="A36" s="21"/>
      <c r="B36" s="53" t="s">
        <v>222</v>
      </c>
      <c r="C36" s="53"/>
      <c r="D36" s="53"/>
      <c r="E36" s="28"/>
      <c r="F36" s="21"/>
    </row>
    <row r="37" spans="1:6" ht="14.25" x14ac:dyDescent="0.2">
      <c r="A37" s="21"/>
      <c r="B37" s="53"/>
      <c r="C37" s="53"/>
      <c r="D37" s="53"/>
      <c r="E37" s="28"/>
      <c r="F37" s="21"/>
    </row>
    <row r="38" spans="1:6" ht="14.25" x14ac:dyDescent="0.2">
      <c r="A38" s="21"/>
      <c r="B38" s="53" t="s">
        <v>223</v>
      </c>
      <c r="C38" s="53"/>
      <c r="D38" s="53"/>
      <c r="E38" s="28"/>
      <c r="F38" s="21"/>
    </row>
    <row r="39" spans="1:6" ht="14.25" x14ac:dyDescent="0.2">
      <c r="A39" s="21"/>
      <c r="B39" s="67"/>
      <c r="C39" s="67"/>
      <c r="D39" s="67"/>
      <c r="E39" s="28"/>
      <c r="F39" s="21"/>
    </row>
    <row r="40" spans="1:6" ht="14.25" x14ac:dyDescent="0.2">
      <c r="A40" s="21"/>
      <c r="B40" s="53" t="s">
        <v>224</v>
      </c>
      <c r="C40" s="53"/>
      <c r="D40" s="53"/>
      <c r="E40" s="28"/>
      <c r="F40" s="21"/>
    </row>
    <row r="41" spans="1:6" ht="14.25" x14ac:dyDescent="0.2">
      <c r="A41" s="21"/>
      <c r="B41" s="53"/>
      <c r="C41" s="53"/>
      <c r="D41" s="53"/>
      <c r="E41" s="28"/>
      <c r="F41" s="21"/>
    </row>
    <row r="42" spans="1:6" ht="14.25" x14ac:dyDescent="0.2">
      <c r="A42" s="21"/>
      <c r="B42" s="53" t="s">
        <v>225</v>
      </c>
      <c r="C42" s="53"/>
      <c r="D42" s="53"/>
      <c r="E42" s="28"/>
      <c r="F42" s="21"/>
    </row>
    <row r="43" spans="1:6" ht="14.25" x14ac:dyDescent="0.2">
      <c r="A43" s="21"/>
      <c r="B43" s="53"/>
      <c r="C43" s="53"/>
      <c r="D43" s="53"/>
      <c r="E43" s="28"/>
      <c r="F43" s="21"/>
    </row>
    <row r="44" spans="1:6" ht="14.25" x14ac:dyDescent="0.2">
      <c r="A44" s="21"/>
      <c r="B44" s="53" t="s">
        <v>226</v>
      </c>
      <c r="C44" s="53"/>
      <c r="D44" s="53"/>
      <c r="E44" s="28"/>
      <c r="F44" s="21"/>
    </row>
    <row r="45" spans="1:6" ht="14.25" x14ac:dyDescent="0.2">
      <c r="A45" s="21"/>
      <c r="B45" s="67"/>
      <c r="C45" s="67"/>
      <c r="D45" s="67"/>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7.5*265</f>
        <v>1987.5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1987.5</v>
      </c>
      <c r="F66" s="21"/>
    </row>
    <row r="67" spans="1:10" ht="13.5" customHeight="1" x14ac:dyDescent="0.2">
      <c r="A67" s="21"/>
      <c r="B67" s="26" t="s">
        <v>5</v>
      </c>
      <c r="C67" s="31">
        <v>0.05</v>
      </c>
      <c r="D67" s="26"/>
      <c r="E67" s="35">
        <f>ROUND(E66*C67,2)</f>
        <v>99.38</v>
      </c>
      <c r="F67" s="21"/>
    </row>
    <row r="68" spans="1:10" ht="13.5" customHeight="1" x14ac:dyDescent="0.2">
      <c r="A68" s="21"/>
      <c r="B68" s="26" t="s">
        <v>4</v>
      </c>
      <c r="C68" s="42">
        <v>9.9750000000000005E-2</v>
      </c>
      <c r="D68" s="26"/>
      <c r="E68" s="43">
        <f>ROUND(E66*C68,2)</f>
        <v>198.25</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2285.13</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2285.13</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8 B35:B36" xr:uid="{1AFA2CD5-7542-4076-AACB-AC73C178202E}">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63245-7A09-4304-A9F6-90FC9DF9A90E}">
  <sheetPr>
    <pageSetUpPr fitToPage="1"/>
  </sheetPr>
  <dimension ref="A12:J86"/>
  <sheetViews>
    <sheetView view="pageBreakPreview" topLeftCell="A28"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219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227</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230</v>
      </c>
      <c r="C34" s="53"/>
      <c r="D34" s="53"/>
      <c r="E34" s="28"/>
      <c r="F34" s="21"/>
    </row>
    <row r="35" spans="1:6" ht="14.25" x14ac:dyDescent="0.2">
      <c r="A35" s="21"/>
      <c r="B35" s="53"/>
      <c r="C35" s="53"/>
      <c r="D35" s="53"/>
      <c r="E35" s="28"/>
      <c r="F35" s="21"/>
    </row>
    <row r="36" spans="1:6" ht="14.25" x14ac:dyDescent="0.2">
      <c r="A36" s="21"/>
      <c r="B36" s="53" t="s">
        <v>231</v>
      </c>
      <c r="C36" s="53"/>
      <c r="D36" s="53"/>
      <c r="E36" s="28"/>
      <c r="F36" s="21"/>
    </row>
    <row r="37" spans="1:6" ht="14.25" x14ac:dyDescent="0.2">
      <c r="A37" s="21"/>
      <c r="B37" s="53"/>
      <c r="C37" s="53"/>
      <c r="D37" s="53"/>
      <c r="E37" s="28"/>
      <c r="F37" s="21"/>
    </row>
    <row r="38" spans="1:6" ht="14.25" x14ac:dyDescent="0.2">
      <c r="A38" s="21"/>
      <c r="B38" s="53" t="s">
        <v>232</v>
      </c>
      <c r="C38" s="53"/>
      <c r="D38" s="53"/>
      <c r="E38" s="28"/>
      <c r="F38" s="21"/>
    </row>
    <row r="39" spans="1:6" ht="14.25" x14ac:dyDescent="0.2">
      <c r="A39" s="21"/>
      <c r="B39" s="67"/>
      <c r="C39" s="67"/>
      <c r="D39" s="67"/>
      <c r="E39" s="28"/>
      <c r="F39" s="21"/>
    </row>
    <row r="40" spans="1:6" ht="14.25" x14ac:dyDescent="0.2">
      <c r="A40" s="21"/>
      <c r="B40" s="53" t="s">
        <v>233</v>
      </c>
      <c r="C40" s="53"/>
      <c r="D40" s="53"/>
      <c r="E40" s="28"/>
      <c r="F40" s="21"/>
    </row>
    <row r="41" spans="1:6" ht="14.25" x14ac:dyDescent="0.2">
      <c r="A41" s="21"/>
      <c r="B41" s="53"/>
      <c r="C41" s="53"/>
      <c r="D41" s="53"/>
      <c r="E41" s="28"/>
      <c r="F41" s="21"/>
    </row>
    <row r="42" spans="1:6" ht="14.25" x14ac:dyDescent="0.2">
      <c r="A42" s="21"/>
      <c r="B42" s="53" t="s">
        <v>234</v>
      </c>
      <c r="C42" s="53"/>
      <c r="D42" s="53"/>
      <c r="E42" s="28"/>
      <c r="F42" s="21"/>
    </row>
    <row r="43" spans="1:6" ht="14.25" x14ac:dyDescent="0.2">
      <c r="A43" s="21"/>
      <c r="B43" s="53"/>
      <c r="C43" s="53"/>
      <c r="D43" s="53"/>
      <c r="E43" s="28"/>
      <c r="F43" s="21"/>
    </row>
    <row r="44" spans="1:6" ht="14.25" x14ac:dyDescent="0.2">
      <c r="A44" s="21"/>
      <c r="B44" s="53" t="s">
        <v>226</v>
      </c>
      <c r="C44" s="53"/>
      <c r="D44" s="53"/>
      <c r="E44" s="28"/>
      <c r="F44" s="21"/>
    </row>
    <row r="45" spans="1:6" ht="14.25" x14ac:dyDescent="0.2">
      <c r="A45" s="21"/>
      <c r="B45" s="67"/>
      <c r="C45" s="67"/>
      <c r="D45" s="67"/>
      <c r="E45" s="28"/>
      <c r="F45" s="21"/>
    </row>
    <row r="46" spans="1:6" ht="14.25" x14ac:dyDescent="0.2">
      <c r="A46" s="21"/>
      <c r="B46" s="53" t="s">
        <v>235</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14*265</f>
        <v>3710</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3710</v>
      </c>
      <c r="F66" s="21"/>
    </row>
    <row r="67" spans="1:10" ht="13.5" customHeight="1" x14ac:dyDescent="0.2">
      <c r="A67" s="21"/>
      <c r="B67" s="26" t="s">
        <v>5</v>
      </c>
      <c r="C67" s="31">
        <v>0.05</v>
      </c>
      <c r="D67" s="26"/>
      <c r="E67" s="35">
        <f>ROUND(E66*C67,2)</f>
        <v>185.5</v>
      </c>
      <c r="F67" s="21"/>
    </row>
    <row r="68" spans="1:10" ht="13.5" customHeight="1" x14ac:dyDescent="0.2">
      <c r="A68" s="21"/>
      <c r="B68" s="26" t="s">
        <v>4</v>
      </c>
      <c r="C68" s="42">
        <v>9.9750000000000005E-2</v>
      </c>
      <c r="D68" s="26"/>
      <c r="E68" s="43">
        <f>ROUND(E66*C68,2)</f>
        <v>370.07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4265.57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4265.57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8 B35:B36" xr:uid="{5EB79505-FE61-4F78-AEA5-4C84E288941B}">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6198D-0F5F-47B1-BCBE-E8EE6FCE67AD}">
  <sheetPr>
    <pageSetUpPr fitToPage="1"/>
  </sheetPr>
  <dimension ref="A12:J86"/>
  <sheetViews>
    <sheetView view="pageBreakPreview" topLeftCell="A16" zoomScale="80" zoomScaleNormal="100" zoomScaleSheetLayoutView="80" workbookViewId="0">
      <selection activeCell="B34" sqref="B3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236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240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180</v>
      </c>
      <c r="C34" s="53"/>
      <c r="D34" s="53"/>
      <c r="E34" s="28"/>
      <c r="F34" s="21"/>
    </row>
    <row r="35" spans="1:6" ht="14.25" x14ac:dyDescent="0.2">
      <c r="A35" s="21"/>
      <c r="B35" s="53"/>
      <c r="C35" s="53"/>
      <c r="D35" s="53"/>
      <c r="E35" s="28"/>
      <c r="F35" s="21"/>
    </row>
    <row r="36" spans="1:6" ht="14.25" x14ac:dyDescent="0.2">
      <c r="A36" s="21"/>
      <c r="B36" s="53" t="s">
        <v>181</v>
      </c>
      <c r="C36" s="53"/>
      <c r="D36" s="53"/>
      <c r="E36" s="28"/>
      <c r="F36" s="21"/>
    </row>
    <row r="37" spans="1:6" ht="14.25" x14ac:dyDescent="0.2">
      <c r="A37" s="21"/>
      <c r="B37" s="53"/>
      <c r="C37" s="53"/>
      <c r="D37" s="53"/>
      <c r="E37" s="28"/>
      <c r="F37" s="21"/>
    </row>
    <row r="38" spans="1:6" ht="14.25" x14ac:dyDescent="0.2">
      <c r="A38" s="21"/>
      <c r="B38" s="53" t="s">
        <v>47</v>
      </c>
      <c r="C38" s="53"/>
      <c r="D38" s="53"/>
      <c r="E38" s="28"/>
      <c r="F38" s="21"/>
    </row>
    <row r="39" spans="1:6" ht="14.25" x14ac:dyDescent="0.2">
      <c r="A39" s="21"/>
      <c r="B39" s="53"/>
      <c r="C39" s="53"/>
      <c r="D39" s="53"/>
      <c r="E39" s="28"/>
      <c r="F39" s="21"/>
    </row>
    <row r="40" spans="1:6" ht="14.25" x14ac:dyDescent="0.2">
      <c r="A40" s="21"/>
      <c r="B40" s="53" t="s">
        <v>237</v>
      </c>
      <c r="C40" s="53"/>
      <c r="D40" s="53"/>
      <c r="E40" s="28"/>
      <c r="F40" s="21"/>
    </row>
    <row r="41" spans="1:6" ht="14.25" x14ac:dyDescent="0.2">
      <c r="A41" s="21"/>
      <c r="B41" s="53"/>
      <c r="C41" s="53"/>
      <c r="D41" s="53"/>
      <c r="E41" s="28"/>
      <c r="F41" s="21"/>
    </row>
    <row r="42" spans="1:6" ht="14.25" x14ac:dyDescent="0.2">
      <c r="A42" s="21"/>
      <c r="B42" s="53" t="s">
        <v>184</v>
      </c>
      <c r="C42" s="53"/>
      <c r="D42" s="53"/>
      <c r="E42" s="28"/>
      <c r="F42" s="21"/>
    </row>
    <row r="43" spans="1:6" ht="14.25" x14ac:dyDescent="0.2">
      <c r="A43" s="21"/>
      <c r="B43" s="67"/>
      <c r="C43" s="67"/>
      <c r="D43" s="67"/>
      <c r="E43" s="28"/>
      <c r="F43" s="21"/>
    </row>
    <row r="44" spans="1:6" ht="14.25" x14ac:dyDescent="0.2">
      <c r="A44" s="21"/>
      <c r="B44" s="53" t="s">
        <v>43</v>
      </c>
      <c r="C44" s="53"/>
      <c r="D44" s="53"/>
      <c r="E44" s="28"/>
      <c r="F44" s="21"/>
    </row>
    <row r="45" spans="1:6" ht="14.25" x14ac:dyDescent="0.2">
      <c r="A45" s="21"/>
      <c r="B45" s="53"/>
      <c r="C45" s="53"/>
      <c r="D45" s="53"/>
      <c r="E45" s="28"/>
      <c r="F45" s="21"/>
    </row>
    <row r="46" spans="1:6" ht="14.25" x14ac:dyDescent="0.2">
      <c r="A46" s="21"/>
      <c r="B46" s="53" t="s">
        <v>186</v>
      </c>
      <c r="C46" s="53"/>
      <c r="D46" s="53"/>
      <c r="E46" s="28"/>
      <c r="F46" s="21"/>
    </row>
    <row r="47" spans="1:6" ht="14.25" x14ac:dyDescent="0.2">
      <c r="A47" s="21"/>
      <c r="B47" s="53"/>
      <c r="C47" s="53"/>
      <c r="D47" s="53"/>
      <c r="E47" s="28"/>
      <c r="F47" s="21"/>
    </row>
    <row r="48" spans="1:6" ht="14.25" x14ac:dyDescent="0.2">
      <c r="A48" s="21"/>
      <c r="B48" s="53" t="s">
        <v>41</v>
      </c>
      <c r="C48" s="53"/>
      <c r="D48" s="53"/>
      <c r="E48" s="28"/>
      <c r="F48" s="21"/>
    </row>
    <row r="49" spans="1:6" ht="14.25" x14ac:dyDescent="0.2">
      <c r="A49" s="21"/>
      <c r="B49" s="53"/>
      <c r="C49" s="53"/>
      <c r="D49" s="53"/>
      <c r="E49" s="28"/>
      <c r="F49" s="21"/>
    </row>
    <row r="50" spans="1:6" ht="14.25" x14ac:dyDescent="0.2">
      <c r="A50" s="21"/>
      <c r="B50" s="53" t="s">
        <v>28</v>
      </c>
      <c r="C50" s="53"/>
      <c r="D50" s="53"/>
      <c r="E50" s="28"/>
      <c r="F50" s="21"/>
    </row>
    <row r="51" spans="1:6" ht="14.25" x14ac:dyDescent="0.2">
      <c r="A51" s="21"/>
      <c r="B51" s="60"/>
      <c r="C51" s="60"/>
      <c r="D51" s="60"/>
      <c r="E51" s="28"/>
      <c r="F51" s="21"/>
    </row>
    <row r="52" spans="1:6" ht="14.25" x14ac:dyDescent="0.2">
      <c r="A52" s="21"/>
      <c r="B52" s="53" t="s">
        <v>238</v>
      </c>
      <c r="C52" s="53"/>
      <c r="D52" s="53"/>
      <c r="E52" s="28"/>
      <c r="F52" s="21"/>
    </row>
    <row r="53" spans="1:6" ht="14.25" x14ac:dyDescent="0.2">
      <c r="A53" s="21"/>
      <c r="B53" s="53"/>
      <c r="C53" s="53"/>
      <c r="D53" s="53"/>
      <c r="E53" s="28"/>
      <c r="F53" s="21"/>
    </row>
    <row r="54" spans="1:6" ht="30" customHeight="1" x14ac:dyDescent="0.2">
      <c r="A54" s="21"/>
      <c r="B54" s="53" t="s">
        <v>239</v>
      </c>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23.75*285</f>
        <v>6768.75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6768.75</v>
      </c>
      <c r="F66" s="21"/>
    </row>
    <row r="67" spans="1:10" ht="13.5" customHeight="1" x14ac:dyDescent="0.2">
      <c r="A67" s="21"/>
      <c r="B67" s="26" t="s">
        <v>5</v>
      </c>
      <c r="C67" s="31">
        <v>0.05</v>
      </c>
      <c r="D67" s="26"/>
      <c r="E67" s="35">
        <f>ROUND(E66*C67,2)</f>
        <v>338.44</v>
      </c>
      <c r="F67" s="21"/>
    </row>
    <row r="68" spans="1:10" ht="13.5" customHeight="1" x14ac:dyDescent="0.2">
      <c r="A68" s="21"/>
      <c r="B68" s="26" t="s">
        <v>4</v>
      </c>
      <c r="C68" s="42">
        <v>9.9750000000000005E-2</v>
      </c>
      <c r="D68" s="26"/>
      <c r="E68" s="43">
        <f>ROUND(E66*C68,2)</f>
        <v>675.18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7782.37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7782.37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48:D48"/>
    <mergeCell ref="B49:D49"/>
    <mergeCell ref="B50:D50"/>
    <mergeCell ref="B51:D51"/>
    <mergeCell ref="B52:D52"/>
    <mergeCell ref="B55:D55"/>
    <mergeCell ref="B54:D54"/>
    <mergeCell ref="B53:D53"/>
    <mergeCell ref="B56:D56"/>
    <mergeCell ref="B57:D57"/>
    <mergeCell ref="B58:D58"/>
    <mergeCell ref="B59:D59"/>
    <mergeCell ref="B60:D60"/>
    <mergeCell ref="B43:D43"/>
    <mergeCell ref="B44:D44"/>
    <mergeCell ref="B45:D45"/>
    <mergeCell ref="B46:D46"/>
    <mergeCell ref="B47:D47"/>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1:B73 B12:B20 B45 B58:B62 B38:B39 B48 B34 B41:B42 B36 B50:B56" xr:uid="{277CF86B-E99D-460E-ACE6-37129BB8461B}">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081BF-F6FD-4479-9A65-7D8FB3AAAE8C}">
  <sheetPr>
    <pageSetUpPr fitToPage="1"/>
  </sheetPr>
  <dimension ref="A12:J86"/>
  <sheetViews>
    <sheetView view="pageBreakPreview" zoomScale="80" zoomScaleNormal="100" zoomScaleSheetLayoutView="80" workbookViewId="0">
      <selection activeCell="B53" sqref="B53:D5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241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242</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244</v>
      </c>
      <c r="C34" s="53"/>
      <c r="D34" s="53"/>
      <c r="E34" s="28"/>
      <c r="F34" s="21"/>
    </row>
    <row r="35" spans="1:6" ht="14.25" x14ac:dyDescent="0.2">
      <c r="A35" s="21"/>
      <c r="B35" s="53"/>
      <c r="C35" s="53"/>
      <c r="D35" s="53"/>
      <c r="E35" s="28"/>
      <c r="F35" s="21"/>
    </row>
    <row r="36" spans="1:6" ht="14.25" x14ac:dyDescent="0.2">
      <c r="A36" s="21"/>
      <c r="B36" s="53" t="s">
        <v>232</v>
      </c>
      <c r="C36" s="53"/>
      <c r="D36" s="53"/>
      <c r="E36" s="28"/>
      <c r="F36" s="21"/>
    </row>
    <row r="37" spans="1:6" ht="14.25" x14ac:dyDescent="0.2">
      <c r="A37" s="21"/>
      <c r="B37" s="53"/>
      <c r="C37" s="53"/>
      <c r="D37" s="53"/>
      <c r="E37" s="28"/>
      <c r="F37" s="21"/>
    </row>
    <row r="38" spans="1:6" ht="14.25" x14ac:dyDescent="0.2">
      <c r="A38" s="21"/>
      <c r="B38" s="53" t="s">
        <v>233</v>
      </c>
      <c r="C38" s="53"/>
      <c r="D38" s="53"/>
      <c r="E38" s="28"/>
      <c r="F38" s="21"/>
    </row>
    <row r="39" spans="1:6" ht="14.25" x14ac:dyDescent="0.2">
      <c r="A39" s="21"/>
      <c r="B39" s="67"/>
      <c r="C39" s="67"/>
      <c r="D39" s="67"/>
      <c r="E39" s="28"/>
      <c r="F39" s="21"/>
    </row>
    <row r="40" spans="1:6" ht="14.25" x14ac:dyDescent="0.2">
      <c r="A40" s="21"/>
      <c r="B40" s="53" t="s">
        <v>226</v>
      </c>
      <c r="C40" s="53"/>
      <c r="D40" s="53"/>
      <c r="E40" s="28"/>
      <c r="F40" s="21"/>
    </row>
    <row r="41" spans="1:6" ht="14.25" x14ac:dyDescent="0.2">
      <c r="A41" s="21"/>
      <c r="B41" s="53"/>
      <c r="C41" s="53"/>
      <c r="D41" s="53"/>
      <c r="E41" s="28"/>
      <c r="F41" s="21"/>
    </row>
    <row r="42" spans="1:6" ht="14.25" x14ac:dyDescent="0.2">
      <c r="A42" s="21"/>
      <c r="B42" s="53" t="s">
        <v>235</v>
      </c>
      <c r="C42" s="53"/>
      <c r="D42" s="53"/>
      <c r="E42" s="28"/>
      <c r="F42" s="21"/>
    </row>
    <row r="43" spans="1:6" ht="14.25" x14ac:dyDescent="0.2">
      <c r="A43" s="21"/>
      <c r="B43" s="53"/>
      <c r="C43" s="53"/>
      <c r="D43" s="53"/>
      <c r="E43" s="28"/>
      <c r="F43" s="21"/>
    </row>
    <row r="44" spans="1:6" ht="14.25" x14ac:dyDescent="0.2">
      <c r="A44" s="21"/>
      <c r="B44" s="53" t="s">
        <v>245</v>
      </c>
      <c r="C44" s="53"/>
      <c r="D44" s="53"/>
      <c r="E44" s="28"/>
      <c r="F44" s="21"/>
    </row>
    <row r="45" spans="1:6" ht="14.25" x14ac:dyDescent="0.2">
      <c r="A45" s="21"/>
      <c r="B45" s="67"/>
      <c r="C45" s="67"/>
      <c r="D45" s="67"/>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9.75*265</f>
        <v>2583.75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2583.75</v>
      </c>
      <c r="F66" s="21"/>
    </row>
    <row r="67" spans="1:10" ht="13.5" customHeight="1" x14ac:dyDescent="0.2">
      <c r="A67" s="21"/>
      <c r="B67" s="26" t="s">
        <v>5</v>
      </c>
      <c r="C67" s="31">
        <v>0.05</v>
      </c>
      <c r="D67" s="26"/>
      <c r="E67" s="35">
        <f>ROUND(E66*C67,2)</f>
        <v>129.19</v>
      </c>
      <c r="F67" s="21"/>
    </row>
    <row r="68" spans="1:10" ht="13.5" customHeight="1" x14ac:dyDescent="0.2">
      <c r="A68" s="21"/>
      <c r="B68" s="26" t="s">
        <v>4</v>
      </c>
      <c r="C68" s="42">
        <v>9.9750000000000005E-2</v>
      </c>
      <c r="D68" s="26"/>
      <c r="E68" s="43">
        <f>ROUND(E66*C68,2)</f>
        <v>257.73</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2970.67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2970.67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52 B55 B50 B58:B62 B41 B35:B36" xr:uid="{396B90EF-D5B9-40BC-9FE5-322DB1CF431F}">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4"/>
  <sheetViews>
    <sheetView view="pageBreakPreview" topLeftCell="A37" zoomScale="80" zoomScaleNormal="100" zoomScaleSheetLayoutView="80" workbookViewId="0">
      <selection activeCell="B24" sqref="B24: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150</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t="s">
        <v>123</v>
      </c>
      <c r="C35" s="53"/>
      <c r="D35" s="53"/>
      <c r="E35" s="28"/>
      <c r="F35" s="21"/>
    </row>
    <row r="36" spans="1:6" ht="14.25" x14ac:dyDescent="0.2">
      <c r="A36" s="21"/>
      <c r="B36" s="53"/>
      <c r="C36" s="53"/>
      <c r="D36" s="53"/>
      <c r="E36" s="28"/>
      <c r="F36" s="21"/>
    </row>
    <row r="37" spans="1:6" ht="14.25" x14ac:dyDescent="0.2">
      <c r="A37" s="21"/>
      <c r="B37" s="53" t="s">
        <v>149</v>
      </c>
      <c r="C37" s="53"/>
      <c r="D37" s="53"/>
      <c r="E37" s="28"/>
      <c r="F37" s="21"/>
    </row>
    <row r="38" spans="1:6" ht="13.5" customHeight="1" x14ac:dyDescent="0.2">
      <c r="A38" s="21"/>
      <c r="B38" s="53" t="s">
        <v>148</v>
      </c>
      <c r="C38" s="53"/>
      <c r="D38" s="53"/>
      <c r="E38" s="28"/>
      <c r="F38" s="21"/>
    </row>
    <row r="39" spans="1:6" ht="14.25" x14ac:dyDescent="0.2">
      <c r="A39" s="21"/>
      <c r="B39" s="53" t="s">
        <v>147</v>
      </c>
      <c r="C39" s="53"/>
      <c r="D39" s="53"/>
      <c r="E39" s="28"/>
      <c r="F39" s="21"/>
    </row>
    <row r="40" spans="1:6" ht="14.25" x14ac:dyDescent="0.2">
      <c r="A40" s="21"/>
      <c r="B40" s="53" t="s">
        <v>146</v>
      </c>
      <c r="C40" s="53"/>
      <c r="D40" s="53"/>
      <c r="E40" s="51">
        <f>(14/6)*225</f>
        <v>525</v>
      </c>
      <c r="F40" s="21"/>
    </row>
    <row r="41" spans="1:6" ht="14.25" x14ac:dyDescent="0.2">
      <c r="A41" s="21"/>
      <c r="B41" s="49"/>
      <c r="C41" s="49"/>
      <c r="D41" s="49"/>
      <c r="E41" s="52"/>
      <c r="F41" s="21"/>
    </row>
    <row r="42" spans="1:6" ht="14.25" x14ac:dyDescent="0.2">
      <c r="A42" s="21"/>
      <c r="B42" s="49"/>
      <c r="C42" s="49"/>
      <c r="D42" s="49"/>
      <c r="E42" s="28"/>
      <c r="F42" s="21"/>
    </row>
    <row r="43" spans="1:6" ht="14.25" x14ac:dyDescent="0.2">
      <c r="A43" s="21"/>
      <c r="B43" s="49"/>
      <c r="C43" s="49"/>
      <c r="D43" s="49"/>
      <c r="E43" s="28"/>
      <c r="F43" s="21"/>
    </row>
    <row r="44" spans="1:6" ht="14.25" x14ac:dyDescent="0.2">
      <c r="A44" s="21"/>
      <c r="B44" s="50" t="s">
        <v>96</v>
      </c>
      <c r="C44" s="49"/>
      <c r="D44" s="49"/>
      <c r="E44" s="28"/>
      <c r="F44" s="21"/>
    </row>
    <row r="45" spans="1:6" ht="14.25" x14ac:dyDescent="0.2">
      <c r="A45" s="21"/>
      <c r="B45" s="53"/>
      <c r="C45" s="53"/>
      <c r="D45" s="53"/>
      <c r="E45" s="28"/>
      <c r="F45" s="21"/>
    </row>
    <row r="46" spans="1:6" ht="14.25" x14ac:dyDescent="0.2">
      <c r="A46" s="21"/>
      <c r="B46" s="53" t="s">
        <v>145</v>
      </c>
      <c r="C46" s="53"/>
      <c r="D46" s="53"/>
      <c r="E46" s="28"/>
      <c r="F46" s="21"/>
    </row>
    <row r="47" spans="1:6" ht="14.25" x14ac:dyDescent="0.2">
      <c r="A47" s="21"/>
      <c r="B47" s="53" t="s">
        <v>67</v>
      </c>
      <c r="C47" s="53"/>
      <c r="D47" s="53"/>
      <c r="E47" s="28"/>
      <c r="F47" s="21"/>
    </row>
    <row r="48" spans="1:6" ht="14.25" x14ac:dyDescent="0.2">
      <c r="A48" s="21"/>
      <c r="B48" s="53" t="s">
        <v>144</v>
      </c>
      <c r="C48" s="53"/>
      <c r="D48" s="53"/>
      <c r="E48" s="28"/>
      <c r="F48" s="21"/>
    </row>
    <row r="49" spans="1:6" ht="31.5" customHeight="1" x14ac:dyDescent="0.2">
      <c r="A49" s="21"/>
      <c r="B49" s="53" t="s">
        <v>143</v>
      </c>
      <c r="C49" s="53"/>
      <c r="D49" s="53"/>
      <c r="E49" s="28"/>
      <c r="F49" s="21"/>
    </row>
    <row r="50" spans="1:6" ht="30" customHeight="1" x14ac:dyDescent="0.2">
      <c r="A50" s="21"/>
      <c r="B50" s="53" t="s">
        <v>142</v>
      </c>
      <c r="C50" s="53"/>
      <c r="D50" s="53"/>
      <c r="E50" s="28"/>
      <c r="F50" s="21"/>
    </row>
    <row r="51" spans="1:6" ht="14.25" x14ac:dyDescent="0.2">
      <c r="A51" s="21"/>
      <c r="B51" s="53" t="s">
        <v>141</v>
      </c>
      <c r="C51" s="53"/>
      <c r="D51" s="53"/>
      <c r="E51" s="28"/>
      <c r="F51" s="21"/>
    </row>
    <row r="52" spans="1:6" ht="14.25" x14ac:dyDescent="0.2">
      <c r="A52" s="21"/>
      <c r="B52" s="49" t="s">
        <v>140</v>
      </c>
      <c r="C52" s="49"/>
      <c r="D52" s="49"/>
      <c r="E52" s="28"/>
      <c r="F52" s="21"/>
    </row>
    <row r="53" spans="1:6" ht="14.25" x14ac:dyDescent="0.2">
      <c r="A53" s="21"/>
      <c r="B53" s="49" t="s">
        <v>139</v>
      </c>
      <c r="C53" s="49"/>
      <c r="D53" s="49"/>
      <c r="E53" s="28"/>
      <c r="F53" s="21"/>
    </row>
    <row r="54" spans="1:6" ht="14.25" x14ac:dyDescent="0.2">
      <c r="A54" s="21"/>
      <c r="B54" s="53" t="s">
        <v>138</v>
      </c>
      <c r="C54" s="53"/>
      <c r="D54" s="53"/>
      <c r="E54" s="28"/>
      <c r="F54" s="21"/>
    </row>
    <row r="55" spans="1:6" ht="14.25" x14ac:dyDescent="0.2">
      <c r="A55" s="21"/>
      <c r="B55" s="53" t="s">
        <v>28</v>
      </c>
      <c r="C55" s="53"/>
      <c r="D55" s="53"/>
      <c r="E55" s="28">
        <f>26*225</f>
        <v>5850</v>
      </c>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3"/>
      <c r="C63" s="53"/>
      <c r="D63" s="53"/>
      <c r="E63" s="28"/>
      <c r="F63" s="21"/>
    </row>
    <row r="64" spans="1:6" ht="14.25" x14ac:dyDescent="0.2">
      <c r="A64" s="21"/>
      <c r="B64" s="53"/>
      <c r="C64" s="53"/>
      <c r="D64" s="53"/>
      <c r="E64" s="28"/>
      <c r="F64" s="21"/>
    </row>
    <row r="65" spans="1:6" ht="14.25" x14ac:dyDescent="0.2">
      <c r="A65" s="21"/>
      <c r="B65" s="53"/>
      <c r="C65" s="53"/>
      <c r="D65" s="53"/>
      <c r="E65" s="28"/>
      <c r="F65" s="21"/>
    </row>
    <row r="66" spans="1:6" ht="14.25" x14ac:dyDescent="0.2">
      <c r="A66" s="21"/>
      <c r="B66" s="53"/>
      <c r="C66" s="53"/>
      <c r="D66" s="53"/>
      <c r="E66" s="28"/>
      <c r="F66" s="21"/>
    </row>
    <row r="67" spans="1:6" ht="14.25" x14ac:dyDescent="0.2">
      <c r="A67" s="21"/>
      <c r="B67" s="53"/>
      <c r="C67" s="53"/>
      <c r="D67" s="53"/>
      <c r="E67" s="28"/>
      <c r="F67" s="21"/>
    </row>
    <row r="68" spans="1:6" ht="14.25" x14ac:dyDescent="0.2">
      <c r="A68" s="21"/>
      <c r="B68" s="53"/>
      <c r="C68" s="53"/>
      <c r="D68" s="53"/>
      <c r="E68" s="28"/>
      <c r="F68" s="21"/>
    </row>
    <row r="69" spans="1:6" ht="14.25" x14ac:dyDescent="0.2">
      <c r="A69" s="21"/>
      <c r="B69" s="53"/>
      <c r="C69" s="53"/>
      <c r="D69" s="53"/>
      <c r="E69" s="28"/>
      <c r="F69" s="21"/>
    </row>
    <row r="70" spans="1:6" ht="13.5" customHeight="1" x14ac:dyDescent="0.2">
      <c r="A70" s="21"/>
      <c r="B70" s="60"/>
      <c r="C70" s="60"/>
      <c r="D70" s="60"/>
      <c r="E70" s="28"/>
      <c r="F70" s="21"/>
    </row>
    <row r="71" spans="1:6" ht="13.5" customHeight="1" x14ac:dyDescent="0.2">
      <c r="A71" s="21"/>
      <c r="B71" s="25" t="s">
        <v>14</v>
      </c>
      <c r="C71" s="26"/>
      <c r="D71" s="26"/>
      <c r="E71" s="29">
        <f>SUM(E36:E70)</f>
        <v>6375</v>
      </c>
      <c r="F71" s="21"/>
    </row>
    <row r="72" spans="1:6" ht="13.5" customHeight="1" x14ac:dyDescent="0.2">
      <c r="A72" s="21"/>
      <c r="B72" s="34" t="s">
        <v>37</v>
      </c>
      <c r="C72" s="26"/>
      <c r="D72" s="26"/>
      <c r="E72" s="30">
        <v>45</v>
      </c>
      <c r="F72" s="21"/>
    </row>
    <row r="73" spans="1:6" ht="13.5" customHeight="1" x14ac:dyDescent="0.2">
      <c r="A73" s="21"/>
      <c r="B73" s="34" t="s">
        <v>128</v>
      </c>
      <c r="C73" s="26"/>
      <c r="D73" s="26"/>
      <c r="E73" s="30">
        <v>0</v>
      </c>
      <c r="F73" s="21"/>
    </row>
    <row r="74" spans="1:6" ht="13.5" customHeight="1" x14ac:dyDescent="0.2">
      <c r="A74" s="21"/>
      <c r="B74" s="25" t="s">
        <v>13</v>
      </c>
      <c r="C74" s="26"/>
      <c r="D74" s="26"/>
      <c r="E74" s="29">
        <f>SUM(E71:E73)</f>
        <v>6420</v>
      </c>
      <c r="F74" s="21"/>
    </row>
    <row r="75" spans="1:6" ht="13.5" customHeight="1" x14ac:dyDescent="0.2">
      <c r="A75" s="21"/>
      <c r="B75" s="26" t="s">
        <v>5</v>
      </c>
      <c r="C75" s="31">
        <v>0.05</v>
      </c>
      <c r="D75" s="26"/>
      <c r="E75" s="35">
        <f>ROUND(E74*C75,2)</f>
        <v>321</v>
      </c>
      <c r="F75" s="21"/>
    </row>
    <row r="76" spans="1:6" ht="13.5" customHeight="1" x14ac:dyDescent="0.2">
      <c r="A76" s="21"/>
      <c r="B76" s="26" t="s">
        <v>4</v>
      </c>
      <c r="C76" s="42">
        <v>9.9750000000000005E-2</v>
      </c>
      <c r="D76" s="26"/>
      <c r="E76" s="43">
        <f>C76*E74</f>
        <v>640.39499999999998</v>
      </c>
      <c r="F76" s="21"/>
    </row>
    <row r="77" spans="1:6" ht="13.5" customHeight="1" x14ac:dyDescent="0.2">
      <c r="A77" s="21"/>
      <c r="B77" s="26"/>
      <c r="C77" s="26"/>
      <c r="D77" s="26"/>
      <c r="E77" s="32"/>
      <c r="F77" s="21"/>
    </row>
    <row r="78" spans="1:6" ht="16.5" customHeight="1" thickBot="1" x14ac:dyDescent="0.25">
      <c r="A78" s="21"/>
      <c r="B78" s="25" t="s">
        <v>15</v>
      </c>
      <c r="C78" s="26"/>
      <c r="D78" s="26"/>
      <c r="E78" s="33">
        <f>SUM(E74:E76)</f>
        <v>7381.3950000000004</v>
      </c>
      <c r="F78" s="21"/>
    </row>
    <row r="79" spans="1:6" ht="15.75" thickTop="1" x14ac:dyDescent="0.2">
      <c r="A79" s="21"/>
      <c r="B79" s="61"/>
      <c r="C79" s="61"/>
      <c r="D79" s="61"/>
      <c r="E79" s="36"/>
      <c r="F79" s="21"/>
    </row>
    <row r="80" spans="1:6" ht="15" x14ac:dyDescent="0.2">
      <c r="A80" s="21"/>
      <c r="B80" s="62" t="s">
        <v>17</v>
      </c>
      <c r="C80" s="62"/>
      <c r="D80" s="62"/>
      <c r="E80" s="36">
        <v>0</v>
      </c>
      <c r="F80" s="21"/>
    </row>
    <row r="81" spans="1:6" ht="15" x14ac:dyDescent="0.2">
      <c r="A81" s="21"/>
      <c r="B81" s="61"/>
      <c r="C81" s="61"/>
      <c r="D81" s="61"/>
      <c r="E81" s="36"/>
      <c r="F81" s="21"/>
    </row>
    <row r="82" spans="1:6" ht="19.5" customHeight="1" x14ac:dyDescent="0.2">
      <c r="A82" s="21"/>
      <c r="B82" s="37" t="s">
        <v>16</v>
      </c>
      <c r="C82" s="38"/>
      <c r="D82" s="38"/>
      <c r="E82" s="39">
        <f>E78-E80</f>
        <v>7381.3950000000004</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63"/>
      <c r="C85" s="63"/>
      <c r="D85" s="63"/>
      <c r="E85" s="63"/>
      <c r="F85" s="21"/>
    </row>
    <row r="86" spans="1:6" ht="14.25" x14ac:dyDescent="0.2">
      <c r="A86" s="54" t="s">
        <v>107</v>
      </c>
      <c r="B86" s="54"/>
      <c r="C86" s="54"/>
      <c r="D86" s="54"/>
      <c r="E86" s="54"/>
      <c r="F86" s="54"/>
    </row>
    <row r="87" spans="1:6" ht="14.25" x14ac:dyDescent="0.2">
      <c r="A87" s="55" t="s">
        <v>106</v>
      </c>
      <c r="B87" s="55"/>
      <c r="C87" s="55"/>
      <c r="D87" s="55"/>
      <c r="E87" s="55"/>
      <c r="F87" s="55"/>
    </row>
    <row r="88" spans="1:6" x14ac:dyDescent="0.2">
      <c r="A88" s="21"/>
      <c r="B88" s="21"/>
      <c r="C88" s="21"/>
      <c r="D88" s="21"/>
      <c r="E88" s="21"/>
      <c r="F88" s="21"/>
    </row>
    <row r="89" spans="1:6" x14ac:dyDescent="0.2">
      <c r="A89" s="21"/>
      <c r="B89" s="56"/>
      <c r="C89" s="56"/>
      <c r="D89" s="56"/>
      <c r="E89" s="56"/>
      <c r="F89" s="21"/>
    </row>
    <row r="90" spans="1:6" ht="15" x14ac:dyDescent="0.2">
      <c r="A90" s="57" t="s">
        <v>6</v>
      </c>
      <c r="B90" s="57"/>
      <c r="C90" s="57"/>
      <c r="D90" s="57"/>
      <c r="E90" s="57"/>
      <c r="F90" s="57"/>
    </row>
    <row r="92" spans="1:6" ht="39.75" customHeight="1" x14ac:dyDescent="0.2">
      <c r="B92" s="58"/>
      <c r="C92" s="59"/>
      <c r="D92" s="59"/>
    </row>
    <row r="93" spans="1:6" ht="13.5" customHeight="1" x14ac:dyDescent="0.2"/>
    <row r="94" spans="1:6" x14ac:dyDescent="0.2">
      <c r="B94" s="16"/>
      <c r="C94" s="16"/>
      <c r="D94" s="16"/>
    </row>
  </sheetData>
  <mergeCells count="41">
    <mergeCell ref="B38:D38"/>
    <mergeCell ref="A31:F31"/>
    <mergeCell ref="B34:D34"/>
    <mergeCell ref="B35:D35"/>
    <mergeCell ref="B36:D36"/>
    <mergeCell ref="B37:D37"/>
    <mergeCell ref="B49:D49"/>
    <mergeCell ref="B50:D50"/>
    <mergeCell ref="B51:D51"/>
    <mergeCell ref="B54:D54"/>
    <mergeCell ref="B39:D39"/>
    <mergeCell ref="B40:D40"/>
    <mergeCell ref="B45:D45"/>
    <mergeCell ref="B46:D46"/>
    <mergeCell ref="B47:D47"/>
    <mergeCell ref="B48:D48"/>
    <mergeCell ref="B55:D55"/>
    <mergeCell ref="B56:D56"/>
    <mergeCell ref="B57:D57"/>
    <mergeCell ref="B58:D58"/>
    <mergeCell ref="B59:D59"/>
    <mergeCell ref="B70:D70"/>
    <mergeCell ref="B60:D60"/>
    <mergeCell ref="B61:D61"/>
    <mergeCell ref="B62:D62"/>
    <mergeCell ref="B63:D63"/>
    <mergeCell ref="B64:D64"/>
    <mergeCell ref="B65:D65"/>
    <mergeCell ref="B66:D66"/>
    <mergeCell ref="B67:D67"/>
    <mergeCell ref="B68:D68"/>
    <mergeCell ref="B69:D69"/>
    <mergeCell ref="B89:E89"/>
    <mergeCell ref="A90:F90"/>
    <mergeCell ref="B92:D92"/>
    <mergeCell ref="B79:D79"/>
    <mergeCell ref="B80:D80"/>
    <mergeCell ref="B81:D81"/>
    <mergeCell ref="B85:E85"/>
    <mergeCell ref="A86:F86"/>
    <mergeCell ref="A87:F87"/>
  </mergeCells>
  <dataValidations count="1">
    <dataValidation type="list" allowBlank="1" showInputMessage="1" showErrorMessage="1" sqref="B79:B81 B37:B45 B64 B68:B70 B66 B12:B20 B59:B60 B34 B62 B49:B57" xr:uid="{00000000-0002-0000-0100-000000000000}">
      <formula1>Liste_Activités</formula1>
    </dataValidation>
  </dataValidations>
  <pageMargins left="0" right="0" top="0" bottom="0" header="0" footer="0"/>
  <pageSetup scale="62"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9E6F5-2AFA-4415-A140-8B9B4333DECC}">
  <sheetPr>
    <pageSetUpPr fitToPage="1"/>
  </sheetPr>
  <dimension ref="A12:J86"/>
  <sheetViews>
    <sheetView view="pageBreakPreview" topLeftCell="A31"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241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51</v>
      </c>
      <c r="C26" s="21"/>
      <c r="D26" s="21"/>
      <c r="E26" s="21"/>
      <c r="F26" s="21"/>
    </row>
    <row r="27" spans="1:6" x14ac:dyDescent="0.2">
      <c r="A27" s="18"/>
      <c r="B27" s="21"/>
      <c r="C27" s="23"/>
      <c r="D27" s="23"/>
      <c r="E27" s="24"/>
      <c r="F27" s="21"/>
    </row>
    <row r="28" spans="1:6" ht="15" x14ac:dyDescent="0.2">
      <c r="A28" s="17"/>
      <c r="B28" s="23"/>
      <c r="C28" s="23"/>
      <c r="D28" s="27" t="s">
        <v>10</v>
      </c>
      <c r="E28" s="27" t="s">
        <v>246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247</v>
      </c>
      <c r="C34" s="53"/>
      <c r="D34" s="53"/>
      <c r="E34" s="28"/>
      <c r="F34" s="21"/>
    </row>
    <row r="35" spans="1:6" ht="14.25" x14ac:dyDescent="0.2">
      <c r="A35" s="21"/>
      <c r="B35" s="53"/>
      <c r="C35" s="53"/>
      <c r="D35" s="53"/>
      <c r="E35" s="28"/>
      <c r="F35" s="21"/>
    </row>
    <row r="36" spans="1:6" ht="14.25" x14ac:dyDescent="0.2">
      <c r="A36" s="21"/>
      <c r="B36" s="53" t="s">
        <v>248</v>
      </c>
      <c r="C36" s="53"/>
      <c r="D36" s="53"/>
      <c r="E36" s="28"/>
      <c r="F36" s="21"/>
    </row>
    <row r="37" spans="1:6" ht="14.25" x14ac:dyDescent="0.2">
      <c r="A37" s="21"/>
      <c r="B37" s="53"/>
      <c r="C37" s="53"/>
      <c r="D37" s="53"/>
      <c r="E37" s="28"/>
      <c r="F37" s="21"/>
    </row>
    <row r="38" spans="1:6" ht="14.25" x14ac:dyDescent="0.2">
      <c r="A38" s="21"/>
      <c r="B38" s="53" t="s">
        <v>249</v>
      </c>
      <c r="C38" s="53"/>
      <c r="D38" s="53"/>
      <c r="E38" s="28"/>
      <c r="F38" s="21"/>
    </row>
    <row r="39" spans="1:6" ht="14.25" x14ac:dyDescent="0.2">
      <c r="A39" s="21"/>
      <c r="B39" s="53"/>
      <c r="C39" s="53"/>
      <c r="D39" s="53"/>
      <c r="E39" s="28"/>
      <c r="F39" s="21"/>
    </row>
    <row r="40" spans="1:6" ht="14.25" x14ac:dyDescent="0.2">
      <c r="A40" s="21"/>
      <c r="B40" s="53" t="s">
        <v>250</v>
      </c>
      <c r="C40" s="53"/>
      <c r="D40" s="53"/>
      <c r="E40" s="28"/>
      <c r="F40" s="21"/>
    </row>
    <row r="41" spans="1:6" ht="14.25" x14ac:dyDescent="0.2">
      <c r="A41" s="21"/>
      <c r="B41" s="53"/>
      <c r="C41" s="53"/>
      <c r="D41" s="53"/>
      <c r="E41" s="28"/>
      <c r="F41" s="21"/>
    </row>
    <row r="42" spans="1:6" ht="14.25" x14ac:dyDescent="0.2">
      <c r="A42" s="21"/>
      <c r="B42" s="53"/>
      <c r="C42" s="53"/>
      <c r="D42" s="53"/>
      <c r="E42" s="28"/>
      <c r="F42" s="21"/>
    </row>
    <row r="43" spans="1:6" ht="14.25" x14ac:dyDescent="0.2">
      <c r="A43" s="21"/>
      <c r="B43" s="67"/>
      <c r="C43" s="67"/>
      <c r="D43" s="67"/>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60"/>
      <c r="C51" s="60"/>
      <c r="D51" s="60"/>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6*285</f>
        <v>1710</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1710</v>
      </c>
      <c r="F66" s="21"/>
    </row>
    <row r="67" spans="1:10" ht="13.5" customHeight="1" x14ac:dyDescent="0.2">
      <c r="A67" s="21"/>
      <c r="B67" s="26" t="s">
        <v>5</v>
      </c>
      <c r="C67" s="31">
        <v>0.05</v>
      </c>
      <c r="D67" s="26"/>
      <c r="E67" s="35">
        <f>ROUND(E66*C67,2)</f>
        <v>85.5</v>
      </c>
      <c r="F67" s="21"/>
    </row>
    <row r="68" spans="1:10" ht="13.5" customHeight="1" x14ac:dyDescent="0.2">
      <c r="A68" s="21"/>
      <c r="B68" s="26" t="s">
        <v>4</v>
      </c>
      <c r="C68" s="42">
        <v>9.9750000000000005E-2</v>
      </c>
      <c r="D68" s="26"/>
      <c r="E68" s="43">
        <f>ROUND(E66*C68,2)</f>
        <v>170.57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1966.07</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1966.07</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5 B58:B62 B48 B34 B38:B42 B36 B50:B56" xr:uid="{262C7691-58A3-4949-9D4D-699A1E54A062}">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E01DD-B5CF-419E-9D13-D48BE9830CFF}">
  <sheetPr>
    <pageSetUpPr fitToPage="1"/>
  </sheetPr>
  <dimension ref="A12:J86"/>
  <sheetViews>
    <sheetView view="pageBreakPreview" topLeftCell="A3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258</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253</v>
      </c>
      <c r="C34" s="53"/>
      <c r="D34" s="53"/>
      <c r="E34" s="28"/>
      <c r="F34" s="21"/>
    </row>
    <row r="35" spans="1:6" ht="14.25" x14ac:dyDescent="0.2">
      <c r="A35" s="21"/>
      <c r="B35" s="53"/>
      <c r="C35" s="53"/>
      <c r="D35" s="53"/>
      <c r="E35" s="28"/>
      <c r="F35" s="21"/>
    </row>
    <row r="36" spans="1:6" ht="14.25" x14ac:dyDescent="0.2">
      <c r="A36" s="21"/>
      <c r="B36" s="53" t="s">
        <v>252</v>
      </c>
      <c r="C36" s="53"/>
      <c r="D36" s="53"/>
      <c r="E36" s="28"/>
      <c r="F36" s="21"/>
    </row>
    <row r="37" spans="1:6" ht="14.25" x14ac:dyDescent="0.2">
      <c r="A37" s="21"/>
      <c r="B37" s="53"/>
      <c r="C37" s="53"/>
      <c r="D37" s="53"/>
      <c r="E37" s="28"/>
      <c r="F37" s="21"/>
    </row>
    <row r="38" spans="1:6" ht="14.25" x14ac:dyDescent="0.2">
      <c r="A38" s="21"/>
      <c r="B38" s="53" t="s">
        <v>254</v>
      </c>
      <c r="C38" s="53"/>
      <c r="D38" s="53"/>
      <c r="E38" s="28"/>
      <c r="F38" s="21"/>
    </row>
    <row r="39" spans="1:6" ht="14.25" x14ac:dyDescent="0.2">
      <c r="A39" s="21"/>
      <c r="B39" s="53"/>
      <c r="C39" s="53"/>
      <c r="D39" s="53"/>
      <c r="E39" s="28"/>
      <c r="F39" s="21"/>
    </row>
    <row r="40" spans="1:6" ht="14.25" x14ac:dyDescent="0.2">
      <c r="A40" s="21"/>
      <c r="B40" s="53" t="s">
        <v>255</v>
      </c>
      <c r="C40" s="53"/>
      <c r="D40" s="53"/>
      <c r="E40" s="28"/>
      <c r="F40" s="21"/>
    </row>
    <row r="41" spans="1:6" ht="14.25" x14ac:dyDescent="0.2">
      <c r="A41" s="21"/>
      <c r="B41" s="53"/>
      <c r="C41" s="53"/>
      <c r="D41" s="53"/>
      <c r="E41" s="28"/>
      <c r="F41" s="21"/>
    </row>
    <row r="42" spans="1:6" ht="14.25" x14ac:dyDescent="0.2">
      <c r="A42" s="21"/>
      <c r="B42" s="53" t="s">
        <v>256</v>
      </c>
      <c r="C42" s="53"/>
      <c r="D42" s="53"/>
      <c r="E42" s="28"/>
      <c r="F42" s="21"/>
    </row>
    <row r="43" spans="1:6" ht="14.25" x14ac:dyDescent="0.2">
      <c r="A43" s="21"/>
      <c r="B43" s="67"/>
      <c r="C43" s="67"/>
      <c r="D43" s="67"/>
      <c r="E43" s="28"/>
      <c r="F43" s="21"/>
    </row>
    <row r="44" spans="1:6" ht="14.25" x14ac:dyDescent="0.2">
      <c r="A44" s="21"/>
      <c r="B44" s="53"/>
      <c r="C44" s="53"/>
      <c r="D44" s="53"/>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60"/>
      <c r="C51" s="60"/>
      <c r="D51" s="60"/>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5*285</f>
        <v>1425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1425</v>
      </c>
      <c r="F66" s="21"/>
    </row>
    <row r="67" spans="1:10" ht="13.5" customHeight="1" x14ac:dyDescent="0.2">
      <c r="A67" s="21"/>
      <c r="B67" s="26" t="s">
        <v>5</v>
      </c>
      <c r="C67" s="31">
        <v>0.05</v>
      </c>
      <c r="D67" s="26"/>
      <c r="E67" s="35">
        <f>ROUND(E66*C67,2)</f>
        <v>71.25</v>
      </c>
      <c r="F67" s="21"/>
    </row>
    <row r="68" spans="1:10" ht="13.5" customHeight="1" x14ac:dyDescent="0.2">
      <c r="A68" s="21"/>
      <c r="B68" s="26" t="s">
        <v>4</v>
      </c>
      <c r="C68" s="42">
        <v>9.9750000000000005E-2</v>
      </c>
      <c r="D68" s="26"/>
      <c r="E68" s="43">
        <f>ROUND(E66*C68,2)</f>
        <v>142.13999999999999</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1638.3899999999999</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1638.3899999999999</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45 B58:B62 B48 B34 B38:B42 B36 B50:B56" xr:uid="{E6F684E8-B6CB-466D-AF43-48CB5B3C2C6E}">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07B23-89F2-400A-BE1D-C9F27B567137}">
  <sheetPr>
    <pageSetUpPr fitToPage="1"/>
  </sheetPr>
  <dimension ref="A12:J86"/>
  <sheetViews>
    <sheetView view="pageBreakPreview"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260</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261</v>
      </c>
      <c r="C34" s="53"/>
      <c r="D34" s="53"/>
      <c r="E34" s="28"/>
      <c r="F34" s="21"/>
    </row>
    <row r="35" spans="1:6" ht="14.25" x14ac:dyDescent="0.2">
      <c r="A35" s="21"/>
      <c r="B35" s="53"/>
      <c r="C35" s="53"/>
      <c r="D35" s="53"/>
      <c r="E35" s="28"/>
      <c r="F35" s="21"/>
    </row>
    <row r="36" spans="1:6" ht="14.25" x14ac:dyDescent="0.2">
      <c r="A36" s="21"/>
      <c r="B36" s="53" t="s">
        <v>262</v>
      </c>
      <c r="C36" s="53"/>
      <c r="D36" s="53"/>
      <c r="E36" s="28"/>
      <c r="F36" s="21"/>
    </row>
    <row r="37" spans="1:6" ht="14.25" x14ac:dyDescent="0.2">
      <c r="A37" s="21"/>
      <c r="B37" s="53"/>
      <c r="C37" s="53"/>
      <c r="D37" s="53"/>
      <c r="E37" s="28"/>
      <c r="F37" s="21"/>
    </row>
    <row r="38" spans="1:6" ht="14.25" x14ac:dyDescent="0.2">
      <c r="A38" s="21"/>
      <c r="B38" s="53" t="s">
        <v>265</v>
      </c>
      <c r="C38" s="53"/>
      <c r="D38" s="53"/>
      <c r="E38" s="28"/>
      <c r="F38" s="21"/>
    </row>
    <row r="39" spans="1:6" ht="14.25" x14ac:dyDescent="0.2">
      <c r="A39" s="21"/>
      <c r="B39" s="67"/>
      <c r="C39" s="67"/>
      <c r="D39" s="67"/>
      <c r="E39" s="28"/>
      <c r="F39" s="21"/>
    </row>
    <row r="40" spans="1:6" ht="14.25" x14ac:dyDescent="0.2">
      <c r="A40" s="21"/>
      <c r="B40" s="53" t="s">
        <v>263</v>
      </c>
      <c r="C40" s="53"/>
      <c r="D40" s="53"/>
      <c r="E40" s="28"/>
      <c r="F40" s="21"/>
    </row>
    <row r="41" spans="1:6" ht="14.25" x14ac:dyDescent="0.2">
      <c r="A41" s="21"/>
      <c r="B41" s="53"/>
      <c r="C41" s="53"/>
      <c r="D41" s="53"/>
      <c r="E41" s="28"/>
      <c r="F41" s="21"/>
    </row>
    <row r="42" spans="1:6" ht="14.25" x14ac:dyDescent="0.2">
      <c r="A42" s="21"/>
      <c r="B42" s="53" t="s">
        <v>264</v>
      </c>
      <c r="C42" s="53"/>
      <c r="D42" s="53"/>
      <c r="E42" s="28"/>
      <c r="F42" s="21"/>
    </row>
    <row r="43" spans="1:6" ht="14.25" x14ac:dyDescent="0.2">
      <c r="A43" s="21"/>
      <c r="B43" s="53"/>
      <c r="C43" s="53"/>
      <c r="D43" s="53"/>
      <c r="E43" s="28"/>
      <c r="F43" s="21"/>
    </row>
    <row r="44" spans="1:6" ht="14.25" x14ac:dyDescent="0.2">
      <c r="A44" s="21"/>
      <c r="B44" s="53"/>
      <c r="C44" s="53"/>
      <c r="D44" s="53"/>
      <c r="E44" s="28"/>
      <c r="F44" s="21"/>
    </row>
    <row r="45" spans="1:6" ht="14.25" x14ac:dyDescent="0.2">
      <c r="A45" s="21"/>
      <c r="B45" s="67"/>
      <c r="C45" s="67"/>
      <c r="D45" s="67"/>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10.5*295</f>
        <v>3097.5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3097.5</v>
      </c>
      <c r="F66" s="21"/>
    </row>
    <row r="67" spans="1:10" ht="13.5" customHeight="1" x14ac:dyDescent="0.2">
      <c r="A67" s="21"/>
      <c r="B67" s="26" t="s">
        <v>5</v>
      </c>
      <c r="C67" s="31">
        <v>0.05</v>
      </c>
      <c r="D67" s="26"/>
      <c r="E67" s="35">
        <f>ROUND(E66*C67,2)</f>
        <v>154.88</v>
      </c>
      <c r="F67" s="21"/>
    </row>
    <row r="68" spans="1:10" ht="13.5" customHeight="1" x14ac:dyDescent="0.2">
      <c r="A68" s="21"/>
      <c r="B68" s="26" t="s">
        <v>4</v>
      </c>
      <c r="C68" s="42">
        <v>9.9750000000000005E-2</v>
      </c>
      <c r="D68" s="26"/>
      <c r="E68" s="43">
        <f>ROUND(E66*C68,2)</f>
        <v>308.98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3561.36</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3561.36</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1:B73 B12:B20 B52 B55 B50 B58:B62 B41 B35:B36" xr:uid="{7EC2D334-95D8-496F-9C94-DC45CE867D3D}">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FF5B-EDDA-47D2-B919-48543F6D062D}">
  <sheetPr>
    <pageSetUpPr fitToPage="1"/>
  </sheetPr>
  <dimension ref="A12:J86"/>
  <sheetViews>
    <sheetView view="pageBreakPreview" topLeftCell="A16"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266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268</v>
      </c>
      <c r="C34" s="53"/>
      <c r="D34" s="53"/>
      <c r="E34" s="28"/>
      <c r="F34" s="21"/>
    </row>
    <row r="35" spans="1:6" ht="14.25" x14ac:dyDescent="0.2">
      <c r="A35" s="21"/>
      <c r="B35" s="53"/>
      <c r="C35" s="53"/>
      <c r="D35" s="53"/>
      <c r="E35" s="28"/>
      <c r="F35" s="21"/>
    </row>
    <row r="36" spans="1:6" ht="14.25" x14ac:dyDescent="0.2">
      <c r="A36" s="21"/>
      <c r="B36" s="53" t="s">
        <v>269</v>
      </c>
      <c r="C36" s="53"/>
      <c r="D36" s="53"/>
      <c r="E36" s="28"/>
      <c r="F36" s="21"/>
    </row>
    <row r="37" spans="1:6" ht="14.25" x14ac:dyDescent="0.2">
      <c r="A37" s="21"/>
      <c r="B37" s="53"/>
      <c r="C37" s="53"/>
      <c r="D37" s="53"/>
      <c r="E37" s="28"/>
      <c r="F37" s="21"/>
    </row>
    <row r="38" spans="1:6" ht="14.25" x14ac:dyDescent="0.2">
      <c r="A38" s="21"/>
      <c r="B38" s="53" t="s">
        <v>271</v>
      </c>
      <c r="C38" s="53"/>
      <c r="D38" s="53"/>
      <c r="E38" s="28"/>
      <c r="F38" s="21"/>
    </row>
    <row r="39" spans="1:6" ht="14.25" x14ac:dyDescent="0.2">
      <c r="A39" s="21"/>
      <c r="B39" s="53"/>
      <c r="C39" s="53"/>
      <c r="D39" s="53"/>
      <c r="E39" s="28"/>
      <c r="F39" s="21"/>
    </row>
    <row r="40" spans="1:6" ht="14.25" x14ac:dyDescent="0.2">
      <c r="A40" s="21"/>
      <c r="B40" s="53" t="s">
        <v>270</v>
      </c>
      <c r="C40" s="53"/>
      <c r="D40" s="53"/>
      <c r="E40" s="28"/>
      <c r="F40" s="21"/>
    </row>
    <row r="41" spans="1:6" ht="14.25" x14ac:dyDescent="0.2">
      <c r="A41" s="21"/>
      <c r="B41" s="53"/>
      <c r="C41" s="53"/>
      <c r="D41" s="53"/>
      <c r="E41" s="28"/>
      <c r="F41" s="21"/>
    </row>
    <row r="42" spans="1:6" ht="14.25" x14ac:dyDescent="0.2">
      <c r="A42" s="21"/>
      <c r="B42" s="53" t="s">
        <v>272</v>
      </c>
      <c r="C42" s="53"/>
      <c r="D42" s="53"/>
      <c r="E42" s="28"/>
      <c r="F42" s="21"/>
    </row>
    <row r="43" spans="1:6" ht="14.25" x14ac:dyDescent="0.2">
      <c r="A43" s="21"/>
      <c r="B43" s="67"/>
      <c r="C43" s="67"/>
      <c r="D43" s="67"/>
      <c r="E43" s="28"/>
      <c r="F43" s="21"/>
    </row>
    <row r="44" spans="1:6" ht="14.25" x14ac:dyDescent="0.2">
      <c r="A44" s="21"/>
      <c r="B44" s="53" t="s">
        <v>273</v>
      </c>
      <c r="C44" s="53"/>
      <c r="D44" s="53"/>
      <c r="E44" s="28"/>
      <c r="F44" s="21"/>
    </row>
    <row r="45" spans="1:6" ht="14.25" x14ac:dyDescent="0.2">
      <c r="A45" s="21"/>
      <c r="B45" s="53"/>
      <c r="C45" s="53"/>
      <c r="D45" s="53"/>
      <c r="E45" s="28"/>
      <c r="F45" s="21"/>
    </row>
    <row r="46" spans="1:6" ht="14.25" x14ac:dyDescent="0.2">
      <c r="A46" s="21"/>
      <c r="B46" s="53" t="s">
        <v>255</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30" customHeight="1"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11.25*295</f>
        <v>3318.75</v>
      </c>
      <c r="F63" s="21"/>
    </row>
    <row r="64" spans="1:6" ht="13.5" customHeight="1" x14ac:dyDescent="0.2">
      <c r="A64" s="21"/>
      <c r="B64" s="34" t="s">
        <v>11</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3318.75</v>
      </c>
      <c r="F66" s="21"/>
    </row>
    <row r="67" spans="1:10" ht="13.5" customHeight="1" x14ac:dyDescent="0.2">
      <c r="A67" s="21"/>
      <c r="B67" s="26" t="s">
        <v>5</v>
      </c>
      <c r="C67" s="31">
        <v>0.05</v>
      </c>
      <c r="D67" s="26"/>
      <c r="E67" s="35">
        <f>ROUND(E66*C67,2)</f>
        <v>165.94</v>
      </c>
      <c r="F67" s="21"/>
    </row>
    <row r="68" spans="1:10" ht="13.5" customHeight="1" x14ac:dyDescent="0.2">
      <c r="A68" s="21"/>
      <c r="B68" s="26" t="s">
        <v>4</v>
      </c>
      <c r="C68" s="42">
        <v>9.9750000000000005E-2</v>
      </c>
      <c r="D68" s="26"/>
      <c r="E68" s="43">
        <f>ROUND(E66*C68,2)</f>
        <v>331.05</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3815.7400000000002</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3815.7400000000002</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1:D61"/>
    <mergeCell ref="B50:D50"/>
    <mergeCell ref="B51:D51"/>
    <mergeCell ref="B52:D52"/>
    <mergeCell ref="B53:D53"/>
    <mergeCell ref="B54:D54"/>
    <mergeCell ref="B55:D55"/>
    <mergeCell ref="B56:D56"/>
    <mergeCell ref="B57:D57"/>
    <mergeCell ref="B58:D58"/>
    <mergeCell ref="B59:D59"/>
    <mergeCell ref="B60:D60"/>
    <mergeCell ref="A79:F79"/>
    <mergeCell ref="B81:E81"/>
    <mergeCell ref="A82:F82"/>
    <mergeCell ref="B84:D84"/>
    <mergeCell ref="B62:D62"/>
    <mergeCell ref="B71:D71"/>
    <mergeCell ref="B72:D72"/>
    <mergeCell ref="B73:D73"/>
    <mergeCell ref="B77:E77"/>
    <mergeCell ref="A78:F78"/>
  </mergeCells>
  <dataValidations count="1">
    <dataValidation type="list" allowBlank="1" showInputMessage="1" showErrorMessage="1" sqref="B71:B73 B12:B20 B45:B46 B58:B62 B48 B34 B38:B42 B36 B50:B56" xr:uid="{D6E97408-E63D-4A8A-AAA5-8112C1C23AD6}">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4B69-4FA5-49D6-8A0C-F06F822EF7FA}">
  <sheetPr>
    <pageSetUpPr fitToPage="1"/>
  </sheetPr>
  <dimension ref="A12:J86"/>
  <sheetViews>
    <sheetView view="pageBreakPreview" topLeftCell="A21"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274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7"/>
      <c r="C38" s="67"/>
      <c r="D38" s="67"/>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186</v>
      </c>
      <c r="C41" s="53"/>
      <c r="D41" s="53"/>
      <c r="E41" s="28"/>
      <c r="F41" s="21"/>
    </row>
    <row r="42" spans="1:6" ht="14.25" x14ac:dyDescent="0.2">
      <c r="A42" s="21"/>
      <c r="B42" s="53"/>
      <c r="C42" s="53"/>
      <c r="D42" s="53"/>
      <c r="E42" s="28"/>
      <c r="F42" s="21"/>
    </row>
    <row r="43" spans="1:6" ht="14.25" x14ac:dyDescent="0.2">
      <c r="A43" s="21"/>
      <c r="B43" s="53" t="s">
        <v>277</v>
      </c>
      <c r="C43" s="53"/>
      <c r="D43" s="53"/>
      <c r="E43" s="28"/>
      <c r="F43" s="21"/>
    </row>
    <row r="44" spans="1:6" ht="14.25" x14ac:dyDescent="0.2">
      <c r="A44" s="21"/>
      <c r="B44" s="53"/>
      <c r="C44" s="53"/>
      <c r="D44" s="53"/>
      <c r="E44" s="28"/>
      <c r="F44" s="21"/>
    </row>
    <row r="45" spans="1:6" ht="14.25" x14ac:dyDescent="0.2">
      <c r="A45" s="21"/>
      <c r="B45" s="53" t="s">
        <v>28</v>
      </c>
      <c r="C45" s="53"/>
      <c r="D45" s="53"/>
      <c r="E45" s="28"/>
      <c r="F45" s="21"/>
    </row>
    <row r="46" spans="1:6" ht="14.25" x14ac:dyDescent="0.2">
      <c r="A46" s="21"/>
      <c r="B46" s="60"/>
      <c r="C46" s="60"/>
      <c r="D46" s="60"/>
      <c r="E46" s="28"/>
      <c r="F46" s="21"/>
    </row>
    <row r="47" spans="1:6" ht="14.25" x14ac:dyDescent="0.2">
      <c r="A47" s="21"/>
      <c r="B47" s="53" t="s">
        <v>238</v>
      </c>
      <c r="C47" s="53"/>
      <c r="D47" s="53"/>
      <c r="E47" s="28"/>
      <c r="F47" s="21"/>
    </row>
    <row r="48" spans="1:6" ht="14.25" x14ac:dyDescent="0.2">
      <c r="A48" s="21"/>
      <c r="B48" s="53"/>
      <c r="C48" s="53"/>
      <c r="D48" s="53"/>
      <c r="E48" s="28"/>
      <c r="F48" s="21"/>
    </row>
    <row r="49" spans="1:6" ht="30" customHeight="1" x14ac:dyDescent="0.2">
      <c r="A49" s="21"/>
      <c r="B49" s="53" t="s">
        <v>239</v>
      </c>
      <c r="C49" s="53"/>
      <c r="D49" s="53"/>
      <c r="E49" s="28"/>
      <c r="F49" s="21"/>
    </row>
    <row r="50" spans="1:6" ht="14.25" x14ac:dyDescent="0.2">
      <c r="A50" s="21"/>
      <c r="B50" s="53"/>
      <c r="C50" s="53"/>
      <c r="D50" s="53"/>
      <c r="E50" s="28"/>
      <c r="F50" s="21"/>
    </row>
    <row r="51" spans="1:6" ht="14.25" customHeight="1" x14ac:dyDescent="0.2">
      <c r="A51" s="21"/>
      <c r="B51" s="53" t="s">
        <v>276</v>
      </c>
      <c r="C51" s="53"/>
      <c r="D51" s="53"/>
      <c r="E51" s="28"/>
      <c r="F51" s="21"/>
    </row>
    <row r="52" spans="1:6" ht="14.25" x14ac:dyDescent="0.2">
      <c r="A52" s="21"/>
      <c r="B52" s="53"/>
      <c r="C52" s="53"/>
      <c r="D52" s="53"/>
      <c r="E52" s="28"/>
      <c r="F52" s="21"/>
    </row>
    <row r="53" spans="1:6" ht="14.25" x14ac:dyDescent="0.2">
      <c r="A53" s="21"/>
      <c r="B53" s="53" t="s">
        <v>47</v>
      </c>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26*295</f>
        <v>7670</v>
      </c>
      <c r="F63" s="21"/>
    </row>
    <row r="64" spans="1:6" ht="13.5" customHeight="1" x14ac:dyDescent="0.2">
      <c r="A64" s="21"/>
      <c r="B64" s="34" t="s">
        <v>11</v>
      </c>
      <c r="C64" s="26"/>
      <c r="D64" s="26"/>
      <c r="E64" s="30">
        <v>25</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7695</v>
      </c>
      <c r="F66" s="21"/>
    </row>
    <row r="67" spans="1:10" ht="13.5" customHeight="1" x14ac:dyDescent="0.2">
      <c r="A67" s="21"/>
      <c r="B67" s="26" t="s">
        <v>5</v>
      </c>
      <c r="C67" s="31">
        <v>0.05</v>
      </c>
      <c r="D67" s="26"/>
      <c r="E67" s="35">
        <f>ROUND(E66*C67,2)</f>
        <v>384.75</v>
      </c>
      <c r="F67" s="21"/>
    </row>
    <row r="68" spans="1:10" ht="13.5" customHeight="1" x14ac:dyDescent="0.2">
      <c r="A68" s="21"/>
      <c r="B68" s="26" t="s">
        <v>4</v>
      </c>
      <c r="C68" s="42">
        <v>9.9750000000000005E-2</v>
      </c>
      <c r="D68" s="26"/>
      <c r="E68" s="43">
        <f>ROUND(E66*C68,2)</f>
        <v>767.58</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8847.33</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8847.33</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39">
    <mergeCell ref="A79:F79"/>
    <mergeCell ref="B81:E81"/>
    <mergeCell ref="A82:F82"/>
    <mergeCell ref="B84:D84"/>
    <mergeCell ref="B62:D62"/>
    <mergeCell ref="B71:D71"/>
    <mergeCell ref="B72:D72"/>
    <mergeCell ref="B73:D73"/>
    <mergeCell ref="B77:E77"/>
    <mergeCell ref="A78:F78"/>
    <mergeCell ref="B43:D43"/>
    <mergeCell ref="B61:D61"/>
    <mergeCell ref="B45:D45"/>
    <mergeCell ref="B46:D46"/>
    <mergeCell ref="B47:D47"/>
    <mergeCell ref="B48:D48"/>
    <mergeCell ref="B49:D49"/>
    <mergeCell ref="B55:D55"/>
    <mergeCell ref="B56:D56"/>
    <mergeCell ref="B57:D57"/>
    <mergeCell ref="B58:D58"/>
    <mergeCell ref="B59:D59"/>
    <mergeCell ref="B60:D60"/>
    <mergeCell ref="A30:F30"/>
    <mergeCell ref="B34:D34"/>
    <mergeCell ref="B50:D50"/>
    <mergeCell ref="B53:D53"/>
    <mergeCell ref="B54:D54"/>
    <mergeCell ref="B44:D44"/>
    <mergeCell ref="B51:D51"/>
    <mergeCell ref="B52:D52"/>
    <mergeCell ref="B35:D35"/>
    <mergeCell ref="B36:D36"/>
    <mergeCell ref="B37:D37"/>
    <mergeCell ref="B38:D38"/>
    <mergeCell ref="B39:D39"/>
    <mergeCell ref="B40:D40"/>
    <mergeCell ref="B41:D41"/>
    <mergeCell ref="B42:D42"/>
  </mergeCells>
  <dataValidations count="1">
    <dataValidation type="list" allowBlank="1" showInputMessage="1" showErrorMessage="1" sqref="B71:B73 B12:B20 B40 B58:B62 B43 B36:B37 B45:B56" xr:uid="{FC2305A1-FAA5-4D79-9EA0-B51C635A0AF8}">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78CCC-12D2-4900-A981-8EAEFE33FC3B}">
  <sheetPr>
    <pageSetUpPr fitToPage="1"/>
  </sheetPr>
  <dimension ref="A12:J87"/>
  <sheetViews>
    <sheetView view="pageBreakPreview" topLeftCell="A22" zoomScale="80" zoomScaleNormal="100" zoomScaleSheetLayoutView="80" workbookViewId="0">
      <selection activeCell="O50" sqref="O5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279</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7"/>
      <c r="C38" s="67"/>
      <c r="D38" s="67"/>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186</v>
      </c>
      <c r="C41" s="53"/>
      <c r="D41" s="53"/>
      <c r="E41" s="28"/>
      <c r="F41" s="21"/>
    </row>
    <row r="42" spans="1:6" ht="14.25" x14ac:dyDescent="0.2">
      <c r="A42" s="21"/>
      <c r="B42" s="53"/>
      <c r="C42" s="53"/>
      <c r="D42" s="53"/>
      <c r="E42" s="28"/>
      <c r="F42" s="21"/>
    </row>
    <row r="43" spans="1:6" ht="14.25" x14ac:dyDescent="0.2">
      <c r="A43" s="21"/>
      <c r="B43" s="53" t="s">
        <v>277</v>
      </c>
      <c r="C43" s="53"/>
      <c r="D43" s="53"/>
      <c r="E43" s="28"/>
      <c r="F43" s="21"/>
    </row>
    <row r="44" spans="1:6" ht="14.25" x14ac:dyDescent="0.2">
      <c r="A44" s="21"/>
      <c r="B44" s="53"/>
      <c r="C44" s="53"/>
      <c r="D44" s="53"/>
      <c r="E44" s="28"/>
      <c r="F44" s="21"/>
    </row>
    <row r="45" spans="1:6" ht="14.25" x14ac:dyDescent="0.2">
      <c r="A45" s="21"/>
      <c r="B45" s="53" t="s">
        <v>28</v>
      </c>
      <c r="C45" s="53"/>
      <c r="D45" s="53"/>
      <c r="E45" s="28"/>
      <c r="F45" s="21"/>
    </row>
    <row r="46" spans="1:6" ht="14.25" x14ac:dyDescent="0.2">
      <c r="A46" s="21"/>
      <c r="B46" s="60"/>
      <c r="C46" s="60"/>
      <c r="D46" s="60"/>
      <c r="E46" s="28"/>
      <c r="F46" s="21"/>
    </row>
    <row r="47" spans="1:6" ht="14.25" x14ac:dyDescent="0.2">
      <c r="A47" s="21"/>
      <c r="B47" s="53" t="s">
        <v>238</v>
      </c>
      <c r="C47" s="53"/>
      <c r="D47" s="53"/>
      <c r="E47" s="28"/>
      <c r="F47" s="21"/>
    </row>
    <row r="48" spans="1:6" ht="14.25" x14ac:dyDescent="0.2">
      <c r="A48" s="21"/>
      <c r="B48" s="53"/>
      <c r="C48" s="53"/>
      <c r="D48" s="53"/>
      <c r="E48" s="28"/>
      <c r="F48" s="21"/>
    </row>
    <row r="49" spans="1:6" ht="14.25" x14ac:dyDescent="0.2">
      <c r="A49" s="21"/>
      <c r="B49" s="53" t="s">
        <v>281</v>
      </c>
      <c r="C49" s="53"/>
      <c r="D49" s="53"/>
      <c r="E49" s="28"/>
      <c r="F49" s="21"/>
    </row>
    <row r="50" spans="1:6" ht="14.25" x14ac:dyDescent="0.2">
      <c r="A50" s="21"/>
      <c r="B50" s="53"/>
      <c r="C50" s="53"/>
      <c r="D50" s="53"/>
      <c r="E50" s="28"/>
      <c r="F50" s="21"/>
    </row>
    <row r="51" spans="1:6" ht="14.25" customHeight="1" x14ac:dyDescent="0.2">
      <c r="A51" s="21"/>
      <c r="B51" s="53" t="s">
        <v>280</v>
      </c>
      <c r="C51" s="53"/>
      <c r="D51" s="53"/>
      <c r="E51" s="28"/>
      <c r="F51" s="21"/>
    </row>
    <row r="52" spans="1:6" ht="14.25" x14ac:dyDescent="0.2">
      <c r="A52" s="21"/>
      <c r="B52" s="53"/>
      <c r="C52" s="53"/>
      <c r="D52" s="53"/>
      <c r="E52" s="28"/>
      <c r="F52" s="21"/>
    </row>
    <row r="53" spans="1:6" ht="14.25" x14ac:dyDescent="0.2">
      <c r="A53" s="21"/>
      <c r="B53" s="53" t="s">
        <v>47</v>
      </c>
      <c r="C53" s="53"/>
      <c r="D53" s="53"/>
      <c r="E53" s="28"/>
      <c r="F53" s="21"/>
    </row>
    <row r="54" spans="1:6" ht="14.25" x14ac:dyDescent="0.2">
      <c r="A54" s="21"/>
      <c r="B54" s="53"/>
      <c r="C54" s="53"/>
      <c r="D54" s="53"/>
      <c r="E54" s="28"/>
      <c r="F54" s="21"/>
    </row>
    <row r="55" spans="1:6" ht="14.25" x14ac:dyDescent="0.2">
      <c r="A55" s="21"/>
      <c r="B55" s="53" t="s">
        <v>282</v>
      </c>
      <c r="C55" s="53"/>
      <c r="D55" s="53"/>
      <c r="E55" s="28"/>
      <c r="F55" s="21"/>
    </row>
    <row r="56" spans="1:6" ht="14.25" x14ac:dyDescent="0.2">
      <c r="A56" s="21"/>
      <c r="B56" s="53"/>
      <c r="C56" s="53"/>
      <c r="D56" s="53"/>
      <c r="E56" s="28"/>
      <c r="F56" s="21"/>
    </row>
    <row r="57" spans="1:6" ht="14.25" x14ac:dyDescent="0.2">
      <c r="A57" s="21"/>
      <c r="B57" s="53" t="s">
        <v>263</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44*325</f>
        <v>14300</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14300</v>
      </c>
      <c r="F67" s="21"/>
    </row>
    <row r="68" spans="1:10" ht="13.5" customHeight="1" x14ac:dyDescent="0.2">
      <c r="A68" s="21"/>
      <c r="B68" s="26" t="s">
        <v>5</v>
      </c>
      <c r="C68" s="31">
        <v>0.05</v>
      </c>
      <c r="D68" s="26"/>
      <c r="E68" s="35">
        <f>ROUND(E67*C68,2)</f>
        <v>715</v>
      </c>
      <c r="F68" s="21"/>
    </row>
    <row r="69" spans="1:10" ht="13.5" customHeight="1" x14ac:dyDescent="0.2">
      <c r="A69" s="21"/>
      <c r="B69" s="26" t="s">
        <v>4</v>
      </c>
      <c r="C69" s="42">
        <v>9.9750000000000005E-2</v>
      </c>
      <c r="D69" s="26"/>
      <c r="E69" s="43">
        <f>ROUND(E67*C69,2)</f>
        <v>1426.43</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16441.43</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16441.43</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0">
    <mergeCell ref="B44:D44"/>
    <mergeCell ref="A30:F30"/>
    <mergeCell ref="B34:D34"/>
    <mergeCell ref="B35:D35"/>
    <mergeCell ref="B36:D36"/>
    <mergeCell ref="B37:D37"/>
    <mergeCell ref="B38:D38"/>
    <mergeCell ref="B39:D39"/>
    <mergeCell ref="B40:D40"/>
    <mergeCell ref="B41:D41"/>
    <mergeCell ref="B42:D42"/>
    <mergeCell ref="B43:D43"/>
    <mergeCell ref="B57:D57"/>
    <mergeCell ref="B45:D45"/>
    <mergeCell ref="B46:D46"/>
    <mergeCell ref="B47:D47"/>
    <mergeCell ref="B48:D48"/>
    <mergeCell ref="B49:D49"/>
    <mergeCell ref="B50:D50"/>
    <mergeCell ref="B51:D51"/>
    <mergeCell ref="B52:D52"/>
    <mergeCell ref="B53:D53"/>
    <mergeCell ref="B54:D54"/>
    <mergeCell ref="B55:D55"/>
    <mergeCell ref="B82:E82"/>
    <mergeCell ref="A83:F83"/>
    <mergeCell ref="B85:D85"/>
    <mergeCell ref="B56:D56"/>
    <mergeCell ref="B72:D72"/>
    <mergeCell ref="B73:D73"/>
    <mergeCell ref="B74:D74"/>
    <mergeCell ref="B78:E78"/>
    <mergeCell ref="A79:F79"/>
    <mergeCell ref="A80:F80"/>
    <mergeCell ref="B58:D58"/>
    <mergeCell ref="B59:D59"/>
    <mergeCell ref="B60:D60"/>
    <mergeCell ref="B61:D61"/>
    <mergeCell ref="B62:D62"/>
    <mergeCell ref="B63:D63"/>
  </mergeCells>
  <dataValidations count="1">
    <dataValidation type="list" allowBlank="1" showInputMessage="1" showErrorMessage="1" sqref="B72:B74 B12:B20 B40 B59:B63 B43 B36:B37 B45:B57" xr:uid="{F2935B6C-6DF0-4DAD-A0B9-5543158331FD}">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4E1B5-5E34-42CE-A795-7E7313604CED}">
  <sheetPr>
    <pageSetUpPr fitToPage="1"/>
  </sheetPr>
  <dimension ref="A12:J86"/>
  <sheetViews>
    <sheetView view="pageBreakPreview" topLeftCell="A9"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297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298</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c r="C34" s="53"/>
      <c r="D34" s="53"/>
      <c r="E34" s="28"/>
      <c r="F34" s="21"/>
    </row>
    <row r="35" spans="1:6" ht="14.25" x14ac:dyDescent="0.2">
      <c r="A35" s="21"/>
      <c r="B35" s="53" t="s">
        <v>299</v>
      </c>
      <c r="C35" s="53"/>
      <c r="D35" s="53"/>
      <c r="E35" s="28"/>
      <c r="F35" s="21"/>
    </row>
    <row r="36" spans="1:6" ht="14.25" x14ac:dyDescent="0.2">
      <c r="A36" s="21"/>
      <c r="B36" s="53"/>
      <c r="C36" s="53"/>
      <c r="D36" s="53"/>
      <c r="E36" s="28"/>
      <c r="F36" s="21"/>
    </row>
    <row r="37" spans="1:6" ht="14.25" x14ac:dyDescent="0.2">
      <c r="A37" s="21"/>
      <c r="B37" s="53" t="s">
        <v>302</v>
      </c>
      <c r="C37" s="53"/>
      <c r="D37" s="53"/>
      <c r="E37" s="28"/>
      <c r="F37" s="21"/>
    </row>
    <row r="38" spans="1:6" ht="14.25" x14ac:dyDescent="0.2">
      <c r="A38" s="21"/>
      <c r="B38" s="53"/>
      <c r="C38" s="53"/>
      <c r="D38" s="53"/>
      <c r="E38" s="28"/>
      <c r="F38" s="21"/>
    </row>
    <row r="39" spans="1:6" ht="14.25" x14ac:dyDescent="0.2">
      <c r="A39" s="21"/>
      <c r="B39" s="53" t="s">
        <v>303</v>
      </c>
      <c r="C39" s="53"/>
      <c r="D39" s="53"/>
      <c r="E39" s="28"/>
      <c r="F39" s="21"/>
    </row>
    <row r="40" spans="1:6" ht="14.25" x14ac:dyDescent="0.2">
      <c r="A40" s="21"/>
      <c r="B40" s="67"/>
      <c r="C40" s="67"/>
      <c r="D40" s="67"/>
      <c r="E40" s="28"/>
      <c r="F40" s="21"/>
    </row>
    <row r="41" spans="1:6" ht="14.25" x14ac:dyDescent="0.2">
      <c r="A41" s="21"/>
      <c r="B41" s="53" t="s">
        <v>300</v>
      </c>
      <c r="C41" s="53"/>
      <c r="D41" s="53"/>
      <c r="E41" s="28"/>
      <c r="F41" s="21"/>
    </row>
    <row r="42" spans="1:6" ht="14.25" x14ac:dyDescent="0.2">
      <c r="A42" s="21"/>
      <c r="B42" s="53"/>
      <c r="C42" s="53"/>
      <c r="D42" s="53"/>
      <c r="E42" s="28"/>
      <c r="F42" s="21"/>
    </row>
    <row r="43" spans="1:6" ht="14.25" x14ac:dyDescent="0.2">
      <c r="A43" s="21"/>
      <c r="B43" s="53" t="s">
        <v>301</v>
      </c>
      <c r="C43" s="53"/>
      <c r="D43" s="53"/>
      <c r="E43" s="28"/>
      <c r="F43" s="21"/>
    </row>
    <row r="44" spans="1:6" ht="14.25" x14ac:dyDescent="0.2">
      <c r="A44" s="21"/>
      <c r="B44" s="67"/>
      <c r="C44" s="67"/>
      <c r="D44" s="67"/>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67"/>
      <c r="C53" s="67"/>
      <c r="D53" s="67"/>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7"/>
      <c r="C56" s="67"/>
      <c r="D56" s="67"/>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3.5" customHeight="1" x14ac:dyDescent="0.2">
      <c r="A62" s="21"/>
      <c r="B62" s="60"/>
      <c r="C62" s="60"/>
      <c r="D62" s="60"/>
      <c r="E62" s="28"/>
      <c r="F62" s="21"/>
    </row>
    <row r="63" spans="1:6" ht="13.5" customHeight="1" x14ac:dyDescent="0.2">
      <c r="A63" s="21"/>
      <c r="B63" s="25" t="s">
        <v>14</v>
      </c>
      <c r="C63" s="26"/>
      <c r="D63" s="26"/>
      <c r="E63" s="29">
        <f>3.75*325</f>
        <v>1218.75</v>
      </c>
      <c r="F63" s="21"/>
    </row>
    <row r="64" spans="1:6" ht="13.5" customHeight="1" x14ac:dyDescent="0.2">
      <c r="A64" s="21"/>
      <c r="B64" s="34" t="s">
        <v>37</v>
      </c>
      <c r="C64" s="26"/>
      <c r="D64" s="26"/>
      <c r="E64" s="30">
        <v>0</v>
      </c>
      <c r="F64" s="21"/>
    </row>
    <row r="65" spans="1:10" ht="13.5" customHeight="1" x14ac:dyDescent="0.2">
      <c r="A65" s="21"/>
      <c r="B65" s="34" t="s">
        <v>12</v>
      </c>
      <c r="C65" s="26"/>
      <c r="D65" s="26"/>
      <c r="E65" s="30">
        <v>0</v>
      </c>
      <c r="F65" s="21"/>
    </row>
    <row r="66" spans="1:10" ht="13.5" customHeight="1" x14ac:dyDescent="0.2">
      <c r="A66" s="21"/>
      <c r="B66" s="25" t="s">
        <v>13</v>
      </c>
      <c r="C66" s="26"/>
      <c r="D66" s="26"/>
      <c r="E66" s="29">
        <f>SUM(E63:E65)</f>
        <v>1218.75</v>
      </c>
      <c r="F66" s="21"/>
    </row>
    <row r="67" spans="1:10" ht="13.5" customHeight="1" x14ac:dyDescent="0.2">
      <c r="A67" s="21"/>
      <c r="B67" s="26" t="s">
        <v>5</v>
      </c>
      <c r="C67" s="31">
        <v>0.05</v>
      </c>
      <c r="D67" s="26"/>
      <c r="E67" s="35">
        <f>ROUND(E66*C67,2)</f>
        <v>60.94</v>
      </c>
      <c r="F67" s="21"/>
    </row>
    <row r="68" spans="1:10" ht="13.5" customHeight="1" x14ac:dyDescent="0.2">
      <c r="A68" s="21"/>
      <c r="B68" s="26" t="s">
        <v>4</v>
      </c>
      <c r="C68" s="42">
        <v>9.9750000000000005E-2</v>
      </c>
      <c r="D68" s="26"/>
      <c r="E68" s="43">
        <f>ROUND(E66*C68,2)</f>
        <v>121.57</v>
      </c>
      <c r="F68" s="21"/>
    </row>
    <row r="69" spans="1:10" ht="13.5" customHeight="1" x14ac:dyDescent="0.2">
      <c r="A69" s="21"/>
      <c r="B69" s="26"/>
      <c r="C69" s="26"/>
      <c r="D69" s="26"/>
      <c r="E69" s="32"/>
      <c r="F69" s="21"/>
      <c r="J69" s="47"/>
    </row>
    <row r="70" spans="1:10" ht="16.5" customHeight="1" thickBot="1" x14ac:dyDescent="0.25">
      <c r="A70" s="21"/>
      <c r="B70" s="25" t="s">
        <v>15</v>
      </c>
      <c r="C70" s="26"/>
      <c r="D70" s="26"/>
      <c r="E70" s="33">
        <f>SUM(E66:E68)</f>
        <v>1401.26</v>
      </c>
      <c r="F70" s="21"/>
      <c r="J70" s="47"/>
    </row>
    <row r="71" spans="1:10" ht="15.75" thickTop="1" x14ac:dyDescent="0.2">
      <c r="A71" s="21"/>
      <c r="B71" s="61"/>
      <c r="C71" s="61"/>
      <c r="D71" s="61"/>
      <c r="E71" s="36"/>
      <c r="F71" s="21"/>
    </row>
    <row r="72" spans="1:10" ht="15" x14ac:dyDescent="0.2">
      <c r="A72" s="21"/>
      <c r="B72" s="62" t="s">
        <v>17</v>
      </c>
      <c r="C72" s="62"/>
      <c r="D72" s="62"/>
      <c r="E72" s="36">
        <v>0</v>
      </c>
      <c r="F72" s="21"/>
    </row>
    <row r="73" spans="1:10" ht="15" x14ac:dyDescent="0.2">
      <c r="A73" s="21"/>
      <c r="B73" s="61"/>
      <c r="C73" s="61"/>
      <c r="D73" s="61"/>
      <c r="E73" s="36"/>
      <c r="F73" s="21"/>
    </row>
    <row r="74" spans="1:10" ht="19.5" customHeight="1" x14ac:dyDescent="0.2">
      <c r="A74" s="21"/>
      <c r="B74" s="37" t="s">
        <v>16</v>
      </c>
      <c r="C74" s="38"/>
      <c r="D74" s="38"/>
      <c r="E74" s="39">
        <f>E70-E72</f>
        <v>1401.26</v>
      </c>
      <c r="F74" s="21"/>
    </row>
    <row r="75" spans="1:10" ht="13.5" customHeight="1" x14ac:dyDescent="0.2">
      <c r="A75" s="21"/>
      <c r="B75" s="21"/>
      <c r="C75" s="21"/>
      <c r="D75" s="21"/>
      <c r="E75" s="21"/>
      <c r="F75" s="21"/>
    </row>
    <row r="76" spans="1:10" x14ac:dyDescent="0.2">
      <c r="A76" s="21"/>
      <c r="B76" s="21"/>
      <c r="C76" s="21"/>
      <c r="D76" s="21"/>
      <c r="E76" s="21"/>
      <c r="F76" s="21"/>
    </row>
    <row r="77" spans="1:10" x14ac:dyDescent="0.2">
      <c r="A77" s="21"/>
      <c r="B77" s="63"/>
      <c r="C77" s="63"/>
      <c r="D77" s="63"/>
      <c r="E77" s="63"/>
      <c r="F77" s="21"/>
    </row>
    <row r="78" spans="1:10" ht="14.25" x14ac:dyDescent="0.2">
      <c r="A78" s="54" t="s">
        <v>29</v>
      </c>
      <c r="B78" s="54"/>
      <c r="C78" s="54"/>
      <c r="D78" s="54"/>
      <c r="E78" s="54"/>
      <c r="F78" s="54"/>
    </row>
    <row r="79" spans="1:10" ht="14.25" x14ac:dyDescent="0.2">
      <c r="A79" s="55" t="s">
        <v>30</v>
      </c>
      <c r="B79" s="55"/>
      <c r="C79" s="55"/>
      <c r="D79" s="55"/>
      <c r="E79" s="55"/>
      <c r="F79" s="55"/>
    </row>
    <row r="80" spans="1:10" x14ac:dyDescent="0.2">
      <c r="A80" s="21"/>
      <c r="B80" s="21"/>
      <c r="C80" s="21"/>
      <c r="D80" s="21"/>
      <c r="E80" s="21"/>
      <c r="F80" s="21"/>
    </row>
    <row r="81" spans="1:6" x14ac:dyDescent="0.2">
      <c r="A81" s="21"/>
      <c r="B81" s="56"/>
      <c r="C81" s="56"/>
      <c r="D81" s="56"/>
      <c r="E81" s="56"/>
      <c r="F81" s="21"/>
    </row>
    <row r="82" spans="1:6" ht="15" x14ac:dyDescent="0.2">
      <c r="A82" s="57" t="s">
        <v>6</v>
      </c>
      <c r="B82" s="57"/>
      <c r="C82" s="57"/>
      <c r="D82" s="57"/>
      <c r="E82" s="57"/>
      <c r="F82" s="57"/>
    </row>
    <row r="84" spans="1:6" ht="39.75" customHeight="1" x14ac:dyDescent="0.2">
      <c r="B84" s="58"/>
      <c r="C84" s="59"/>
      <c r="D84" s="59"/>
    </row>
    <row r="85" spans="1:6" ht="13.5" customHeight="1" x14ac:dyDescent="0.2"/>
    <row r="86" spans="1:6" x14ac:dyDescent="0.2">
      <c r="B86" s="16"/>
      <c r="C86" s="16"/>
      <c r="D86" s="16"/>
    </row>
  </sheetData>
  <mergeCells count="40">
    <mergeCell ref="A79:F79"/>
    <mergeCell ref="B81:E81"/>
    <mergeCell ref="A82:F82"/>
    <mergeCell ref="B84:D84"/>
    <mergeCell ref="B62:D62"/>
    <mergeCell ref="B71:D71"/>
    <mergeCell ref="B72:D72"/>
    <mergeCell ref="B73:D73"/>
    <mergeCell ref="B77:E77"/>
    <mergeCell ref="A78:F78"/>
    <mergeCell ref="B61:D61"/>
    <mergeCell ref="B50:D50"/>
    <mergeCell ref="B51:D51"/>
    <mergeCell ref="B52:D52"/>
    <mergeCell ref="B53:D53"/>
    <mergeCell ref="B54:D54"/>
    <mergeCell ref="B55:D55"/>
    <mergeCell ref="B56:D56"/>
    <mergeCell ref="B57:D57"/>
    <mergeCell ref="B58:D58"/>
    <mergeCell ref="B59:D59"/>
    <mergeCell ref="B60:D60"/>
    <mergeCell ref="B49:D49"/>
    <mergeCell ref="B37:D37"/>
    <mergeCell ref="B40:D40"/>
    <mergeCell ref="B41:D41"/>
    <mergeCell ref="B42:D42"/>
    <mergeCell ref="B43:D43"/>
    <mergeCell ref="B38:D38"/>
    <mergeCell ref="B39:D39"/>
    <mergeCell ref="B44:D44"/>
    <mergeCell ref="B46:D46"/>
    <mergeCell ref="B47:D47"/>
    <mergeCell ref="B48:D48"/>
    <mergeCell ref="A30:F30"/>
    <mergeCell ref="B33:D33"/>
    <mergeCell ref="B45:D45"/>
    <mergeCell ref="B34:D34"/>
    <mergeCell ref="B35:D35"/>
    <mergeCell ref="B36:D36"/>
  </mergeCells>
  <dataValidations count="1">
    <dataValidation type="list" allowBlank="1" showInputMessage="1" showErrorMessage="1" sqref="B71:B73 B12:B20 B52 B55 B50 B58:B62 B42 B34" xr:uid="{5020E685-EB95-4D2D-8C0E-B9A30FD2C645}">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79C83-C34B-46E1-81CF-888616A3ECE0}">
  <sheetPr>
    <pageSetUpPr fitToPage="1"/>
  </sheetPr>
  <dimension ref="A12:J87"/>
  <sheetViews>
    <sheetView view="pageBreakPreview" topLeftCell="A21" zoomScale="80" zoomScaleNormal="100" zoomScaleSheetLayoutView="80" workbookViewId="0">
      <selection activeCell="E65" sqref="E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304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305</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c r="C34" s="53"/>
      <c r="D34" s="53"/>
      <c r="E34" s="28"/>
      <c r="F34" s="21"/>
    </row>
    <row r="35" spans="1:6" ht="14.25" x14ac:dyDescent="0.2">
      <c r="A35" s="21"/>
      <c r="B35" s="53" t="s">
        <v>237</v>
      </c>
      <c r="C35" s="53"/>
      <c r="D35" s="53"/>
      <c r="E35" s="28"/>
      <c r="F35" s="21"/>
    </row>
    <row r="36" spans="1:6" ht="14.25" x14ac:dyDescent="0.2">
      <c r="A36" s="21"/>
      <c r="B36" s="53"/>
      <c r="C36" s="53"/>
      <c r="D36" s="53"/>
      <c r="E36" s="28"/>
      <c r="F36" s="21"/>
    </row>
    <row r="37" spans="1:6" ht="14.25" x14ac:dyDescent="0.2">
      <c r="A37" s="21"/>
      <c r="B37" s="53" t="s">
        <v>184</v>
      </c>
      <c r="C37" s="53"/>
      <c r="D37" s="53"/>
      <c r="E37" s="28"/>
      <c r="F37" s="21"/>
    </row>
    <row r="38" spans="1:6" ht="14.25" x14ac:dyDescent="0.2">
      <c r="A38" s="21"/>
      <c r="B38" s="67"/>
      <c r="C38" s="67"/>
      <c r="D38" s="67"/>
      <c r="E38" s="28"/>
      <c r="F38" s="21"/>
    </row>
    <row r="39" spans="1:6" ht="14.25" customHeight="1" x14ac:dyDescent="0.2">
      <c r="A39" s="21"/>
      <c r="B39" s="53" t="s">
        <v>43</v>
      </c>
      <c r="C39" s="53"/>
      <c r="D39" s="53"/>
      <c r="E39" s="28"/>
      <c r="F39" s="21"/>
    </row>
    <row r="40" spans="1:6" ht="14.25" x14ac:dyDescent="0.2">
      <c r="A40" s="21"/>
      <c r="B40" s="53"/>
      <c r="C40" s="53"/>
      <c r="D40" s="53"/>
      <c r="E40" s="28"/>
      <c r="F40" s="21"/>
    </row>
    <row r="41" spans="1:6" ht="14.25" x14ac:dyDescent="0.2">
      <c r="A41" s="21"/>
      <c r="B41" s="53" t="s">
        <v>306</v>
      </c>
      <c r="C41" s="53"/>
      <c r="D41" s="53"/>
      <c r="E41" s="28"/>
      <c r="F41" s="21"/>
    </row>
    <row r="42" spans="1:6" ht="14.25" x14ac:dyDescent="0.2">
      <c r="A42" s="21"/>
      <c r="B42" s="53"/>
      <c r="C42" s="53"/>
      <c r="D42" s="53"/>
      <c r="E42" s="28"/>
      <c r="F42" s="21"/>
    </row>
    <row r="43" spans="1:6" ht="14.25" x14ac:dyDescent="0.2">
      <c r="A43" s="21"/>
      <c r="B43" s="53" t="s">
        <v>307</v>
      </c>
      <c r="C43" s="53"/>
      <c r="D43" s="53"/>
      <c r="E43" s="28"/>
      <c r="F43" s="21"/>
    </row>
    <row r="44" spans="1:6" ht="14.25" x14ac:dyDescent="0.2">
      <c r="A44" s="21"/>
      <c r="B44" s="53"/>
      <c r="C44" s="53"/>
      <c r="D44" s="53"/>
      <c r="E44" s="28"/>
      <c r="F44" s="21"/>
    </row>
    <row r="45" spans="1:6" ht="14.25" x14ac:dyDescent="0.2">
      <c r="A45" s="21"/>
      <c r="B45" s="53" t="s">
        <v>277</v>
      </c>
      <c r="C45" s="53"/>
      <c r="D45" s="53"/>
      <c r="E45" s="28"/>
      <c r="F45" s="21"/>
    </row>
    <row r="46" spans="1:6" ht="14.25" x14ac:dyDescent="0.2">
      <c r="A46" s="21"/>
      <c r="B46" s="53"/>
      <c r="C46" s="53"/>
      <c r="D46" s="53"/>
      <c r="E46" s="28"/>
      <c r="F46" s="21"/>
    </row>
    <row r="47" spans="1:6" ht="14.25" x14ac:dyDescent="0.2">
      <c r="A47" s="21"/>
      <c r="B47" s="53" t="s">
        <v>28</v>
      </c>
      <c r="C47" s="53"/>
      <c r="D47" s="53"/>
      <c r="E47" s="28"/>
      <c r="F47" s="21"/>
    </row>
    <row r="48" spans="1:6" ht="14.25" x14ac:dyDescent="0.2">
      <c r="A48" s="21"/>
      <c r="B48" s="60"/>
      <c r="C48" s="60"/>
      <c r="D48" s="60"/>
      <c r="E48" s="28"/>
      <c r="F48" s="21"/>
    </row>
    <row r="49" spans="1:6" ht="14.25" x14ac:dyDescent="0.2">
      <c r="A49" s="21"/>
      <c r="B49" s="53" t="s">
        <v>308</v>
      </c>
      <c r="C49" s="53"/>
      <c r="D49" s="53"/>
      <c r="E49" s="28"/>
      <c r="F49" s="21"/>
    </row>
    <row r="50" spans="1:6" ht="14.25" x14ac:dyDescent="0.2">
      <c r="A50" s="21"/>
      <c r="B50" s="53"/>
      <c r="C50" s="53"/>
      <c r="D50" s="53"/>
      <c r="E50" s="28"/>
      <c r="F50" s="21"/>
    </row>
    <row r="51" spans="1:6" ht="14.25" x14ac:dyDescent="0.2">
      <c r="A51" s="21"/>
      <c r="B51" s="53" t="s">
        <v>281</v>
      </c>
      <c r="C51" s="53"/>
      <c r="D51" s="53"/>
      <c r="E51" s="28"/>
      <c r="F51" s="21"/>
    </row>
    <row r="52" spans="1:6" ht="14.25" x14ac:dyDescent="0.2">
      <c r="A52" s="21"/>
      <c r="B52" s="53"/>
      <c r="C52" s="53"/>
      <c r="D52" s="53"/>
      <c r="E52" s="28"/>
      <c r="F52" s="21"/>
    </row>
    <row r="53" spans="1:6" ht="14.25" customHeight="1" x14ac:dyDescent="0.2">
      <c r="A53" s="21"/>
      <c r="B53" s="53" t="s">
        <v>280</v>
      </c>
      <c r="C53" s="53"/>
      <c r="D53" s="53"/>
      <c r="E53" s="28"/>
      <c r="F53" s="21"/>
    </row>
    <row r="54" spans="1:6" ht="14.25" x14ac:dyDescent="0.2">
      <c r="A54" s="21"/>
      <c r="B54" s="53"/>
      <c r="C54" s="53"/>
      <c r="D54" s="53"/>
      <c r="E54" s="28"/>
      <c r="F54" s="21"/>
    </row>
    <row r="55" spans="1:6" ht="14.25" x14ac:dyDescent="0.2">
      <c r="A55" s="21"/>
      <c r="B55" s="53" t="s">
        <v>310</v>
      </c>
      <c r="C55" s="53"/>
      <c r="D55" s="53"/>
      <c r="E55" s="28"/>
      <c r="F55" s="21"/>
    </row>
    <row r="56" spans="1:6" ht="14.25" x14ac:dyDescent="0.2">
      <c r="A56" s="21"/>
      <c r="B56" s="53"/>
      <c r="C56" s="53"/>
      <c r="D56" s="53"/>
      <c r="E56" s="28"/>
      <c r="F56" s="21"/>
    </row>
    <row r="57" spans="1:6" ht="14.25" x14ac:dyDescent="0.2">
      <c r="A57" s="21"/>
      <c r="B57" s="53" t="s">
        <v>309</v>
      </c>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47.5*350</f>
        <v>16625</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16625</v>
      </c>
      <c r="F67" s="21"/>
    </row>
    <row r="68" spans="1:10" ht="13.5" customHeight="1" x14ac:dyDescent="0.2">
      <c r="A68" s="21"/>
      <c r="B68" s="26" t="s">
        <v>5</v>
      </c>
      <c r="C68" s="31">
        <v>0.05</v>
      </c>
      <c r="D68" s="26"/>
      <c r="E68" s="35">
        <f>ROUND(E67*C68,2)</f>
        <v>831.25</v>
      </c>
      <c r="F68" s="21"/>
    </row>
    <row r="69" spans="1:10" ht="13.5" customHeight="1" x14ac:dyDescent="0.2">
      <c r="A69" s="21"/>
      <c r="B69" s="26" t="s">
        <v>4</v>
      </c>
      <c r="C69" s="42">
        <v>9.9750000000000005E-2</v>
      </c>
      <c r="D69" s="26"/>
      <c r="E69" s="43">
        <f>ROUND(E67*C69,2)</f>
        <v>1658.34</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19114.59</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19114.59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0">
    <mergeCell ref="B52:D52"/>
    <mergeCell ref="B46:D46"/>
    <mergeCell ref="B38:D38"/>
    <mergeCell ref="A30:F30"/>
    <mergeCell ref="B34:D34"/>
    <mergeCell ref="B35:D35"/>
    <mergeCell ref="B36:D36"/>
    <mergeCell ref="B37:D37"/>
    <mergeCell ref="B39:D39"/>
    <mergeCell ref="B40:D40"/>
    <mergeCell ref="B41:D41"/>
    <mergeCell ref="B44:D44"/>
    <mergeCell ref="B45:D45"/>
    <mergeCell ref="B42:D42"/>
    <mergeCell ref="B43:D43"/>
    <mergeCell ref="B62:D62"/>
    <mergeCell ref="B53:D53"/>
    <mergeCell ref="B54:D54"/>
    <mergeCell ref="B55:D55"/>
    <mergeCell ref="B56:D56"/>
    <mergeCell ref="B57:D57"/>
    <mergeCell ref="B58:D58"/>
    <mergeCell ref="B59:D59"/>
    <mergeCell ref="B60:D60"/>
    <mergeCell ref="B61:D61"/>
    <mergeCell ref="B47:D47"/>
    <mergeCell ref="B48:D48"/>
    <mergeCell ref="B49:D49"/>
    <mergeCell ref="B50:D50"/>
    <mergeCell ref="B51:D51"/>
    <mergeCell ref="B85:D85"/>
    <mergeCell ref="B63:D63"/>
    <mergeCell ref="B72:D72"/>
    <mergeCell ref="B73:D73"/>
    <mergeCell ref="B74:D74"/>
    <mergeCell ref="B78:E78"/>
    <mergeCell ref="A79:F79"/>
    <mergeCell ref="A80:F80"/>
    <mergeCell ref="B82:E82"/>
    <mergeCell ref="A83:F83"/>
  </mergeCells>
  <dataValidations count="1">
    <dataValidation type="list" allowBlank="1" showInputMessage="1" showErrorMessage="1" sqref="B72:B74 B12:B20 B40 B45 B36:B37 B47:B63" xr:uid="{CE910CBF-1D04-4546-A6FD-3C0FE61E3BA5}">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014E-6546-44CD-8BAE-1A3DB14D8569}">
  <sheetPr>
    <pageSetUpPr fitToPage="1"/>
  </sheetPr>
  <dimension ref="A12:J85"/>
  <sheetViews>
    <sheetView view="pageBreakPreview" topLeftCell="A15"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ht="23.25" customHeight="1" x14ac:dyDescent="0.2">
      <c r="B20" s="3"/>
      <c r="E20" s="4"/>
    </row>
    <row r="21" spans="1:6" ht="15" x14ac:dyDescent="0.2">
      <c r="A21" s="17"/>
      <c r="B21" s="25" t="s">
        <v>311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243</v>
      </c>
      <c r="C24" s="21"/>
      <c r="D24" s="21"/>
      <c r="E24" s="21"/>
      <c r="F24" s="21"/>
    </row>
    <row r="25" spans="1:6" ht="15" x14ac:dyDescent="0.2">
      <c r="A25" s="17"/>
      <c r="B25" s="25" t="s">
        <v>228</v>
      </c>
      <c r="C25" s="21"/>
      <c r="D25" s="21"/>
      <c r="E25" s="21"/>
      <c r="F25" s="21"/>
    </row>
    <row r="26" spans="1:6" ht="33.75" customHeight="1" x14ac:dyDescent="0.2">
      <c r="A26" s="17"/>
      <c r="B26" s="48" t="s">
        <v>229</v>
      </c>
      <c r="C26" s="21"/>
      <c r="D26" s="21"/>
      <c r="E26" s="21"/>
      <c r="F26" s="21"/>
    </row>
    <row r="27" spans="1:6" x14ac:dyDescent="0.2">
      <c r="A27" s="18"/>
      <c r="B27" s="21"/>
      <c r="C27" s="23"/>
      <c r="D27" s="23"/>
      <c r="E27" s="24"/>
      <c r="F27" s="21"/>
    </row>
    <row r="28" spans="1:6" ht="15" x14ac:dyDescent="0.2">
      <c r="A28" s="17"/>
      <c r="B28" s="23"/>
      <c r="C28" s="23"/>
      <c r="D28" s="27" t="s">
        <v>10</v>
      </c>
      <c r="E28" s="27" t="s">
        <v>312</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c r="C34" s="53"/>
      <c r="D34" s="53"/>
      <c r="E34" s="28"/>
      <c r="F34" s="21"/>
    </row>
    <row r="35" spans="1:6" ht="14.25" x14ac:dyDescent="0.2">
      <c r="A35" s="21"/>
      <c r="B35" s="53" t="s">
        <v>299</v>
      </c>
      <c r="C35" s="53"/>
      <c r="D35" s="53"/>
      <c r="E35" s="28"/>
      <c r="F35" s="21"/>
    </row>
    <row r="36" spans="1:6" ht="14.25" x14ac:dyDescent="0.2">
      <c r="A36" s="21"/>
      <c r="B36" s="53"/>
      <c r="C36" s="53"/>
      <c r="D36" s="53"/>
      <c r="E36" s="28"/>
      <c r="F36" s="21"/>
    </row>
    <row r="37" spans="1:6" ht="14.25" x14ac:dyDescent="0.2">
      <c r="A37" s="21"/>
      <c r="B37" s="53" t="s">
        <v>302</v>
      </c>
      <c r="C37" s="53"/>
      <c r="D37" s="53"/>
      <c r="E37" s="28"/>
      <c r="F37" s="21"/>
    </row>
    <row r="38" spans="1:6" ht="14.25" x14ac:dyDescent="0.2">
      <c r="A38" s="21"/>
      <c r="B38" s="53"/>
      <c r="C38" s="53"/>
      <c r="D38" s="53"/>
      <c r="E38" s="28"/>
      <c r="F38" s="21"/>
    </row>
    <row r="39" spans="1:6" ht="14.25" x14ac:dyDescent="0.2">
      <c r="A39" s="21"/>
      <c r="B39" s="53" t="s">
        <v>303</v>
      </c>
      <c r="C39" s="53"/>
      <c r="D39" s="53"/>
      <c r="E39" s="28"/>
      <c r="F39" s="21"/>
    </row>
    <row r="40" spans="1:6" ht="14.25" x14ac:dyDescent="0.2">
      <c r="A40" s="21"/>
      <c r="B40" s="67"/>
      <c r="C40" s="67"/>
      <c r="D40" s="67"/>
      <c r="E40" s="28"/>
      <c r="F40" s="21"/>
    </row>
    <row r="41" spans="1:6" ht="14.25" x14ac:dyDescent="0.2">
      <c r="A41" s="21"/>
      <c r="B41" s="53" t="s">
        <v>300</v>
      </c>
      <c r="C41" s="53"/>
      <c r="D41" s="53"/>
      <c r="E41" s="28"/>
      <c r="F41" s="21"/>
    </row>
    <row r="42" spans="1:6" ht="14.25" x14ac:dyDescent="0.2">
      <c r="A42" s="21"/>
      <c r="B42" s="53"/>
      <c r="C42" s="53"/>
      <c r="D42" s="53"/>
      <c r="E42" s="28"/>
      <c r="F42" s="21"/>
    </row>
    <row r="43" spans="1:6" ht="14.25" x14ac:dyDescent="0.2">
      <c r="A43" s="21"/>
      <c r="B43" s="53" t="s">
        <v>301</v>
      </c>
      <c r="C43" s="53"/>
      <c r="D43" s="53"/>
      <c r="E43" s="28"/>
      <c r="F43" s="21"/>
    </row>
    <row r="44" spans="1:6" ht="14.25" x14ac:dyDescent="0.2">
      <c r="A44" s="21"/>
      <c r="B44" s="67"/>
      <c r="C44" s="67"/>
      <c r="D44" s="67"/>
      <c r="E44" s="28"/>
      <c r="F44" s="21"/>
    </row>
    <row r="45" spans="1:6" ht="14.25" x14ac:dyDescent="0.2">
      <c r="A45" s="21"/>
      <c r="B45" s="53"/>
      <c r="C45" s="53"/>
      <c r="D45" s="53"/>
      <c r="E45" s="28"/>
      <c r="F45" s="21"/>
    </row>
    <row r="46" spans="1:6" ht="14.25" x14ac:dyDescent="0.2">
      <c r="A46" s="21"/>
      <c r="B46" s="53"/>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53"/>
      <c r="C49" s="53"/>
      <c r="D49" s="53"/>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67"/>
      <c r="C52" s="67"/>
      <c r="D52" s="67"/>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67"/>
      <c r="C55" s="67"/>
      <c r="D55" s="67"/>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60"/>
      <c r="C58" s="60"/>
      <c r="D58" s="60"/>
      <c r="E58" s="28"/>
      <c r="F58" s="21"/>
    </row>
    <row r="59" spans="1:6" ht="14.25" x14ac:dyDescent="0.2">
      <c r="A59" s="21"/>
      <c r="B59" s="60"/>
      <c r="C59" s="60"/>
      <c r="D59" s="60"/>
      <c r="E59" s="28"/>
      <c r="F59" s="21"/>
    </row>
    <row r="60" spans="1:6" ht="14.25" x14ac:dyDescent="0.2">
      <c r="A60" s="21"/>
      <c r="B60" s="60"/>
      <c r="C60" s="60"/>
      <c r="D60" s="60"/>
      <c r="E60" s="28"/>
      <c r="F60" s="21"/>
    </row>
    <row r="61" spans="1:6" ht="13.5" customHeight="1" x14ac:dyDescent="0.2">
      <c r="A61" s="21"/>
      <c r="B61" s="60"/>
      <c r="C61" s="60"/>
      <c r="D61" s="60"/>
      <c r="E61" s="28"/>
      <c r="F61" s="21"/>
    </row>
    <row r="62" spans="1:6" ht="13.5" customHeight="1" x14ac:dyDescent="0.2">
      <c r="A62" s="21"/>
      <c r="B62" s="25" t="s">
        <v>14</v>
      </c>
      <c r="C62" s="26"/>
      <c r="D62" s="26"/>
      <c r="E62" s="29">
        <f>3.25*350</f>
        <v>1137.5</v>
      </c>
      <c r="F62" s="21"/>
    </row>
    <row r="63" spans="1:6" ht="13.5" customHeight="1" x14ac:dyDescent="0.2">
      <c r="A63" s="21"/>
      <c r="B63" s="34" t="s">
        <v>37</v>
      </c>
      <c r="C63" s="26"/>
      <c r="D63" s="26"/>
      <c r="E63" s="30">
        <v>0</v>
      </c>
      <c r="F63" s="21"/>
    </row>
    <row r="64" spans="1:6" ht="13.5" customHeight="1" x14ac:dyDescent="0.2">
      <c r="A64" s="21"/>
      <c r="B64" s="34" t="s">
        <v>12</v>
      </c>
      <c r="C64" s="26"/>
      <c r="D64" s="26"/>
      <c r="E64" s="30">
        <v>0</v>
      </c>
      <c r="F64" s="21"/>
    </row>
    <row r="65" spans="1:10" ht="13.5" customHeight="1" x14ac:dyDescent="0.2">
      <c r="A65" s="21"/>
      <c r="B65" s="25" t="s">
        <v>13</v>
      </c>
      <c r="C65" s="26"/>
      <c r="D65" s="26"/>
      <c r="E65" s="29">
        <f>SUM(E62:E64)</f>
        <v>1137.5</v>
      </c>
      <c r="F65" s="21"/>
    </row>
    <row r="66" spans="1:10" ht="13.5" customHeight="1" x14ac:dyDescent="0.2">
      <c r="A66" s="21"/>
      <c r="B66" s="26" t="s">
        <v>5</v>
      </c>
      <c r="C66" s="31">
        <v>0.05</v>
      </c>
      <c r="D66" s="26"/>
      <c r="E66" s="35">
        <f>ROUND(E65*C66,2)</f>
        <v>56.88</v>
      </c>
      <c r="F66" s="21"/>
    </row>
    <row r="67" spans="1:10" ht="13.5" customHeight="1" x14ac:dyDescent="0.2">
      <c r="A67" s="21"/>
      <c r="B67" s="26" t="s">
        <v>4</v>
      </c>
      <c r="C67" s="42">
        <v>9.9750000000000005E-2</v>
      </c>
      <c r="D67" s="26"/>
      <c r="E67" s="43">
        <f>ROUND(E65*C67,2)</f>
        <v>113.47</v>
      </c>
      <c r="F67" s="21"/>
    </row>
    <row r="68" spans="1:10" ht="13.5" customHeight="1" x14ac:dyDescent="0.2">
      <c r="A68" s="21"/>
      <c r="B68" s="26"/>
      <c r="C68" s="26"/>
      <c r="D68" s="26"/>
      <c r="E68" s="32"/>
      <c r="F68" s="21"/>
      <c r="J68" s="47"/>
    </row>
    <row r="69" spans="1:10" ht="16.5" customHeight="1" thickBot="1" x14ac:dyDescent="0.25">
      <c r="A69" s="21"/>
      <c r="B69" s="25" t="s">
        <v>15</v>
      </c>
      <c r="C69" s="26"/>
      <c r="D69" s="26"/>
      <c r="E69" s="33">
        <f>SUM(E65:E67)</f>
        <v>1307.8500000000001</v>
      </c>
      <c r="F69" s="21"/>
      <c r="J69" s="47"/>
    </row>
    <row r="70" spans="1:10" ht="15.75" thickTop="1" x14ac:dyDescent="0.2">
      <c r="A70" s="21"/>
      <c r="B70" s="61"/>
      <c r="C70" s="61"/>
      <c r="D70" s="61"/>
      <c r="E70" s="36"/>
      <c r="F70" s="21"/>
    </row>
    <row r="71" spans="1:10" ht="15" x14ac:dyDescent="0.2">
      <c r="A71" s="21"/>
      <c r="B71" s="62" t="s">
        <v>17</v>
      </c>
      <c r="C71" s="62"/>
      <c r="D71" s="62"/>
      <c r="E71" s="36">
        <v>0</v>
      </c>
      <c r="F71" s="21"/>
    </row>
    <row r="72" spans="1:10" ht="15" x14ac:dyDescent="0.2">
      <c r="A72" s="21"/>
      <c r="B72" s="61"/>
      <c r="C72" s="61"/>
      <c r="D72" s="61"/>
      <c r="E72" s="36"/>
      <c r="F72" s="21"/>
    </row>
    <row r="73" spans="1:10" ht="19.5" customHeight="1" x14ac:dyDescent="0.2">
      <c r="A73" s="21"/>
      <c r="B73" s="37" t="s">
        <v>16</v>
      </c>
      <c r="C73" s="38"/>
      <c r="D73" s="38"/>
      <c r="E73" s="39">
        <f>E69-E71</f>
        <v>1307.8500000000001</v>
      </c>
      <c r="F73" s="21"/>
    </row>
    <row r="74" spans="1:10" ht="13.5" customHeight="1" x14ac:dyDescent="0.2">
      <c r="A74" s="21"/>
      <c r="B74" s="21"/>
      <c r="C74" s="21"/>
      <c r="D74" s="21"/>
      <c r="E74" s="21"/>
      <c r="F74" s="21"/>
    </row>
    <row r="75" spans="1:10" x14ac:dyDescent="0.2">
      <c r="A75" s="21"/>
      <c r="B75" s="21"/>
      <c r="C75" s="21"/>
      <c r="D75" s="21"/>
      <c r="E75" s="21"/>
      <c r="F75" s="21"/>
    </row>
    <row r="76" spans="1:10" x14ac:dyDescent="0.2">
      <c r="A76" s="21"/>
      <c r="B76" s="63"/>
      <c r="C76" s="63"/>
      <c r="D76" s="63"/>
      <c r="E76" s="63"/>
      <c r="F76" s="21"/>
    </row>
    <row r="77" spans="1:10" ht="14.25" x14ac:dyDescent="0.2">
      <c r="A77" s="54" t="s">
        <v>29</v>
      </c>
      <c r="B77" s="54"/>
      <c r="C77" s="54"/>
      <c r="D77" s="54"/>
      <c r="E77" s="54"/>
      <c r="F77" s="54"/>
    </row>
    <row r="78" spans="1:10" ht="14.25" x14ac:dyDescent="0.2">
      <c r="A78" s="55" t="s">
        <v>30</v>
      </c>
      <c r="B78" s="55"/>
      <c r="C78" s="55"/>
      <c r="D78" s="55"/>
      <c r="E78" s="55"/>
      <c r="F78" s="55"/>
    </row>
    <row r="79" spans="1:10" x14ac:dyDescent="0.2">
      <c r="A79" s="21"/>
      <c r="B79" s="21"/>
      <c r="C79" s="21"/>
      <c r="D79" s="21"/>
      <c r="E79" s="21"/>
      <c r="F79" s="21"/>
    </row>
    <row r="80" spans="1:10" x14ac:dyDescent="0.2">
      <c r="A80" s="21"/>
      <c r="B80" s="56"/>
      <c r="C80" s="56"/>
      <c r="D80" s="56"/>
      <c r="E80" s="56"/>
      <c r="F80" s="21"/>
    </row>
    <row r="81" spans="1:6" ht="15" x14ac:dyDescent="0.2">
      <c r="A81" s="57" t="s">
        <v>6</v>
      </c>
      <c r="B81" s="57"/>
      <c r="C81" s="57"/>
      <c r="D81" s="57"/>
      <c r="E81" s="57"/>
      <c r="F81" s="57"/>
    </row>
    <row r="83" spans="1:6" ht="39.75" customHeight="1" x14ac:dyDescent="0.2">
      <c r="B83" s="58"/>
      <c r="C83" s="59"/>
      <c r="D83" s="59"/>
    </row>
    <row r="84" spans="1:6" ht="13.5" customHeight="1" x14ac:dyDescent="0.2"/>
    <row r="85" spans="1:6" x14ac:dyDescent="0.2">
      <c r="B85" s="16"/>
      <c r="C85" s="16"/>
      <c r="D85" s="16"/>
    </row>
  </sheetData>
  <mergeCells count="39">
    <mergeCell ref="A78:F78"/>
    <mergeCell ref="B80:E80"/>
    <mergeCell ref="A81:F81"/>
    <mergeCell ref="B83:D83"/>
    <mergeCell ref="B61:D61"/>
    <mergeCell ref="B70:D70"/>
    <mergeCell ref="B71:D71"/>
    <mergeCell ref="B72:D72"/>
    <mergeCell ref="B76:E76"/>
    <mergeCell ref="A77:F77"/>
    <mergeCell ref="B60:D60"/>
    <mergeCell ref="B49:D49"/>
    <mergeCell ref="B50:D50"/>
    <mergeCell ref="B51:D51"/>
    <mergeCell ref="B52:D52"/>
    <mergeCell ref="B53:D53"/>
    <mergeCell ref="B54:D54"/>
    <mergeCell ref="B55:D55"/>
    <mergeCell ref="B56:D56"/>
    <mergeCell ref="B57:D57"/>
    <mergeCell ref="B58:D58"/>
    <mergeCell ref="B59:D59"/>
    <mergeCell ref="B48:D48"/>
    <mergeCell ref="B38:D38"/>
    <mergeCell ref="B39:D39"/>
    <mergeCell ref="B40:D40"/>
    <mergeCell ref="B41:D41"/>
    <mergeCell ref="B42:D42"/>
    <mergeCell ref="B43:D43"/>
    <mergeCell ref="B44:D44"/>
    <mergeCell ref="B45:D45"/>
    <mergeCell ref="B46:D46"/>
    <mergeCell ref="B47:D47"/>
    <mergeCell ref="B37:D37"/>
    <mergeCell ref="A30:F30"/>
    <mergeCell ref="B33:D33"/>
    <mergeCell ref="B34:D34"/>
    <mergeCell ref="B35:D35"/>
    <mergeCell ref="B36:D36"/>
  </mergeCells>
  <dataValidations count="1">
    <dataValidation type="list" allowBlank="1" showInputMessage="1" showErrorMessage="1" sqref="B70:B72 B12:B20 B51 B54 B49 B57:B61 B42 B34" xr:uid="{9C1C6FD4-3576-44D3-80E3-CED3E26BA6D3}">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B164-019E-4496-BB7C-82EEF499414A}">
  <sheetPr>
    <pageSetUpPr fitToPage="1"/>
  </sheetPr>
  <dimension ref="A12:J87"/>
  <sheetViews>
    <sheetView view="pageBreakPreview" topLeftCell="A28"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314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53"/>
      <c r="C33" s="53"/>
      <c r="D33" s="53"/>
      <c r="E33" s="28"/>
      <c r="F33" s="21"/>
    </row>
    <row r="34" spans="1:6" ht="14.25" x14ac:dyDescent="0.2">
      <c r="A34" s="21"/>
      <c r="B34" s="53" t="s">
        <v>319</v>
      </c>
      <c r="C34" s="53"/>
      <c r="D34" s="53"/>
      <c r="E34" s="28"/>
      <c r="F34" s="21"/>
    </row>
    <row r="35" spans="1:6" ht="14.25" x14ac:dyDescent="0.2">
      <c r="A35" s="21"/>
      <c r="B35" s="53"/>
      <c r="C35" s="53"/>
      <c r="D35" s="53"/>
      <c r="E35" s="28"/>
      <c r="F35" s="21"/>
    </row>
    <row r="36" spans="1:6" ht="14.25" x14ac:dyDescent="0.2">
      <c r="A36" s="21"/>
      <c r="B36" s="53" t="s">
        <v>320</v>
      </c>
      <c r="C36" s="53"/>
      <c r="D36" s="53"/>
      <c r="E36" s="28"/>
      <c r="F36" s="21"/>
    </row>
    <row r="37" spans="1:6" ht="14.25" x14ac:dyDescent="0.2">
      <c r="A37" s="21"/>
      <c r="B37" s="53"/>
      <c r="C37" s="53"/>
      <c r="D37" s="53"/>
      <c r="E37" s="28"/>
      <c r="F37" s="21"/>
    </row>
    <row r="38" spans="1:6" ht="14.25" x14ac:dyDescent="0.2">
      <c r="A38" s="21"/>
      <c r="B38" s="53" t="s">
        <v>321</v>
      </c>
      <c r="C38" s="53"/>
      <c r="D38" s="53"/>
      <c r="E38" s="28"/>
      <c r="F38" s="21"/>
    </row>
    <row r="39" spans="1:6" ht="14.25" x14ac:dyDescent="0.2">
      <c r="A39" s="21"/>
      <c r="B39" s="53"/>
      <c r="C39" s="53"/>
      <c r="D39" s="53"/>
      <c r="E39" s="28"/>
      <c r="F39" s="21"/>
    </row>
    <row r="40" spans="1:6" ht="14.25" x14ac:dyDescent="0.2">
      <c r="A40" s="21"/>
      <c r="B40" s="53" t="s">
        <v>268</v>
      </c>
      <c r="C40" s="53"/>
      <c r="D40" s="53"/>
      <c r="E40" s="28"/>
      <c r="F40" s="21"/>
    </row>
    <row r="41" spans="1:6" ht="14.25" x14ac:dyDescent="0.2">
      <c r="A41" s="21"/>
      <c r="B41" s="53"/>
      <c r="C41" s="53"/>
      <c r="D41" s="53"/>
      <c r="E41" s="28"/>
      <c r="F41" s="21"/>
    </row>
    <row r="42" spans="1:6" ht="14.25" x14ac:dyDescent="0.2">
      <c r="A42" s="21"/>
      <c r="B42" s="53" t="s">
        <v>315</v>
      </c>
      <c r="C42" s="53"/>
      <c r="D42" s="53"/>
      <c r="E42" s="28"/>
      <c r="F42" s="21"/>
    </row>
    <row r="43" spans="1:6" ht="14.25" x14ac:dyDescent="0.2">
      <c r="A43" s="21"/>
      <c r="B43" s="53"/>
      <c r="C43" s="53"/>
      <c r="D43" s="53"/>
      <c r="E43" s="28"/>
      <c r="F43" s="21"/>
    </row>
    <row r="44" spans="1:6" ht="14.25" x14ac:dyDescent="0.2">
      <c r="A44" s="21"/>
      <c r="B44" s="53" t="s">
        <v>316</v>
      </c>
      <c r="C44" s="53"/>
      <c r="D44" s="53"/>
      <c r="E44" s="28"/>
      <c r="F44" s="21"/>
    </row>
    <row r="45" spans="1:6" ht="14.25" x14ac:dyDescent="0.2">
      <c r="A45" s="21"/>
      <c r="B45" s="53"/>
      <c r="C45" s="53"/>
      <c r="D45" s="53"/>
      <c r="E45" s="28"/>
      <c r="F45" s="21"/>
    </row>
    <row r="46" spans="1:6" ht="14.25" x14ac:dyDescent="0.2">
      <c r="A46" s="21"/>
      <c r="B46" s="53" t="s">
        <v>317</v>
      </c>
      <c r="C46" s="53"/>
      <c r="D46" s="53"/>
      <c r="E46" s="28"/>
      <c r="F46" s="21"/>
    </row>
    <row r="47" spans="1:6" ht="14.25" x14ac:dyDescent="0.2">
      <c r="A47" s="21"/>
      <c r="B47" s="67"/>
      <c r="C47" s="67"/>
      <c r="D47" s="67"/>
      <c r="E47" s="28"/>
      <c r="F47" s="21"/>
    </row>
    <row r="48" spans="1:6" ht="14.25" x14ac:dyDescent="0.2">
      <c r="A48" s="21"/>
      <c r="B48" s="53" t="s">
        <v>318</v>
      </c>
      <c r="C48" s="53"/>
      <c r="D48" s="53"/>
      <c r="E48" s="28"/>
      <c r="F48" s="21"/>
    </row>
    <row r="49" spans="1:6" ht="14.25" x14ac:dyDescent="0.2">
      <c r="A49" s="21"/>
      <c r="B49" s="53"/>
      <c r="C49" s="53"/>
      <c r="D49" s="53"/>
      <c r="E49" s="28"/>
      <c r="F49" s="21"/>
    </row>
    <row r="50" spans="1:6" ht="14.25" x14ac:dyDescent="0.2">
      <c r="A50" s="21"/>
      <c r="B50" s="53" t="s">
        <v>322</v>
      </c>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14.75*350</f>
        <v>5162.5</v>
      </c>
      <c r="F64" s="21"/>
    </row>
    <row r="65" spans="1:10" ht="13.5" customHeight="1" x14ac:dyDescent="0.2">
      <c r="A65" s="21"/>
      <c r="B65" s="34" t="s">
        <v>11</v>
      </c>
      <c r="C65" s="26"/>
      <c r="D65" s="26"/>
      <c r="E65" s="30">
        <v>0</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5162.5</v>
      </c>
      <c r="F67" s="21"/>
    </row>
    <row r="68" spans="1:10" ht="13.5" customHeight="1" x14ac:dyDescent="0.2">
      <c r="A68" s="21"/>
      <c r="B68" s="26" t="s">
        <v>5</v>
      </c>
      <c r="C68" s="31">
        <v>0.05</v>
      </c>
      <c r="D68" s="26"/>
      <c r="E68" s="35">
        <f>ROUND(E67*C68,2)</f>
        <v>258.13</v>
      </c>
      <c r="F68" s="21"/>
    </row>
    <row r="69" spans="1:10" ht="13.5" customHeight="1" x14ac:dyDescent="0.2">
      <c r="A69" s="21"/>
      <c r="B69" s="26" t="s">
        <v>4</v>
      </c>
      <c r="C69" s="42">
        <v>9.9750000000000005E-2</v>
      </c>
      <c r="D69" s="26"/>
      <c r="E69" s="43">
        <f>ROUND(E67*C69,2)</f>
        <v>514.96</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5935.59</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5935.59</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1">
    <mergeCell ref="B61:D61"/>
    <mergeCell ref="B47:D47"/>
    <mergeCell ref="A80:F80"/>
    <mergeCell ref="B82:E82"/>
    <mergeCell ref="A83:F83"/>
    <mergeCell ref="B85:D85"/>
    <mergeCell ref="B53:D53"/>
    <mergeCell ref="B63:D63"/>
    <mergeCell ref="B72:D72"/>
    <mergeCell ref="B73:D73"/>
    <mergeCell ref="B74:D74"/>
    <mergeCell ref="B78:E78"/>
    <mergeCell ref="A79:F79"/>
    <mergeCell ref="B57:D57"/>
    <mergeCell ref="B58:D58"/>
    <mergeCell ref="B59:D59"/>
    <mergeCell ref="B60:D60"/>
    <mergeCell ref="B42:D42"/>
    <mergeCell ref="B43:D43"/>
    <mergeCell ref="B41:D41"/>
    <mergeCell ref="B62:D62"/>
    <mergeCell ref="B38:D38"/>
    <mergeCell ref="B51:D51"/>
    <mergeCell ref="B52:D52"/>
    <mergeCell ref="B54:D54"/>
    <mergeCell ref="B55:D55"/>
    <mergeCell ref="B56:D56"/>
    <mergeCell ref="B48:D48"/>
    <mergeCell ref="B49:D49"/>
    <mergeCell ref="B50:D50"/>
    <mergeCell ref="B44:D44"/>
    <mergeCell ref="B45:D45"/>
    <mergeCell ref="B46:D46"/>
    <mergeCell ref="A30:F30"/>
    <mergeCell ref="B33:D33"/>
    <mergeCell ref="B34:D34"/>
    <mergeCell ref="B39:D39"/>
    <mergeCell ref="B40:D40"/>
    <mergeCell ref="B35:D35"/>
    <mergeCell ref="B36:D36"/>
    <mergeCell ref="B37:D37"/>
  </mergeCells>
  <dataValidations count="1">
    <dataValidation type="list" allowBlank="1" showInputMessage="1" showErrorMessage="1" sqref="B72:B74 B12:B20 B59:B63 B42:B46 B40 B34:B38 B49:B57" xr:uid="{FADBFFC2-068B-46C0-8C64-F69E7AFA407C}">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3"/>
  <sheetViews>
    <sheetView view="pageBreakPreview" topLeftCell="A10" zoomScale="80" zoomScaleNormal="100" zoomScaleSheetLayoutView="80" workbookViewId="0">
      <selection activeCell="B36" sqref="B36:D5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136</v>
      </c>
      <c r="C26" s="21"/>
      <c r="D26" s="21"/>
      <c r="E26" s="21"/>
      <c r="F26" s="21"/>
    </row>
    <row r="27" spans="1:6" ht="15" x14ac:dyDescent="0.2">
      <c r="A27" s="17"/>
      <c r="B27" s="26" t="s">
        <v>135</v>
      </c>
      <c r="C27" s="21"/>
      <c r="D27" s="21"/>
      <c r="E27" s="21"/>
      <c r="F27" s="21"/>
    </row>
    <row r="28" spans="1:6" x14ac:dyDescent="0.2">
      <c r="A28" s="18"/>
      <c r="B28" s="21"/>
      <c r="C28" s="23"/>
      <c r="D28" s="23"/>
      <c r="E28" s="24"/>
      <c r="F28" s="21"/>
    </row>
    <row r="29" spans="1:6" ht="15" x14ac:dyDescent="0.2">
      <c r="A29" s="17"/>
      <c r="B29" s="23"/>
      <c r="C29" s="23"/>
      <c r="D29" s="27" t="s">
        <v>10</v>
      </c>
      <c r="E29" s="27" t="s">
        <v>134</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c r="C35" s="53"/>
      <c r="D35" s="53"/>
      <c r="E35" s="28"/>
      <c r="F35" s="21"/>
    </row>
    <row r="36" spans="1:6" ht="14.25" x14ac:dyDescent="0.2">
      <c r="A36" s="21"/>
      <c r="B36" s="53" t="s">
        <v>133</v>
      </c>
      <c r="C36" s="53"/>
      <c r="D36" s="53"/>
      <c r="E36" s="28"/>
      <c r="F36" s="21"/>
    </row>
    <row r="37" spans="1:6" ht="14.25" x14ac:dyDescent="0.2">
      <c r="A37" s="21"/>
      <c r="B37" s="53"/>
      <c r="C37" s="53"/>
      <c r="D37" s="53"/>
      <c r="E37" s="28"/>
      <c r="F37" s="21"/>
    </row>
    <row r="38" spans="1:6" ht="13.5" customHeight="1" x14ac:dyDescent="0.2">
      <c r="A38" s="21"/>
      <c r="B38" s="53" t="s">
        <v>132</v>
      </c>
      <c r="C38" s="53"/>
      <c r="D38" s="53"/>
      <c r="E38" s="28"/>
      <c r="F38" s="21"/>
    </row>
    <row r="39" spans="1:6" ht="14.25" x14ac:dyDescent="0.2">
      <c r="A39" s="21"/>
      <c r="B39" s="53"/>
      <c r="C39" s="53"/>
      <c r="D39" s="53"/>
      <c r="E39" s="28"/>
      <c r="F39" s="21"/>
    </row>
    <row r="40" spans="1:6" ht="14.25" x14ac:dyDescent="0.2">
      <c r="A40" s="21"/>
      <c r="B40" s="53" t="s">
        <v>131</v>
      </c>
      <c r="C40" s="53"/>
      <c r="D40" s="53"/>
      <c r="E40" s="51"/>
      <c r="F40" s="21"/>
    </row>
    <row r="41" spans="1:6" ht="14.25" x14ac:dyDescent="0.2">
      <c r="A41" s="21"/>
      <c r="B41" s="53"/>
      <c r="C41" s="53"/>
      <c r="D41" s="53"/>
      <c r="E41" s="28"/>
      <c r="F41" s="21"/>
    </row>
    <row r="42" spans="1:6" ht="14.25" x14ac:dyDescent="0.2">
      <c r="A42" s="21"/>
      <c r="B42" s="53" t="s">
        <v>130</v>
      </c>
      <c r="C42" s="53"/>
      <c r="D42" s="53"/>
      <c r="E42" s="28"/>
      <c r="F42" s="21"/>
    </row>
    <row r="43" spans="1:6" ht="14.25" x14ac:dyDescent="0.2">
      <c r="A43" s="21"/>
      <c r="B43" s="53"/>
      <c r="C43" s="53"/>
      <c r="D43" s="53"/>
      <c r="E43" s="28"/>
      <c r="F43" s="21"/>
    </row>
    <row r="44" spans="1:6" ht="14.25" x14ac:dyDescent="0.2">
      <c r="A44" s="21"/>
      <c r="B44" s="53" t="s">
        <v>84</v>
      </c>
      <c r="C44" s="53"/>
      <c r="D44" s="53"/>
      <c r="E44" s="28"/>
      <c r="F44" s="21"/>
    </row>
    <row r="45" spans="1:6" ht="14.25" x14ac:dyDescent="0.2">
      <c r="A45" s="21"/>
      <c r="B45" s="53"/>
      <c r="C45" s="53"/>
      <c r="D45" s="53"/>
      <c r="E45" s="28"/>
      <c r="F45" s="21"/>
    </row>
    <row r="46" spans="1:6" ht="14.25" x14ac:dyDescent="0.2">
      <c r="A46" s="21"/>
      <c r="B46" s="53" t="s">
        <v>43</v>
      </c>
      <c r="C46" s="53"/>
      <c r="D46" s="53"/>
      <c r="E46" s="28"/>
      <c r="F46" s="21"/>
    </row>
    <row r="47" spans="1:6" ht="14.25" x14ac:dyDescent="0.2">
      <c r="A47" s="21"/>
      <c r="B47" s="53"/>
      <c r="C47" s="53"/>
      <c r="D47" s="53"/>
      <c r="E47" s="28"/>
      <c r="F47" s="21"/>
    </row>
    <row r="48" spans="1:6" ht="14.25" x14ac:dyDescent="0.2">
      <c r="A48" s="21"/>
      <c r="B48" s="53" t="s">
        <v>42</v>
      </c>
      <c r="C48" s="53"/>
      <c r="D48" s="53"/>
      <c r="E48" s="28"/>
      <c r="F48" s="21"/>
    </row>
    <row r="49" spans="1:6" ht="14.25" x14ac:dyDescent="0.2">
      <c r="A49" s="21"/>
      <c r="B49" s="53"/>
      <c r="C49" s="53"/>
      <c r="D49" s="53"/>
      <c r="E49" s="28"/>
      <c r="F49" s="21"/>
    </row>
    <row r="50" spans="1:6" ht="14.25" x14ac:dyDescent="0.2">
      <c r="A50" s="21"/>
      <c r="B50" s="53" t="s">
        <v>67</v>
      </c>
      <c r="C50" s="53"/>
      <c r="D50" s="53"/>
      <c r="E50" s="28"/>
      <c r="F50" s="21"/>
    </row>
    <row r="51" spans="1:6" ht="14.25" x14ac:dyDescent="0.2">
      <c r="A51" s="21"/>
      <c r="B51" s="49"/>
      <c r="C51" s="49"/>
      <c r="D51" s="49"/>
      <c r="E51" s="28"/>
      <c r="F51" s="21"/>
    </row>
    <row r="52" spans="1:6" ht="14.25" x14ac:dyDescent="0.2">
      <c r="A52" s="21"/>
      <c r="B52" s="49" t="s">
        <v>129</v>
      </c>
      <c r="C52" s="49"/>
      <c r="D52" s="49"/>
      <c r="E52" s="28"/>
      <c r="F52" s="21"/>
    </row>
    <row r="53" spans="1:6" ht="14.25" x14ac:dyDescent="0.2">
      <c r="A53" s="21"/>
      <c r="B53" s="49"/>
      <c r="C53" s="49"/>
      <c r="D53" s="49"/>
      <c r="E53" s="28"/>
      <c r="F53" s="21"/>
    </row>
    <row r="54" spans="1:6" ht="14.25" x14ac:dyDescent="0.2">
      <c r="A54" s="21"/>
      <c r="B54" s="49" t="s">
        <v>41</v>
      </c>
      <c r="C54" s="49"/>
      <c r="D54" s="49"/>
      <c r="E54" s="28"/>
      <c r="F54" s="21"/>
    </row>
    <row r="55" spans="1:6" ht="14.25" x14ac:dyDescent="0.2">
      <c r="A55" s="21"/>
      <c r="E55" s="28"/>
      <c r="F55" s="21"/>
    </row>
    <row r="56" spans="1:6" ht="14.25" x14ac:dyDescent="0.2">
      <c r="A56" s="21"/>
      <c r="B56" s="49" t="s">
        <v>28</v>
      </c>
      <c r="C56" s="49"/>
      <c r="D56" s="49"/>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53"/>
      <c r="C63" s="53"/>
      <c r="D63" s="53"/>
      <c r="E63" s="28"/>
      <c r="F63" s="21"/>
    </row>
    <row r="64" spans="1:6" ht="14.25" x14ac:dyDescent="0.2">
      <c r="A64" s="21"/>
      <c r="B64" s="53"/>
      <c r="C64" s="53"/>
      <c r="D64" s="53"/>
      <c r="E64" s="28"/>
      <c r="F64" s="21"/>
    </row>
    <row r="65" spans="1:6" ht="14.25" x14ac:dyDescent="0.2">
      <c r="A65" s="21"/>
      <c r="B65" s="53"/>
      <c r="C65" s="53"/>
      <c r="D65" s="53"/>
      <c r="E65" s="28"/>
      <c r="F65" s="21"/>
    </row>
    <row r="66" spans="1:6" ht="14.25" x14ac:dyDescent="0.2">
      <c r="A66" s="21"/>
      <c r="B66" s="53"/>
      <c r="C66" s="53"/>
      <c r="D66" s="53"/>
      <c r="E66" s="28"/>
      <c r="F66" s="21"/>
    </row>
    <row r="67" spans="1:6" ht="14.25" x14ac:dyDescent="0.2">
      <c r="A67" s="21"/>
      <c r="B67" s="53"/>
      <c r="C67" s="53"/>
      <c r="D67" s="53"/>
      <c r="E67" s="28"/>
      <c r="F67" s="21"/>
    </row>
    <row r="68" spans="1:6" ht="14.25" x14ac:dyDescent="0.2">
      <c r="A68" s="21"/>
      <c r="B68" s="53"/>
      <c r="C68" s="53"/>
      <c r="D68" s="53"/>
      <c r="E68" s="28"/>
      <c r="F68" s="21"/>
    </row>
    <row r="69" spans="1:6" ht="13.5" customHeight="1" x14ac:dyDescent="0.2">
      <c r="A69" s="21"/>
      <c r="B69" s="60"/>
      <c r="C69" s="60"/>
      <c r="D69" s="60"/>
      <c r="E69" s="28"/>
      <c r="F69" s="21"/>
    </row>
    <row r="70" spans="1:6" ht="13.5" customHeight="1" x14ac:dyDescent="0.2">
      <c r="A70" s="21"/>
      <c r="B70" s="25" t="s">
        <v>14</v>
      </c>
      <c r="C70" s="26"/>
      <c r="D70" s="26"/>
      <c r="E70" s="29">
        <f>27*225</f>
        <v>6075</v>
      </c>
      <c r="F70" s="21"/>
    </row>
    <row r="71" spans="1:6" ht="13.5" customHeight="1" x14ac:dyDescent="0.2">
      <c r="A71" s="21"/>
      <c r="B71" s="34" t="s">
        <v>37</v>
      </c>
      <c r="C71" s="26"/>
      <c r="D71" s="26"/>
      <c r="E71" s="30">
        <v>25</v>
      </c>
      <c r="F71" s="21"/>
    </row>
    <row r="72" spans="1:6" ht="13.5" customHeight="1" x14ac:dyDescent="0.2">
      <c r="A72" s="21"/>
      <c r="B72" s="34" t="s">
        <v>128</v>
      </c>
      <c r="C72" s="26"/>
      <c r="D72" s="26"/>
      <c r="E72" s="30">
        <v>650</v>
      </c>
      <c r="F72" s="21"/>
    </row>
    <row r="73" spans="1:6" ht="13.5" customHeight="1" x14ac:dyDescent="0.2">
      <c r="A73" s="21"/>
      <c r="B73" s="25" t="s">
        <v>13</v>
      </c>
      <c r="C73" s="26"/>
      <c r="D73" s="26"/>
      <c r="E73" s="29">
        <f>SUM(E70:E72)</f>
        <v>6750</v>
      </c>
      <c r="F73" s="21"/>
    </row>
    <row r="74" spans="1:6" ht="13.5" customHeight="1" x14ac:dyDescent="0.2">
      <c r="A74" s="21"/>
      <c r="B74" s="26" t="s">
        <v>5</v>
      </c>
      <c r="C74" s="31">
        <v>0.05</v>
      </c>
      <c r="D74" s="26"/>
      <c r="E74" s="35">
        <f>ROUND(E73*C74,2)</f>
        <v>337.5</v>
      </c>
      <c r="F74" s="21"/>
    </row>
    <row r="75" spans="1:6" ht="13.5" customHeight="1" x14ac:dyDescent="0.2">
      <c r="A75" s="21"/>
      <c r="B75" s="26" t="s">
        <v>4</v>
      </c>
      <c r="C75" s="42">
        <v>9.9750000000000005E-2</v>
      </c>
      <c r="D75" s="26"/>
      <c r="E75" s="43">
        <f>C75*E73</f>
        <v>673.3125</v>
      </c>
      <c r="F75" s="21"/>
    </row>
    <row r="76" spans="1:6" ht="13.5" customHeight="1" x14ac:dyDescent="0.2">
      <c r="A76" s="21"/>
      <c r="B76" s="26"/>
      <c r="C76" s="26"/>
      <c r="D76" s="26"/>
      <c r="E76" s="32"/>
      <c r="F76" s="21"/>
    </row>
    <row r="77" spans="1:6" ht="16.5" customHeight="1" thickBot="1" x14ac:dyDescent="0.25">
      <c r="A77" s="21"/>
      <c r="B77" s="25" t="s">
        <v>15</v>
      </c>
      <c r="C77" s="26"/>
      <c r="D77" s="26"/>
      <c r="E77" s="33">
        <f>SUM(E73:E75)</f>
        <v>7760.8125</v>
      </c>
      <c r="F77" s="21"/>
    </row>
    <row r="78" spans="1:6" ht="15.75" thickTop="1" x14ac:dyDescent="0.2">
      <c r="A78" s="21"/>
      <c r="B78" s="61"/>
      <c r="C78" s="61"/>
      <c r="D78" s="61"/>
      <c r="E78" s="36"/>
      <c r="F78" s="21"/>
    </row>
    <row r="79" spans="1:6" ht="15" x14ac:dyDescent="0.2">
      <c r="A79" s="21"/>
      <c r="B79" s="62" t="s">
        <v>17</v>
      </c>
      <c r="C79" s="62"/>
      <c r="D79" s="62"/>
      <c r="E79" s="36">
        <v>0</v>
      </c>
      <c r="F79" s="21"/>
    </row>
    <row r="80" spans="1:6" ht="15" x14ac:dyDescent="0.2">
      <c r="A80" s="21"/>
      <c r="B80" s="61"/>
      <c r="C80" s="61"/>
      <c r="D80" s="61"/>
      <c r="E80" s="36"/>
      <c r="F80" s="21"/>
    </row>
    <row r="81" spans="1:6" ht="19.5" customHeight="1" x14ac:dyDescent="0.2">
      <c r="A81" s="21"/>
      <c r="B81" s="37" t="s">
        <v>16</v>
      </c>
      <c r="C81" s="38"/>
      <c r="D81" s="38"/>
      <c r="E81" s="39">
        <f>E77-E79</f>
        <v>7760.8125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107</v>
      </c>
      <c r="B85" s="54"/>
      <c r="C85" s="54"/>
      <c r="D85" s="54"/>
      <c r="E85" s="54"/>
      <c r="F85" s="54"/>
    </row>
    <row r="86" spans="1:6" ht="14.25" x14ac:dyDescent="0.2">
      <c r="A86" s="55" t="s">
        <v>106</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0">
    <mergeCell ref="B48:D48"/>
    <mergeCell ref="B50:D50"/>
    <mergeCell ref="B62:D62"/>
    <mergeCell ref="B63:D63"/>
    <mergeCell ref="B64:D64"/>
    <mergeCell ref="B65:D65"/>
    <mergeCell ref="B66:D66"/>
    <mergeCell ref="B67:D67"/>
    <mergeCell ref="B57:D57"/>
    <mergeCell ref="B58:D58"/>
    <mergeCell ref="B59:D59"/>
    <mergeCell ref="B60:D60"/>
    <mergeCell ref="B61:D61"/>
    <mergeCell ref="B91:D91"/>
    <mergeCell ref="B68:D68"/>
    <mergeCell ref="B69:D69"/>
    <mergeCell ref="B78:D78"/>
    <mergeCell ref="B79:D79"/>
    <mergeCell ref="B80:D80"/>
    <mergeCell ref="B84:E84"/>
    <mergeCell ref="A85:F85"/>
    <mergeCell ref="A86:F86"/>
    <mergeCell ref="B88:E88"/>
    <mergeCell ref="A89:F89"/>
    <mergeCell ref="B39:D39"/>
    <mergeCell ref="B49:D49"/>
    <mergeCell ref="B41:D41"/>
    <mergeCell ref="A31:F31"/>
    <mergeCell ref="B34:D34"/>
    <mergeCell ref="B35:D35"/>
    <mergeCell ref="B36:D36"/>
    <mergeCell ref="B37:D37"/>
    <mergeCell ref="B38:D38"/>
    <mergeCell ref="B40:D40"/>
    <mergeCell ref="B42:D42"/>
    <mergeCell ref="B44:D44"/>
    <mergeCell ref="B45:D45"/>
    <mergeCell ref="B46:D46"/>
    <mergeCell ref="B47:D47"/>
    <mergeCell ref="B43:D43"/>
  </mergeCells>
  <dataValidations count="1">
    <dataValidation type="list" allowBlank="1" showInputMessage="1" showErrorMessage="1" sqref="B78:B80 B45 B63 B67:B69 B65 B12:B20 B58:B59 B34 B61 B37 B47 B42:B43 B56 B51:B54" xr:uid="{00000000-0002-0000-0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6B989-209B-48EB-AA1C-1FF1174E423D}">
  <sheetPr>
    <pageSetUpPr fitToPage="1"/>
  </sheetPr>
  <dimension ref="A12:J87"/>
  <sheetViews>
    <sheetView view="pageBreakPreview" zoomScale="80" zoomScaleNormal="100" zoomScaleSheetLayoutView="80" workbookViewId="0">
      <selection activeCell="E64" sqref="E6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323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257</v>
      </c>
      <c r="C26" s="21"/>
      <c r="D26" s="21"/>
      <c r="E26" s="21"/>
      <c r="F26" s="21"/>
    </row>
    <row r="27" spans="1:6" x14ac:dyDescent="0.2">
      <c r="A27" s="18"/>
      <c r="B27" s="21"/>
      <c r="C27" s="23"/>
      <c r="D27" s="23"/>
      <c r="E27" s="24"/>
      <c r="F27" s="21"/>
    </row>
    <row r="28" spans="1:6" ht="15" x14ac:dyDescent="0.2">
      <c r="A28" s="17"/>
      <c r="B28" s="23"/>
      <c r="C28" s="23"/>
      <c r="D28" s="27" t="s">
        <v>10</v>
      </c>
      <c r="E28" s="27" t="s">
        <v>324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22"/>
      <c r="C33" s="22"/>
      <c r="D33" s="22"/>
      <c r="E33" s="28"/>
      <c r="F33" s="21"/>
    </row>
    <row r="34" spans="1:6" ht="14.25" x14ac:dyDescent="0.2">
      <c r="A34" s="21"/>
      <c r="B34" s="53" t="s">
        <v>281</v>
      </c>
      <c r="C34" s="53"/>
      <c r="D34" s="53"/>
      <c r="E34" s="28"/>
      <c r="F34" s="21"/>
    </row>
    <row r="35" spans="1:6" ht="14.25" x14ac:dyDescent="0.2">
      <c r="A35" s="21"/>
      <c r="B35" s="53"/>
      <c r="C35" s="53"/>
      <c r="D35" s="53"/>
      <c r="E35" s="28"/>
      <c r="F35" s="21"/>
    </row>
    <row r="36" spans="1:6" ht="14.25" x14ac:dyDescent="0.2">
      <c r="A36" s="21"/>
      <c r="B36" s="53" t="s">
        <v>325</v>
      </c>
      <c r="C36" s="53"/>
      <c r="D36" s="53"/>
      <c r="E36" s="28"/>
      <c r="F36" s="21"/>
    </row>
    <row r="37" spans="1:6" ht="14.25" x14ac:dyDescent="0.2">
      <c r="A37" s="21"/>
      <c r="B37" s="53"/>
      <c r="C37" s="53"/>
      <c r="D37" s="53"/>
      <c r="E37" s="28"/>
      <c r="F37" s="21"/>
    </row>
    <row r="38" spans="1:6" ht="14.25" x14ac:dyDescent="0.2">
      <c r="A38" s="21"/>
      <c r="B38" s="53" t="s">
        <v>326</v>
      </c>
      <c r="C38" s="53"/>
      <c r="D38" s="53"/>
      <c r="E38" s="28"/>
      <c r="F38" s="21"/>
    </row>
    <row r="39" spans="1:6" ht="14.25" x14ac:dyDescent="0.2">
      <c r="A39" s="21"/>
      <c r="B39" s="67"/>
      <c r="C39" s="67"/>
      <c r="D39" s="67"/>
      <c r="E39" s="28"/>
      <c r="F39" s="21"/>
    </row>
    <row r="40" spans="1:6" ht="14.25" customHeight="1" x14ac:dyDescent="0.2">
      <c r="A40" s="21"/>
      <c r="B40" s="53" t="s">
        <v>327</v>
      </c>
      <c r="C40" s="53"/>
      <c r="D40" s="53"/>
      <c r="E40" s="28"/>
      <c r="F40" s="21"/>
    </row>
    <row r="41" spans="1:6" ht="14.25" x14ac:dyDescent="0.2">
      <c r="A41" s="21"/>
      <c r="B41" s="53"/>
      <c r="C41" s="53"/>
      <c r="D41" s="53"/>
      <c r="E41" s="28"/>
      <c r="F41" s="21"/>
    </row>
    <row r="42" spans="1:6" ht="14.25" x14ac:dyDescent="0.2">
      <c r="A42" s="21"/>
      <c r="B42" s="53" t="s">
        <v>332</v>
      </c>
      <c r="C42" s="53"/>
      <c r="D42" s="53"/>
      <c r="E42" s="28"/>
      <c r="F42" s="21"/>
    </row>
    <row r="43" spans="1:6" ht="14.25" x14ac:dyDescent="0.2">
      <c r="A43" s="21"/>
      <c r="B43" s="53"/>
      <c r="C43" s="53"/>
      <c r="D43" s="53"/>
      <c r="E43" s="28"/>
      <c r="F43" s="21"/>
    </row>
    <row r="44" spans="1:6" ht="14.25" x14ac:dyDescent="0.2">
      <c r="A44" s="21"/>
      <c r="B44" s="53" t="s">
        <v>264</v>
      </c>
      <c r="C44" s="53"/>
      <c r="D44" s="53"/>
      <c r="E44" s="28"/>
      <c r="F44" s="21"/>
    </row>
    <row r="45" spans="1:6" ht="14.25" x14ac:dyDescent="0.2">
      <c r="A45" s="21"/>
      <c r="B45" s="53"/>
      <c r="C45" s="53"/>
      <c r="D45" s="53"/>
      <c r="E45" s="28"/>
      <c r="F45" s="21"/>
    </row>
    <row r="46" spans="1:6" ht="14.25" x14ac:dyDescent="0.2">
      <c r="A46" s="21"/>
      <c r="B46" s="53" t="s">
        <v>277</v>
      </c>
      <c r="C46" s="53"/>
      <c r="D46" s="53"/>
      <c r="E46" s="28"/>
      <c r="F46" s="21"/>
    </row>
    <row r="47" spans="1:6" ht="14.25" x14ac:dyDescent="0.2">
      <c r="A47" s="21"/>
      <c r="B47" s="53"/>
      <c r="C47" s="53"/>
      <c r="D47" s="53"/>
      <c r="E47" s="28"/>
      <c r="F47" s="21"/>
    </row>
    <row r="48" spans="1:6" ht="14.25" x14ac:dyDescent="0.2">
      <c r="A48" s="21"/>
      <c r="B48" s="53" t="s">
        <v>28</v>
      </c>
      <c r="C48" s="53"/>
      <c r="D48" s="53"/>
      <c r="E48" s="28"/>
      <c r="F48" s="21"/>
    </row>
    <row r="49" spans="1:6" ht="14.25" x14ac:dyDescent="0.2">
      <c r="A49" s="21"/>
      <c r="B49" s="60"/>
      <c r="C49" s="60"/>
      <c r="D49" s="60"/>
      <c r="E49" s="28"/>
      <c r="F49" s="21"/>
    </row>
    <row r="50" spans="1:6" ht="14.25" x14ac:dyDescent="0.2">
      <c r="A50" s="21"/>
      <c r="B50" s="53" t="s">
        <v>333</v>
      </c>
      <c r="C50" s="53"/>
      <c r="D50" s="53"/>
      <c r="E50" s="28"/>
      <c r="F50" s="21"/>
    </row>
    <row r="51" spans="1:6" ht="14.25" x14ac:dyDescent="0.2">
      <c r="A51" s="21"/>
      <c r="B51" s="53"/>
      <c r="C51" s="53"/>
      <c r="D51" s="53"/>
      <c r="E51" s="28"/>
      <c r="F51" s="21"/>
    </row>
    <row r="52" spans="1:6" ht="14.25" customHeight="1" x14ac:dyDescent="0.2">
      <c r="A52" s="21"/>
      <c r="B52" s="53" t="s">
        <v>280</v>
      </c>
      <c r="C52" s="53"/>
      <c r="D52" s="53"/>
      <c r="E52" s="28"/>
      <c r="F52" s="21"/>
    </row>
    <row r="53" spans="1:6" ht="14.25" x14ac:dyDescent="0.2">
      <c r="A53" s="21"/>
      <c r="B53" s="53"/>
      <c r="C53" s="53"/>
      <c r="D53" s="53"/>
      <c r="E53" s="28"/>
      <c r="F53" s="21"/>
    </row>
    <row r="54" spans="1:6" ht="14.25" x14ac:dyDescent="0.2">
      <c r="A54" s="21"/>
      <c r="B54" s="53" t="s">
        <v>334</v>
      </c>
      <c r="C54" s="53"/>
      <c r="D54" s="53"/>
      <c r="E54" s="28"/>
      <c r="F54" s="21"/>
    </row>
    <row r="55" spans="1:6" ht="14.25" x14ac:dyDescent="0.2">
      <c r="A55" s="21"/>
      <c r="B55" s="53"/>
      <c r="C55" s="53"/>
      <c r="D55" s="53"/>
      <c r="E55" s="28"/>
      <c r="F55" s="21"/>
    </row>
    <row r="56" spans="1:6" ht="14.25" x14ac:dyDescent="0.2">
      <c r="A56" s="21"/>
      <c r="B56" s="53" t="s">
        <v>293</v>
      </c>
      <c r="C56" s="53"/>
      <c r="D56" s="53"/>
      <c r="E56" s="28"/>
      <c r="F56" s="21"/>
    </row>
    <row r="57" spans="1:6" ht="14.25" x14ac:dyDescent="0.2">
      <c r="A57" s="21"/>
      <c r="B57" s="53"/>
      <c r="C57" s="53"/>
      <c r="D57" s="53"/>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60"/>
      <c r="C61" s="60"/>
      <c r="D61" s="60"/>
      <c r="E61" s="28"/>
      <c r="F61" s="21"/>
    </row>
    <row r="62" spans="1:6" ht="14.25" x14ac:dyDescent="0.2">
      <c r="A62" s="21"/>
      <c r="B62" s="60"/>
      <c r="C62" s="60"/>
      <c r="D62" s="60"/>
      <c r="E62" s="28"/>
      <c r="F62" s="21"/>
    </row>
    <row r="63" spans="1:6" ht="13.5" customHeight="1" x14ac:dyDescent="0.2">
      <c r="A63" s="21"/>
      <c r="B63" s="60"/>
      <c r="C63" s="60"/>
      <c r="D63" s="60"/>
      <c r="E63" s="28"/>
      <c r="F63" s="21"/>
    </row>
    <row r="64" spans="1:6" ht="13.5" customHeight="1" x14ac:dyDescent="0.2">
      <c r="A64" s="21"/>
      <c r="B64" s="25" t="s">
        <v>14</v>
      </c>
      <c r="C64" s="26"/>
      <c r="D64" s="26"/>
      <c r="E64" s="29">
        <f>33.75*350</f>
        <v>11812.5</v>
      </c>
      <c r="F64" s="21"/>
    </row>
    <row r="65" spans="1:10" ht="13.5" customHeight="1" x14ac:dyDescent="0.2">
      <c r="A65" s="21"/>
      <c r="B65" s="34" t="s">
        <v>11</v>
      </c>
      <c r="C65" s="26"/>
      <c r="D65" s="26"/>
      <c r="E65" s="30">
        <v>25</v>
      </c>
      <c r="F65" s="21"/>
    </row>
    <row r="66" spans="1:10" ht="13.5" customHeight="1" x14ac:dyDescent="0.2">
      <c r="A66" s="21"/>
      <c r="B66" s="34" t="s">
        <v>12</v>
      </c>
      <c r="C66" s="26"/>
      <c r="D66" s="26"/>
      <c r="E66" s="30">
        <v>0</v>
      </c>
      <c r="F66" s="21"/>
    </row>
    <row r="67" spans="1:10" ht="13.5" customHeight="1" x14ac:dyDescent="0.2">
      <c r="A67" s="21"/>
      <c r="B67" s="25" t="s">
        <v>13</v>
      </c>
      <c r="C67" s="26"/>
      <c r="D67" s="26"/>
      <c r="E67" s="29">
        <f>SUM(E64:E66)</f>
        <v>11837.5</v>
      </c>
      <c r="F67" s="21"/>
    </row>
    <row r="68" spans="1:10" ht="13.5" customHeight="1" x14ac:dyDescent="0.2">
      <c r="A68" s="21"/>
      <c r="B68" s="26" t="s">
        <v>5</v>
      </c>
      <c r="C68" s="31">
        <v>0.05</v>
      </c>
      <c r="D68" s="26"/>
      <c r="E68" s="35">
        <f>ROUND(E67*C68,2)</f>
        <v>591.88</v>
      </c>
      <c r="F68" s="21"/>
    </row>
    <row r="69" spans="1:10" ht="13.5" customHeight="1" x14ac:dyDescent="0.2">
      <c r="A69" s="21"/>
      <c r="B69" s="26" t="s">
        <v>4</v>
      </c>
      <c r="C69" s="42">
        <v>9.9750000000000005E-2</v>
      </c>
      <c r="D69" s="26"/>
      <c r="E69" s="43">
        <f>ROUND(E67*C69,2)</f>
        <v>1180.79</v>
      </c>
      <c r="F69" s="21"/>
    </row>
    <row r="70" spans="1:10" ht="13.5" customHeight="1" x14ac:dyDescent="0.2">
      <c r="A70" s="21"/>
      <c r="B70" s="26"/>
      <c r="C70" s="26"/>
      <c r="D70" s="26"/>
      <c r="E70" s="32"/>
      <c r="F70" s="21"/>
      <c r="J70" s="47"/>
    </row>
    <row r="71" spans="1:10" ht="16.5" customHeight="1" thickBot="1" x14ac:dyDescent="0.25">
      <c r="A71" s="21"/>
      <c r="B71" s="25" t="s">
        <v>15</v>
      </c>
      <c r="C71" s="26"/>
      <c r="D71" s="26"/>
      <c r="E71" s="33">
        <f>SUM(E67:E69)</f>
        <v>13610.169999999998</v>
      </c>
      <c r="F71" s="21"/>
      <c r="J71" s="47"/>
    </row>
    <row r="72" spans="1:10" ht="15.75" thickTop="1" x14ac:dyDescent="0.2">
      <c r="A72" s="21"/>
      <c r="B72" s="61"/>
      <c r="C72" s="61"/>
      <c r="D72" s="61"/>
      <c r="E72" s="36"/>
      <c r="F72" s="21"/>
    </row>
    <row r="73" spans="1:10" ht="15" x14ac:dyDescent="0.2">
      <c r="A73" s="21"/>
      <c r="B73" s="62" t="s">
        <v>17</v>
      </c>
      <c r="C73" s="62"/>
      <c r="D73" s="62"/>
      <c r="E73" s="36">
        <v>0</v>
      </c>
      <c r="F73" s="21"/>
    </row>
    <row r="74" spans="1:10" ht="15" x14ac:dyDescent="0.2">
      <c r="A74" s="21"/>
      <c r="B74" s="61"/>
      <c r="C74" s="61"/>
      <c r="D74" s="61"/>
      <c r="E74" s="36"/>
      <c r="F74" s="21"/>
    </row>
    <row r="75" spans="1:10" ht="19.5" customHeight="1" x14ac:dyDescent="0.2">
      <c r="A75" s="21"/>
      <c r="B75" s="37" t="s">
        <v>16</v>
      </c>
      <c r="C75" s="38"/>
      <c r="D75" s="38"/>
      <c r="E75" s="39">
        <f>E71-E73</f>
        <v>13610.169999999998</v>
      </c>
      <c r="F75" s="21"/>
    </row>
    <row r="76" spans="1:10" ht="13.5" customHeight="1" x14ac:dyDescent="0.2">
      <c r="A76" s="21"/>
      <c r="B76" s="21"/>
      <c r="C76" s="21"/>
      <c r="D76" s="21"/>
      <c r="E76" s="21"/>
      <c r="F76" s="21"/>
    </row>
    <row r="77" spans="1:10" x14ac:dyDescent="0.2">
      <c r="A77" s="21"/>
      <c r="B77" s="21"/>
      <c r="C77" s="21"/>
      <c r="D77" s="21"/>
      <c r="E77" s="21"/>
      <c r="F77" s="21"/>
    </row>
    <row r="78" spans="1:10" x14ac:dyDescent="0.2">
      <c r="A78" s="21"/>
      <c r="B78" s="63"/>
      <c r="C78" s="63"/>
      <c r="D78" s="63"/>
      <c r="E78" s="63"/>
      <c r="F78" s="21"/>
    </row>
    <row r="79" spans="1:10" ht="14.25" x14ac:dyDescent="0.2">
      <c r="A79" s="54" t="s">
        <v>29</v>
      </c>
      <c r="B79" s="54"/>
      <c r="C79" s="54"/>
      <c r="D79" s="54"/>
      <c r="E79" s="54"/>
      <c r="F79" s="54"/>
    </row>
    <row r="80" spans="1:10" ht="14.25" x14ac:dyDescent="0.2">
      <c r="A80" s="55" t="s">
        <v>30</v>
      </c>
      <c r="B80" s="55"/>
      <c r="C80" s="55"/>
      <c r="D80" s="55"/>
      <c r="E80" s="55"/>
      <c r="F80" s="55"/>
    </row>
    <row r="81" spans="1:6" x14ac:dyDescent="0.2">
      <c r="A81" s="21"/>
      <c r="B81" s="21"/>
      <c r="C81" s="21"/>
      <c r="D81" s="21"/>
      <c r="E81" s="21"/>
      <c r="F81" s="21"/>
    </row>
    <row r="82" spans="1:6" x14ac:dyDescent="0.2">
      <c r="A82" s="21"/>
      <c r="B82" s="56"/>
      <c r="C82" s="56"/>
      <c r="D82" s="56"/>
      <c r="E82" s="56"/>
      <c r="F82" s="21"/>
    </row>
    <row r="83" spans="1:6" ht="15" x14ac:dyDescent="0.2">
      <c r="A83" s="57" t="s">
        <v>6</v>
      </c>
      <c r="B83" s="57"/>
      <c r="C83" s="57"/>
      <c r="D83" s="57"/>
      <c r="E83" s="57"/>
      <c r="F83" s="57"/>
    </row>
    <row r="85" spans="1:6" ht="39.75" customHeight="1" x14ac:dyDescent="0.2">
      <c r="B85" s="58"/>
      <c r="C85" s="59"/>
      <c r="D85" s="59"/>
    </row>
    <row r="86" spans="1:6" ht="13.5" customHeight="1" x14ac:dyDescent="0.2"/>
    <row r="87" spans="1:6" x14ac:dyDescent="0.2">
      <c r="B87" s="16"/>
      <c r="C87" s="16"/>
      <c r="D87" s="16"/>
    </row>
  </sheetData>
  <mergeCells count="40">
    <mergeCell ref="A30:F30"/>
    <mergeCell ref="B36:D36"/>
    <mergeCell ref="B37:D37"/>
    <mergeCell ref="B38:D38"/>
    <mergeCell ref="B39:D39"/>
    <mergeCell ref="B55:D55"/>
    <mergeCell ref="B46:D46"/>
    <mergeCell ref="B47:D47"/>
    <mergeCell ref="B48:D48"/>
    <mergeCell ref="B49:D49"/>
    <mergeCell ref="B50:D50"/>
    <mergeCell ref="B51:D51"/>
    <mergeCell ref="B34:D34"/>
    <mergeCell ref="B35:D35"/>
    <mergeCell ref="B52:D52"/>
    <mergeCell ref="B53:D53"/>
    <mergeCell ref="B54:D54"/>
    <mergeCell ref="B40:D40"/>
    <mergeCell ref="B41:D41"/>
    <mergeCell ref="B42:D42"/>
    <mergeCell ref="B43:D43"/>
    <mergeCell ref="B44:D44"/>
    <mergeCell ref="B45:D45"/>
    <mergeCell ref="B56:D56"/>
    <mergeCell ref="B58:D58"/>
    <mergeCell ref="B59:D59"/>
    <mergeCell ref="B60:D60"/>
    <mergeCell ref="B61:D61"/>
    <mergeCell ref="A80:F80"/>
    <mergeCell ref="B82:E82"/>
    <mergeCell ref="A83:F83"/>
    <mergeCell ref="B85:D85"/>
    <mergeCell ref="B57:D57"/>
    <mergeCell ref="B63:D63"/>
    <mergeCell ref="B72:D72"/>
    <mergeCell ref="B73:D73"/>
    <mergeCell ref="B74:D74"/>
    <mergeCell ref="B78:E78"/>
    <mergeCell ref="A79:F79"/>
    <mergeCell ref="B62:D62"/>
  </mergeCells>
  <dataValidations count="1">
    <dataValidation type="list" allowBlank="1" showInputMessage="1" showErrorMessage="1" sqref="B72:B74 B12:B20 B41 B46 B37 B34:B35 B48:B63" xr:uid="{318A3F94-6C6F-4CD6-9792-1EDBF676D4FF}">
      <formula1>Liste_Activités</formula1>
    </dataValidation>
  </dataValidations>
  <printOptions horizontalCentered="1"/>
  <pageMargins left="0" right="0" top="0" bottom="0" header="0" footer="0"/>
  <pageSetup paperSize="131" fitToHeight="0" orientation="portrait"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2">
    <pageSetUpPr fitToPage="1"/>
  </sheetPr>
  <dimension ref="A1:D47"/>
  <sheetViews>
    <sheetView tabSelected="1" view="pageBreakPreview" topLeftCell="A6" zoomScaleNormal="100" workbookViewId="0">
      <selection activeCell="C35" sqref="C3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69" t="s">
        <v>1</v>
      </c>
      <c r="C1" s="69"/>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9</v>
      </c>
      <c r="D6" s="7"/>
    </row>
    <row r="7" spans="1:4" x14ac:dyDescent="0.2">
      <c r="A7" s="6"/>
      <c r="B7" s="14"/>
      <c r="C7" s="8" t="s">
        <v>283</v>
      </c>
      <c r="D7" s="7"/>
    </row>
    <row r="8" spans="1:4" x14ac:dyDescent="0.2">
      <c r="A8" s="6"/>
      <c r="B8" s="14"/>
      <c r="C8" s="8" t="s">
        <v>18</v>
      </c>
      <c r="D8" s="7"/>
    </row>
    <row r="9" spans="1:4" x14ac:dyDescent="0.2">
      <c r="A9" s="6"/>
      <c r="B9" s="14"/>
      <c r="C9" s="8" t="s">
        <v>284</v>
      </c>
      <c r="D9" s="7"/>
    </row>
    <row r="10" spans="1:4" x14ac:dyDescent="0.2">
      <c r="A10" s="6"/>
      <c r="B10" s="14"/>
      <c r="C10" s="8" t="s">
        <v>285</v>
      </c>
      <c r="D10" s="7"/>
    </row>
    <row r="11" spans="1:4" x14ac:dyDescent="0.2">
      <c r="A11" s="6"/>
      <c r="B11" s="14"/>
      <c r="C11" s="8" t="s">
        <v>286</v>
      </c>
      <c r="D11" s="7"/>
    </row>
    <row r="12" spans="1:4" x14ac:dyDescent="0.2">
      <c r="A12" s="6"/>
      <c r="B12" s="14"/>
      <c r="C12" s="8" t="s">
        <v>287</v>
      </c>
      <c r="D12" s="7"/>
    </row>
    <row r="13" spans="1:4" x14ac:dyDescent="0.2">
      <c r="A13" s="6"/>
      <c r="B13" s="14"/>
      <c r="C13" s="8" t="s">
        <v>264</v>
      </c>
      <c r="D13" s="7"/>
    </row>
    <row r="14" spans="1:4" x14ac:dyDescent="0.2">
      <c r="A14" s="6"/>
      <c r="B14" s="14"/>
      <c r="C14" s="8" t="s">
        <v>288</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20</v>
      </c>
      <c r="D18" s="7"/>
    </row>
    <row r="19" spans="1:4" x14ac:dyDescent="0.2">
      <c r="A19" s="6"/>
      <c r="B19" s="14"/>
      <c r="C19" s="8" t="s">
        <v>289</v>
      </c>
      <c r="D19" s="7"/>
    </row>
    <row r="20" spans="1:4" x14ac:dyDescent="0.2">
      <c r="A20" s="6"/>
      <c r="B20" s="14"/>
      <c r="C20" s="8" t="s">
        <v>290</v>
      </c>
      <c r="D20" s="7"/>
    </row>
    <row r="21" spans="1:4" x14ac:dyDescent="0.2">
      <c r="A21" s="6"/>
      <c r="B21" s="14"/>
      <c r="C21" s="8" t="s">
        <v>328</v>
      </c>
      <c r="D21" s="7"/>
    </row>
    <row r="22" spans="1:4" x14ac:dyDescent="0.2">
      <c r="A22" s="6"/>
      <c r="B22" s="14"/>
      <c r="C22" s="8" t="s">
        <v>291</v>
      </c>
      <c r="D22" s="7"/>
    </row>
    <row r="23" spans="1:4" x14ac:dyDescent="0.2">
      <c r="A23" s="6"/>
      <c r="B23" s="14"/>
      <c r="C23" s="8" t="s">
        <v>19</v>
      </c>
      <c r="D23" s="7"/>
    </row>
    <row r="24" spans="1:4" x14ac:dyDescent="0.2">
      <c r="A24" s="6"/>
      <c r="B24" s="14"/>
      <c r="C24" s="8" t="s">
        <v>21</v>
      </c>
      <c r="D24" s="7"/>
    </row>
    <row r="25" spans="1:4" x14ac:dyDescent="0.2">
      <c r="A25" s="6"/>
      <c r="B25" s="14"/>
      <c r="C25" s="8" t="s">
        <v>22</v>
      </c>
      <c r="D25" s="7"/>
    </row>
    <row r="26" spans="1:4" x14ac:dyDescent="0.2">
      <c r="A26" s="6"/>
      <c r="B26" s="14"/>
      <c r="C26" s="8" t="s">
        <v>8</v>
      </c>
      <c r="D26" s="7"/>
    </row>
    <row r="27" spans="1:4" x14ac:dyDescent="0.2">
      <c r="A27" s="6"/>
      <c r="B27" s="14"/>
      <c r="C27" s="8" t="s">
        <v>7</v>
      </c>
      <c r="D27" s="7"/>
    </row>
    <row r="28" spans="1:4" ht="25.5" x14ac:dyDescent="0.2">
      <c r="A28" s="6"/>
      <c r="B28" s="14"/>
      <c r="C28" s="8" t="s">
        <v>329</v>
      </c>
      <c r="D28" s="7"/>
    </row>
    <row r="29" spans="1:4" x14ac:dyDescent="0.2">
      <c r="A29" s="6"/>
      <c r="B29" s="14"/>
      <c r="C29" s="8" t="s">
        <v>33</v>
      </c>
      <c r="D29" s="7"/>
    </row>
    <row r="30" spans="1:4" x14ac:dyDescent="0.2">
      <c r="A30" s="6"/>
      <c r="B30" s="14"/>
      <c r="C30" s="8" t="s">
        <v>292</v>
      </c>
      <c r="D30" s="7"/>
    </row>
    <row r="31" spans="1:4" x14ac:dyDescent="0.2">
      <c r="A31" s="6"/>
      <c r="B31" s="14"/>
      <c r="C31" s="8" t="s">
        <v>330</v>
      </c>
      <c r="D31" s="7"/>
    </row>
    <row r="32" spans="1:4" x14ac:dyDescent="0.2">
      <c r="A32" s="6"/>
      <c r="B32" s="14"/>
      <c r="C32" s="9" t="s">
        <v>24</v>
      </c>
      <c r="D32" s="7"/>
    </row>
    <row r="33" spans="1:4" x14ac:dyDescent="0.2">
      <c r="A33" s="6"/>
      <c r="B33" s="14"/>
      <c r="C33" s="9" t="s">
        <v>26</v>
      </c>
      <c r="D33" s="7"/>
    </row>
    <row r="34" spans="1:4" x14ac:dyDescent="0.2">
      <c r="A34" s="6"/>
      <c r="B34" s="14"/>
      <c r="C34" s="9" t="s">
        <v>25</v>
      </c>
      <c r="D34" s="7"/>
    </row>
    <row r="35" spans="1:4" x14ac:dyDescent="0.2">
      <c r="A35" s="6"/>
      <c r="B35" s="14"/>
      <c r="C35" s="9" t="s">
        <v>293</v>
      </c>
      <c r="D35" s="7"/>
    </row>
    <row r="36" spans="1:4" x14ac:dyDescent="0.2">
      <c r="A36" s="6"/>
      <c r="B36" s="14"/>
      <c r="C36" s="9" t="s">
        <v>23</v>
      </c>
      <c r="D36" s="7"/>
    </row>
    <row r="37" spans="1:4" x14ac:dyDescent="0.2">
      <c r="A37" s="6"/>
      <c r="B37" s="14"/>
      <c r="C37" s="9" t="s">
        <v>294</v>
      </c>
      <c r="D37" s="7"/>
    </row>
    <row r="38" spans="1:4" x14ac:dyDescent="0.2">
      <c r="A38" s="6"/>
      <c r="B38" s="14"/>
      <c r="C38" s="9" t="s">
        <v>331</v>
      </c>
      <c r="D38" s="7"/>
    </row>
    <row r="39" spans="1:4" x14ac:dyDescent="0.2">
      <c r="A39" s="6"/>
      <c r="B39" s="14"/>
      <c r="C39" s="9" t="s">
        <v>36</v>
      </c>
      <c r="D39" s="7"/>
    </row>
    <row r="40" spans="1:4" x14ac:dyDescent="0.2">
      <c r="A40" s="6"/>
      <c r="B40" s="14"/>
      <c r="C40" s="8" t="s">
        <v>27</v>
      </c>
      <c r="D40" s="7"/>
    </row>
    <row r="41" spans="1:4" x14ac:dyDescent="0.2">
      <c r="A41" s="6"/>
      <c r="B41" s="14"/>
      <c r="C41" s="8" t="s">
        <v>34</v>
      </c>
      <c r="D41" s="7"/>
    </row>
    <row r="42" spans="1:4" x14ac:dyDescent="0.2">
      <c r="A42" s="6"/>
      <c r="B42" s="14"/>
      <c r="C42" s="8" t="s">
        <v>35</v>
      </c>
      <c r="D42" s="7"/>
    </row>
    <row r="43" spans="1:4" x14ac:dyDescent="0.2">
      <c r="A43" s="6"/>
      <c r="B43" s="14"/>
      <c r="C43" s="8" t="s">
        <v>263</v>
      </c>
      <c r="D43" s="7"/>
    </row>
    <row r="44" spans="1:4" x14ac:dyDescent="0.2">
      <c r="A44" s="6"/>
      <c r="B44" s="14"/>
      <c r="C44" s="8" t="s">
        <v>295</v>
      </c>
      <c r="D44" s="7"/>
    </row>
    <row r="45" spans="1:4" x14ac:dyDescent="0.2">
      <c r="A45" s="6"/>
      <c r="B45" s="14"/>
      <c r="C45" s="8" t="s">
        <v>296</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83"/>
  <sheetViews>
    <sheetView view="pageBreakPreview" zoomScale="80" zoomScaleNormal="100" zoomScaleSheetLayoutView="80" workbookViewId="0">
      <selection activeCell="E35" sqref="E3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15" x14ac:dyDescent="0.2">
      <c r="A26" s="17"/>
      <c r="B26" s="26" t="s">
        <v>126</v>
      </c>
      <c r="C26" s="21"/>
      <c r="D26" s="21"/>
      <c r="E26" s="21"/>
      <c r="F26" s="21"/>
    </row>
    <row r="27" spans="1:6" ht="15" x14ac:dyDescent="0.2">
      <c r="A27" s="17"/>
      <c r="B27" s="26" t="s">
        <v>125</v>
      </c>
      <c r="C27" s="21"/>
      <c r="D27" s="21"/>
      <c r="E27" s="21"/>
      <c r="F27" s="21"/>
    </row>
    <row r="28" spans="1:6" x14ac:dyDescent="0.2">
      <c r="A28" s="18"/>
      <c r="B28" s="21"/>
      <c r="C28" s="23"/>
      <c r="D28" s="23"/>
      <c r="E28" s="24"/>
      <c r="F28" s="21"/>
    </row>
    <row r="29" spans="1:6" ht="15" x14ac:dyDescent="0.2">
      <c r="A29" s="17"/>
      <c r="B29" s="23"/>
      <c r="C29" s="23"/>
      <c r="D29" s="27" t="s">
        <v>10</v>
      </c>
      <c r="E29" s="27" t="s">
        <v>124</v>
      </c>
      <c r="F29" s="21"/>
    </row>
    <row r="30" spans="1:6" ht="13.5" thickBot="1" x14ac:dyDescent="0.25">
      <c r="A30" s="19"/>
      <c r="B30" s="19"/>
      <c r="C30" s="19"/>
      <c r="D30" s="19"/>
      <c r="E30" s="19"/>
      <c r="F30" s="20"/>
    </row>
    <row r="31" spans="1:6" s="40" customFormat="1" ht="21.75" customHeight="1" x14ac:dyDescent="0.2">
      <c r="A31" s="64" t="s">
        <v>0</v>
      </c>
      <c r="B31" s="64"/>
      <c r="C31" s="64"/>
      <c r="D31" s="64"/>
      <c r="E31" s="64"/>
      <c r="F31" s="64"/>
    </row>
    <row r="32" spans="1:6" x14ac:dyDescent="0.2">
      <c r="A32" s="17"/>
      <c r="B32" s="18"/>
      <c r="C32" s="17"/>
      <c r="D32" s="17"/>
      <c r="E32" s="17"/>
    </row>
    <row r="33" spans="1:6" ht="14.25" x14ac:dyDescent="0.2">
      <c r="A33" s="21"/>
      <c r="B33" s="22" t="s">
        <v>49</v>
      </c>
      <c r="C33" s="22"/>
      <c r="D33" s="22"/>
      <c r="E33" s="28"/>
      <c r="F33" s="21"/>
    </row>
    <row r="34" spans="1:6" ht="14.25" x14ac:dyDescent="0.2">
      <c r="A34" s="21"/>
      <c r="B34" s="60"/>
      <c r="C34" s="60"/>
      <c r="D34" s="60"/>
      <c r="E34" s="28"/>
      <c r="F34" s="21"/>
    </row>
    <row r="35" spans="1:6" ht="14.25" x14ac:dyDescent="0.2">
      <c r="A35" s="21"/>
      <c r="B35" s="53" t="s">
        <v>123</v>
      </c>
      <c r="C35" s="53"/>
      <c r="D35" s="53"/>
      <c r="E35" s="28"/>
      <c r="F35" s="21"/>
    </row>
    <row r="36" spans="1:6" ht="14.25" x14ac:dyDescent="0.2">
      <c r="A36" s="21"/>
      <c r="B36" s="53"/>
      <c r="C36" s="53"/>
      <c r="D36" s="53"/>
      <c r="E36" s="28"/>
      <c r="F36" s="21"/>
    </row>
    <row r="37" spans="1:6" ht="28.5" customHeight="1" x14ac:dyDescent="0.2">
      <c r="A37" s="21"/>
      <c r="B37" s="53" t="s">
        <v>122</v>
      </c>
      <c r="C37" s="53"/>
      <c r="D37" s="53"/>
      <c r="E37" s="28"/>
      <c r="F37" s="21"/>
    </row>
    <row r="38" spans="1:6" ht="13.5" customHeight="1" x14ac:dyDescent="0.2">
      <c r="A38" s="21"/>
      <c r="B38" s="53" t="s">
        <v>121</v>
      </c>
      <c r="C38" s="53"/>
      <c r="D38" s="53"/>
      <c r="E38" s="28"/>
      <c r="F38" s="21"/>
    </row>
    <row r="39" spans="1:6" ht="30" customHeight="1" x14ac:dyDescent="0.2">
      <c r="A39" s="21"/>
      <c r="B39" s="53" t="s">
        <v>120</v>
      </c>
      <c r="C39" s="53"/>
      <c r="D39" s="53"/>
      <c r="E39" s="28"/>
      <c r="F39" s="21"/>
    </row>
    <row r="40" spans="1:6" ht="29.25" customHeight="1" x14ac:dyDescent="0.2">
      <c r="A40" s="21"/>
      <c r="B40" s="53" t="s">
        <v>119</v>
      </c>
      <c r="C40" s="53"/>
      <c r="D40" s="53"/>
      <c r="E40" s="28"/>
      <c r="F40" s="21"/>
    </row>
    <row r="41" spans="1:6" ht="14.25" x14ac:dyDescent="0.2">
      <c r="A41" s="21"/>
      <c r="B41" s="53" t="s">
        <v>118</v>
      </c>
      <c r="C41" s="53"/>
      <c r="D41" s="53"/>
      <c r="E41" s="28"/>
      <c r="F41" s="21"/>
    </row>
    <row r="42" spans="1:6" ht="14.25" x14ac:dyDescent="0.2">
      <c r="A42" s="21"/>
      <c r="B42" s="53" t="s">
        <v>117</v>
      </c>
      <c r="C42" s="53"/>
      <c r="D42" s="53"/>
      <c r="E42" s="28"/>
      <c r="F42" s="21"/>
    </row>
    <row r="43" spans="1:6" ht="14.25" x14ac:dyDescent="0.2">
      <c r="A43" s="21"/>
      <c r="B43" s="53" t="s">
        <v>116</v>
      </c>
      <c r="C43" s="53"/>
      <c r="D43" s="53"/>
      <c r="E43" s="28"/>
      <c r="F43" s="21"/>
    </row>
    <row r="44" spans="1:6" ht="14.25" x14ac:dyDescent="0.2">
      <c r="A44" s="21"/>
      <c r="B44" s="53" t="s">
        <v>115</v>
      </c>
      <c r="C44" s="53"/>
      <c r="D44" s="53"/>
      <c r="E44" s="28"/>
      <c r="F44" s="21"/>
    </row>
    <row r="45" spans="1:6" ht="14.25" x14ac:dyDescent="0.2">
      <c r="A45" s="21"/>
      <c r="B45" s="53" t="s">
        <v>114</v>
      </c>
      <c r="C45" s="53"/>
      <c r="D45" s="53"/>
      <c r="E45" s="51"/>
      <c r="F45" s="21"/>
    </row>
    <row r="46" spans="1:6" ht="14.25" x14ac:dyDescent="0.2">
      <c r="A46" s="21"/>
      <c r="B46" s="49"/>
      <c r="C46" s="49"/>
      <c r="D46" s="49"/>
      <c r="E46" s="28"/>
      <c r="F46" s="21"/>
    </row>
    <row r="47" spans="1:6" ht="14.25" x14ac:dyDescent="0.2">
      <c r="A47" s="21"/>
      <c r="B47" s="65" t="s">
        <v>109</v>
      </c>
      <c r="C47" s="65"/>
      <c r="D47" s="65"/>
      <c r="E47" s="51">
        <f>+(4.16666666666667)*225</f>
        <v>937.50000000000068</v>
      </c>
      <c r="F47" s="21"/>
    </row>
    <row r="48" spans="1:6" ht="14.25" x14ac:dyDescent="0.2">
      <c r="A48" s="21"/>
      <c r="B48" s="53"/>
      <c r="C48" s="53"/>
      <c r="D48" s="53"/>
      <c r="E48" s="51"/>
      <c r="F48" s="21"/>
    </row>
    <row r="49" spans="1:6" ht="14.25" x14ac:dyDescent="0.2">
      <c r="A49" s="21"/>
      <c r="B49" s="49"/>
      <c r="C49" s="49"/>
      <c r="D49" s="49"/>
      <c r="E49" s="28"/>
      <c r="F49" s="21"/>
    </row>
    <row r="50" spans="1:6" ht="14.25" x14ac:dyDescent="0.2">
      <c r="A50" s="21"/>
      <c r="B50" s="50" t="s">
        <v>96</v>
      </c>
      <c r="C50" s="49"/>
      <c r="D50" s="49"/>
      <c r="E50" s="28"/>
      <c r="F50" s="21"/>
    </row>
    <row r="51" spans="1:6" ht="29.25" customHeight="1" x14ac:dyDescent="0.2">
      <c r="A51" s="21"/>
      <c r="B51" s="53" t="s">
        <v>113</v>
      </c>
      <c r="C51" s="53"/>
      <c r="D51" s="53"/>
      <c r="E51" s="28"/>
      <c r="F51" s="21"/>
    </row>
    <row r="52" spans="1:6" ht="30" customHeight="1" x14ac:dyDescent="0.2">
      <c r="A52" s="21"/>
      <c r="B52" s="53" t="s">
        <v>112</v>
      </c>
      <c r="C52" s="53"/>
      <c r="D52" s="53"/>
      <c r="E52" s="28"/>
      <c r="F52" s="21"/>
    </row>
    <row r="53" spans="1:6" ht="30" customHeight="1" x14ac:dyDescent="0.2">
      <c r="A53" s="21"/>
      <c r="B53" s="53" t="s">
        <v>177</v>
      </c>
      <c r="C53" s="53"/>
      <c r="D53" s="53"/>
      <c r="E53" s="28"/>
      <c r="F53" s="21"/>
    </row>
    <row r="54" spans="1:6" ht="44.25" customHeight="1" x14ac:dyDescent="0.2">
      <c r="A54" s="21"/>
      <c r="B54" s="53" t="s">
        <v>111</v>
      </c>
      <c r="C54" s="53"/>
      <c r="D54" s="53"/>
      <c r="E54" s="28"/>
      <c r="F54" s="21"/>
    </row>
    <row r="55" spans="1:6" ht="14.25" x14ac:dyDescent="0.2">
      <c r="A55" s="21"/>
      <c r="B55" s="53" t="s">
        <v>110</v>
      </c>
      <c r="C55" s="53"/>
      <c r="D55" s="53"/>
      <c r="E55" s="28"/>
      <c r="F55" s="21"/>
    </row>
    <row r="56" spans="1:6" ht="14.25" x14ac:dyDescent="0.2">
      <c r="A56" s="21"/>
      <c r="B56" s="53"/>
      <c r="C56" s="53"/>
      <c r="D56" s="53"/>
      <c r="E56" s="28"/>
      <c r="F56" s="21"/>
    </row>
    <row r="57" spans="1:6" ht="14.25" x14ac:dyDescent="0.2">
      <c r="A57" s="21"/>
      <c r="B57" s="65" t="s">
        <v>109</v>
      </c>
      <c r="C57" s="65"/>
      <c r="D57" s="65"/>
      <c r="E57" s="28">
        <f>28*225</f>
        <v>6300</v>
      </c>
      <c r="F57" s="21"/>
    </row>
    <row r="58" spans="1:6" ht="14.25" x14ac:dyDescent="0.2">
      <c r="A58" s="21"/>
      <c r="B58" s="53"/>
      <c r="C58" s="53"/>
      <c r="D58" s="53"/>
      <c r="E58" s="28"/>
      <c r="F58" s="21"/>
    </row>
    <row r="59" spans="1:6" ht="13.5" customHeight="1" x14ac:dyDescent="0.2">
      <c r="A59" s="21"/>
      <c r="B59" s="60"/>
      <c r="C59" s="60"/>
      <c r="D59" s="60"/>
      <c r="E59" s="28"/>
      <c r="F59" s="21"/>
    </row>
    <row r="60" spans="1:6" ht="13.5" customHeight="1" x14ac:dyDescent="0.2">
      <c r="A60" s="21"/>
      <c r="B60" s="25" t="s">
        <v>14</v>
      </c>
      <c r="C60" s="26"/>
      <c r="D60" s="26"/>
      <c r="E60" s="29">
        <f>SUM(E36:E59)</f>
        <v>7237.5000000000009</v>
      </c>
      <c r="F60" s="21"/>
    </row>
    <row r="61" spans="1:6" ht="13.5" customHeight="1" x14ac:dyDescent="0.2">
      <c r="A61" s="21"/>
      <c r="B61" s="34" t="s">
        <v>37</v>
      </c>
      <c r="C61" s="26"/>
      <c r="D61" s="26"/>
      <c r="E61" s="30">
        <f>4.16666666666667+25+25</f>
        <v>54.166666666666671</v>
      </c>
      <c r="F61" s="21"/>
    </row>
    <row r="62" spans="1:6" ht="13.5" customHeight="1" x14ac:dyDescent="0.2">
      <c r="A62" s="21"/>
      <c r="B62" s="34" t="s">
        <v>108</v>
      </c>
      <c r="C62" s="26"/>
      <c r="D62" s="26"/>
      <c r="E62" s="30">
        <v>0</v>
      </c>
      <c r="F62" s="21"/>
    </row>
    <row r="63" spans="1:6" ht="13.5" customHeight="1" x14ac:dyDescent="0.2">
      <c r="A63" s="21"/>
      <c r="B63" s="25" t="s">
        <v>13</v>
      </c>
      <c r="C63" s="26"/>
      <c r="D63" s="26"/>
      <c r="E63" s="29">
        <f>SUM(E60:E62)</f>
        <v>7291.6666666666679</v>
      </c>
      <c r="F63" s="21"/>
    </row>
    <row r="64" spans="1:6" ht="13.5" customHeight="1" x14ac:dyDescent="0.2">
      <c r="A64" s="21"/>
      <c r="B64" s="26" t="s">
        <v>5</v>
      </c>
      <c r="C64" s="31">
        <v>0.05</v>
      </c>
      <c r="D64" s="26"/>
      <c r="E64" s="35">
        <f>ROUND(E63*C64,2)</f>
        <v>364.58</v>
      </c>
      <c r="F64" s="21"/>
    </row>
    <row r="65" spans="1:6" ht="13.5" customHeight="1" x14ac:dyDescent="0.2">
      <c r="A65" s="21"/>
      <c r="B65" s="26" t="s">
        <v>4</v>
      </c>
      <c r="C65" s="42">
        <v>9.9750000000000005E-2</v>
      </c>
      <c r="D65" s="26"/>
      <c r="E65" s="43">
        <f>C65*E63</f>
        <v>727.34375000000011</v>
      </c>
      <c r="F65" s="21"/>
    </row>
    <row r="66" spans="1:6" ht="13.5" customHeight="1" x14ac:dyDescent="0.2">
      <c r="A66" s="21"/>
      <c r="B66" s="26"/>
      <c r="C66" s="26"/>
      <c r="D66" s="26"/>
      <c r="E66" s="32"/>
      <c r="F66" s="21"/>
    </row>
    <row r="67" spans="1:6" ht="16.5" customHeight="1" thickBot="1" x14ac:dyDescent="0.25">
      <c r="A67" s="21"/>
      <c r="B67" s="25" t="s">
        <v>15</v>
      </c>
      <c r="C67" s="26"/>
      <c r="D67" s="26"/>
      <c r="E67" s="33">
        <f>SUM(E63:E65)</f>
        <v>8383.5904166666678</v>
      </c>
      <c r="F67" s="21"/>
    </row>
    <row r="68" spans="1:6" ht="15.75" thickTop="1" x14ac:dyDescent="0.2">
      <c r="A68" s="21"/>
      <c r="B68" s="61"/>
      <c r="C68" s="61"/>
      <c r="D68" s="61"/>
      <c r="E68" s="36"/>
      <c r="F68" s="21"/>
    </row>
    <row r="69" spans="1:6" ht="15" x14ac:dyDescent="0.2">
      <c r="A69" s="21"/>
      <c r="B69" s="62" t="s">
        <v>17</v>
      </c>
      <c r="C69" s="62"/>
      <c r="D69" s="62"/>
      <c r="E69" s="36">
        <v>0</v>
      </c>
      <c r="F69" s="21"/>
    </row>
    <row r="70" spans="1:6" ht="15" x14ac:dyDescent="0.2">
      <c r="A70" s="21"/>
      <c r="B70" s="61"/>
      <c r="C70" s="61"/>
      <c r="D70" s="61"/>
      <c r="E70" s="36"/>
      <c r="F70" s="21"/>
    </row>
    <row r="71" spans="1:6" ht="19.5" customHeight="1" x14ac:dyDescent="0.2">
      <c r="A71" s="21"/>
      <c r="B71" s="37" t="s">
        <v>16</v>
      </c>
      <c r="C71" s="38"/>
      <c r="D71" s="38"/>
      <c r="E71" s="39">
        <f>E67-E69</f>
        <v>8383.5904166666678</v>
      </c>
      <c r="F71" s="21"/>
    </row>
    <row r="72" spans="1:6" ht="13.5" customHeight="1" x14ac:dyDescent="0.2">
      <c r="A72" s="21"/>
      <c r="B72" s="21"/>
      <c r="C72" s="21"/>
      <c r="D72" s="21"/>
      <c r="E72" s="21"/>
      <c r="F72" s="21"/>
    </row>
    <row r="73" spans="1:6" x14ac:dyDescent="0.2">
      <c r="A73" s="21"/>
      <c r="B73" s="21"/>
      <c r="C73" s="21"/>
      <c r="D73" s="21"/>
      <c r="E73" s="21"/>
      <c r="F73" s="21"/>
    </row>
    <row r="74" spans="1:6" x14ac:dyDescent="0.2">
      <c r="A74" s="21"/>
      <c r="B74" s="63"/>
      <c r="C74" s="63"/>
      <c r="D74" s="63"/>
      <c r="E74" s="63"/>
      <c r="F74" s="21"/>
    </row>
    <row r="75" spans="1:6" ht="14.25" x14ac:dyDescent="0.2">
      <c r="A75" s="54" t="s">
        <v>107</v>
      </c>
      <c r="B75" s="54"/>
      <c r="C75" s="54"/>
      <c r="D75" s="54"/>
      <c r="E75" s="54"/>
      <c r="F75" s="54"/>
    </row>
    <row r="76" spans="1:6" ht="14.25" x14ac:dyDescent="0.2">
      <c r="A76" s="55" t="s">
        <v>106</v>
      </c>
      <c r="B76" s="55"/>
      <c r="C76" s="55"/>
      <c r="D76" s="55"/>
      <c r="E76" s="55"/>
      <c r="F76" s="55"/>
    </row>
    <row r="77" spans="1:6" x14ac:dyDescent="0.2">
      <c r="A77" s="21"/>
      <c r="B77" s="21"/>
      <c r="C77" s="21"/>
      <c r="D77" s="21"/>
      <c r="E77" s="21"/>
      <c r="F77" s="21"/>
    </row>
    <row r="78" spans="1:6" x14ac:dyDescent="0.2">
      <c r="A78" s="21"/>
      <c r="B78" s="56"/>
      <c r="C78" s="56"/>
      <c r="D78" s="56"/>
      <c r="E78" s="56"/>
      <c r="F78" s="21"/>
    </row>
    <row r="79" spans="1:6" ht="15" x14ac:dyDescent="0.2">
      <c r="A79" s="57" t="s">
        <v>6</v>
      </c>
      <c r="B79" s="57"/>
      <c r="C79" s="57"/>
      <c r="D79" s="57"/>
      <c r="E79" s="57"/>
      <c r="F79" s="57"/>
    </row>
    <row r="81" spans="2:4" ht="39.75" customHeight="1" x14ac:dyDescent="0.2">
      <c r="B81" s="58"/>
      <c r="C81" s="59"/>
      <c r="D81" s="59"/>
    </row>
    <row r="82" spans="2:4" ht="13.5" customHeight="1" x14ac:dyDescent="0.2"/>
    <row r="83" spans="2:4" x14ac:dyDescent="0.2">
      <c r="B83" s="16"/>
      <c r="C83" s="16"/>
      <c r="D83" s="16"/>
    </row>
  </sheetData>
  <mergeCells count="33">
    <mergeCell ref="B59:D59"/>
    <mergeCell ref="B68:D68"/>
    <mergeCell ref="B69:D69"/>
    <mergeCell ref="B58:D58"/>
    <mergeCell ref="B81:D81"/>
    <mergeCell ref="B70:D70"/>
    <mergeCell ref="B74:E74"/>
    <mergeCell ref="A75:F75"/>
    <mergeCell ref="A76:F76"/>
    <mergeCell ref="B78:E78"/>
    <mergeCell ref="A79:F79"/>
    <mergeCell ref="B42:D42"/>
    <mergeCell ref="B43:D43"/>
    <mergeCell ref="B54:D54"/>
    <mergeCell ref="B57:D57"/>
    <mergeCell ref="B45:D45"/>
    <mergeCell ref="B47:D47"/>
    <mergeCell ref="B48:D48"/>
    <mergeCell ref="B51:D51"/>
    <mergeCell ref="B52:D52"/>
    <mergeCell ref="B44:D44"/>
    <mergeCell ref="B53:D53"/>
    <mergeCell ref="B55:D55"/>
    <mergeCell ref="B56:D56"/>
    <mergeCell ref="B38:D38"/>
    <mergeCell ref="B39:D39"/>
    <mergeCell ref="B40:D40"/>
    <mergeCell ref="B41:D41"/>
    <mergeCell ref="A31:F31"/>
    <mergeCell ref="B34:D34"/>
    <mergeCell ref="B35:D35"/>
    <mergeCell ref="B36:D36"/>
    <mergeCell ref="B37:D37"/>
  </mergeCells>
  <dataValidations count="1">
    <dataValidation type="list" allowBlank="1" showInputMessage="1" showErrorMessage="1" sqref="B68:B70 B12:B20 B34 B44:B51 B37:B42 B53 B57:B59"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1"/>
  <sheetViews>
    <sheetView view="pageBreakPreview" topLeftCell="A37"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104</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67" t="s">
        <v>103</v>
      </c>
      <c r="C34" s="67"/>
      <c r="D34" s="67"/>
      <c r="E34" s="28"/>
      <c r="F34" s="21"/>
    </row>
    <row r="35" spans="1:6" ht="14.25" x14ac:dyDescent="0.2">
      <c r="A35" s="21"/>
      <c r="B35" s="60" t="s">
        <v>102</v>
      </c>
      <c r="C35" s="60"/>
      <c r="D35" s="60"/>
      <c r="E35" s="28"/>
      <c r="F35" s="21"/>
    </row>
    <row r="36" spans="1:6" ht="14.25" x14ac:dyDescent="0.2">
      <c r="A36" s="21"/>
      <c r="B36" s="60" t="s">
        <v>101</v>
      </c>
      <c r="C36" s="60"/>
      <c r="D36" s="60"/>
      <c r="E36" s="28"/>
      <c r="F36" s="21"/>
    </row>
    <row r="37" spans="1:6" ht="14.25" x14ac:dyDescent="0.2">
      <c r="A37" s="21"/>
      <c r="B37" s="60" t="s">
        <v>100</v>
      </c>
      <c r="C37" s="60"/>
      <c r="D37" s="60"/>
      <c r="E37" s="28"/>
      <c r="F37" s="21"/>
    </row>
    <row r="38" spans="1:6" ht="14.25" x14ac:dyDescent="0.2">
      <c r="A38" s="21"/>
      <c r="B38" s="60" t="s">
        <v>99</v>
      </c>
      <c r="C38" s="60"/>
      <c r="D38" s="60"/>
      <c r="E38" s="28"/>
      <c r="F38" s="21"/>
    </row>
    <row r="39" spans="1:6" ht="14.25" x14ac:dyDescent="0.2">
      <c r="A39" s="21"/>
      <c r="B39" s="60" t="s">
        <v>98</v>
      </c>
      <c r="C39" s="60"/>
      <c r="D39" s="60"/>
      <c r="E39" s="28"/>
      <c r="F39" s="21"/>
    </row>
    <row r="40" spans="1:6" ht="14.25" x14ac:dyDescent="0.2">
      <c r="A40" s="21"/>
      <c r="B40" s="60" t="s">
        <v>97</v>
      </c>
      <c r="C40" s="60"/>
      <c r="D40" s="60"/>
      <c r="E40" s="28">
        <f>+(28*230)/6</f>
        <v>1073.3333333333333</v>
      </c>
      <c r="F40" s="21"/>
    </row>
    <row r="41" spans="1:6" ht="14.25" x14ac:dyDescent="0.2">
      <c r="A41" s="21"/>
      <c r="B41" s="60"/>
      <c r="C41" s="60"/>
      <c r="D41" s="60"/>
      <c r="E41" s="28"/>
      <c r="F41" s="21"/>
    </row>
    <row r="42" spans="1:6" ht="14.25" x14ac:dyDescent="0.2">
      <c r="A42" s="21"/>
      <c r="B42" s="60"/>
      <c r="C42" s="60"/>
      <c r="D42" s="60"/>
      <c r="E42" s="28"/>
      <c r="F42" s="21"/>
    </row>
    <row r="43" spans="1:6" ht="14.25" x14ac:dyDescent="0.2">
      <c r="A43" s="21"/>
      <c r="B43" s="60"/>
      <c r="C43" s="60"/>
      <c r="D43" s="60"/>
      <c r="E43" s="28"/>
      <c r="F43" s="21"/>
    </row>
    <row r="44" spans="1:6" ht="14.25" x14ac:dyDescent="0.2">
      <c r="A44" s="21"/>
      <c r="B44" s="66" t="s">
        <v>96</v>
      </c>
      <c r="C44" s="66"/>
      <c r="D44" s="66"/>
      <c r="E44" s="28"/>
      <c r="F44" s="21"/>
    </row>
    <row r="45" spans="1:6" ht="14.25" x14ac:dyDescent="0.2">
      <c r="A45" s="21"/>
      <c r="B45" s="60" t="s">
        <v>95</v>
      </c>
      <c r="C45" s="60"/>
      <c r="D45" s="60"/>
      <c r="E45" s="28"/>
      <c r="F45" s="21"/>
    </row>
    <row r="46" spans="1:6" ht="14.25" x14ac:dyDescent="0.2">
      <c r="A46" s="21"/>
      <c r="B46" s="60" t="s">
        <v>94</v>
      </c>
      <c r="C46" s="60"/>
      <c r="D46" s="60"/>
      <c r="E46" s="28"/>
      <c r="F46" s="21"/>
    </row>
    <row r="47" spans="1:6" ht="14.25" x14ac:dyDescent="0.2">
      <c r="A47" s="21"/>
      <c r="B47" s="60" t="s">
        <v>93</v>
      </c>
      <c r="C47" s="60"/>
      <c r="D47" s="60"/>
      <c r="E47" s="28"/>
      <c r="F47" s="21"/>
    </row>
    <row r="48" spans="1:6" ht="14.25" x14ac:dyDescent="0.2">
      <c r="A48" s="21"/>
      <c r="B48" s="60" t="s">
        <v>92</v>
      </c>
      <c r="C48" s="60"/>
      <c r="D48" s="60"/>
      <c r="E48" s="28"/>
      <c r="F48" s="21"/>
    </row>
    <row r="49" spans="1:6" ht="14.25" x14ac:dyDescent="0.2">
      <c r="A49" s="21"/>
      <c r="B49" s="60" t="s">
        <v>91</v>
      </c>
      <c r="C49" s="60"/>
      <c r="D49" s="60"/>
      <c r="E49" s="28"/>
      <c r="F49" s="21"/>
    </row>
    <row r="50" spans="1:6" ht="14.25" x14ac:dyDescent="0.2">
      <c r="A50" s="21"/>
      <c r="B50" s="60" t="s">
        <v>90</v>
      </c>
      <c r="C50" s="60"/>
      <c r="D50" s="60"/>
      <c r="E50" s="28"/>
      <c r="F50" s="21"/>
    </row>
    <row r="51" spans="1:6" ht="29.25" customHeight="1" x14ac:dyDescent="0.2">
      <c r="A51" s="21"/>
      <c r="B51" s="60" t="s">
        <v>89</v>
      </c>
      <c r="C51" s="60"/>
      <c r="D51" s="60"/>
      <c r="E51" s="28"/>
      <c r="F51" s="21"/>
    </row>
    <row r="52" spans="1:6" ht="14.25" x14ac:dyDescent="0.2">
      <c r="A52" s="21"/>
      <c r="B52" s="60" t="s">
        <v>88</v>
      </c>
      <c r="C52" s="60"/>
      <c r="D52" s="60"/>
      <c r="E52" s="28">
        <f>15*230</f>
        <v>3450</v>
      </c>
      <c r="F52" s="21"/>
    </row>
    <row r="53" spans="1:6" ht="14.25" x14ac:dyDescent="0.2">
      <c r="A53" s="21"/>
      <c r="B53" s="60"/>
      <c r="C53" s="60"/>
      <c r="D53" s="60"/>
      <c r="E53" s="28"/>
      <c r="F53" s="21"/>
    </row>
    <row r="54" spans="1:6" ht="14.25" x14ac:dyDescent="0.2">
      <c r="A54" s="21"/>
      <c r="B54" s="46"/>
      <c r="C54" s="46"/>
      <c r="D54" s="46"/>
      <c r="E54" s="28"/>
      <c r="F54" s="21"/>
    </row>
    <row r="55" spans="1:6" ht="14.25" x14ac:dyDescent="0.2">
      <c r="A55" s="21"/>
      <c r="B55" s="60"/>
      <c r="C55" s="60"/>
      <c r="D55" s="60"/>
      <c r="E55" s="28"/>
      <c r="F55" s="21"/>
    </row>
    <row r="56" spans="1:6" ht="14.25" x14ac:dyDescent="0.2">
      <c r="A56" s="21"/>
      <c r="B56" s="60"/>
      <c r="C56" s="60"/>
      <c r="D56" s="60"/>
      <c r="E56" s="28"/>
      <c r="F56" s="21"/>
    </row>
    <row r="57" spans="1:6" ht="14.25" x14ac:dyDescent="0.2">
      <c r="A57" s="21"/>
      <c r="B57" s="60"/>
      <c r="C57" s="60"/>
      <c r="D57" s="60"/>
      <c r="E57" s="28"/>
      <c r="F57" s="21"/>
    </row>
    <row r="58" spans="1:6" ht="14.25" x14ac:dyDescent="0.2">
      <c r="A58" s="21"/>
      <c r="B58" s="60"/>
      <c r="C58" s="60"/>
      <c r="D58" s="60"/>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4.25" x14ac:dyDescent="0.2">
      <c r="A63" s="21"/>
      <c r="B63" s="60"/>
      <c r="C63" s="60"/>
      <c r="D63" s="60"/>
      <c r="E63" s="28"/>
      <c r="F63" s="21"/>
    </row>
    <row r="64" spans="1:6" ht="14.25" x14ac:dyDescent="0.2">
      <c r="A64" s="21"/>
      <c r="B64" s="60"/>
      <c r="C64" s="60"/>
      <c r="D64" s="60"/>
      <c r="E64" s="28"/>
      <c r="F64" s="21"/>
    </row>
    <row r="65" spans="1:6" ht="14.25" x14ac:dyDescent="0.2">
      <c r="A65" s="21"/>
      <c r="B65" s="60"/>
      <c r="C65" s="60"/>
      <c r="D65" s="60"/>
      <c r="E65" s="28"/>
      <c r="F65" s="21"/>
    </row>
    <row r="66" spans="1:6" ht="14.25" x14ac:dyDescent="0.2">
      <c r="A66" s="21"/>
      <c r="B66" s="60"/>
      <c r="C66" s="60"/>
      <c r="D66" s="60"/>
      <c r="E66" s="28"/>
      <c r="F66" s="21"/>
    </row>
    <row r="67" spans="1:6" ht="13.5" customHeight="1" x14ac:dyDescent="0.2">
      <c r="A67" s="21"/>
      <c r="B67" s="60"/>
      <c r="C67" s="60"/>
      <c r="D67" s="60"/>
      <c r="E67" s="28"/>
      <c r="F67" s="21"/>
    </row>
    <row r="68" spans="1:6" ht="13.5" customHeight="1" x14ac:dyDescent="0.2">
      <c r="A68" s="21"/>
      <c r="B68" s="25" t="s">
        <v>14</v>
      </c>
      <c r="C68" s="26"/>
      <c r="D68" s="26"/>
      <c r="E68" s="29">
        <f>SUM(E33:E67)</f>
        <v>4523.333333333333</v>
      </c>
      <c r="F68" s="21"/>
    </row>
    <row r="69" spans="1:6" ht="13.5" customHeight="1" x14ac:dyDescent="0.2">
      <c r="A69" s="21"/>
      <c r="B69" s="34" t="s">
        <v>11</v>
      </c>
      <c r="C69" s="26"/>
      <c r="D69" s="26"/>
      <c r="E69" s="30">
        <v>75</v>
      </c>
      <c r="F69" s="21"/>
    </row>
    <row r="70" spans="1:6" ht="13.5" customHeight="1" x14ac:dyDescent="0.2">
      <c r="A70" s="21"/>
      <c r="B70" s="34" t="s">
        <v>12</v>
      </c>
      <c r="C70" s="26"/>
      <c r="D70" s="26"/>
      <c r="E70" s="30">
        <v>0</v>
      </c>
      <c r="F70" s="21"/>
    </row>
    <row r="71" spans="1:6" ht="13.5" customHeight="1" x14ac:dyDescent="0.2">
      <c r="A71" s="21"/>
      <c r="B71" s="25" t="s">
        <v>13</v>
      </c>
      <c r="C71" s="26"/>
      <c r="D71" s="26"/>
      <c r="E71" s="29">
        <f>SUM(E68:E70)</f>
        <v>4598.333333333333</v>
      </c>
      <c r="F71" s="21"/>
    </row>
    <row r="72" spans="1:6" ht="13.5" customHeight="1" x14ac:dyDescent="0.2">
      <c r="A72" s="21"/>
      <c r="B72" s="26" t="s">
        <v>5</v>
      </c>
      <c r="C72" s="31">
        <v>0.05</v>
      </c>
      <c r="D72" s="26"/>
      <c r="E72" s="35">
        <f>ROUND(E71*C72,2)</f>
        <v>229.92</v>
      </c>
      <c r="F72" s="21"/>
    </row>
    <row r="73" spans="1:6" ht="13.5" customHeight="1" x14ac:dyDescent="0.2">
      <c r="A73" s="21"/>
      <c r="B73" s="26" t="s">
        <v>4</v>
      </c>
      <c r="C73" s="42">
        <v>9.9750000000000005E-2</v>
      </c>
      <c r="D73" s="26"/>
      <c r="E73" s="43">
        <f>ROUND(E71*C73,2)</f>
        <v>458.68</v>
      </c>
      <c r="F73" s="21"/>
    </row>
    <row r="74" spans="1:6" ht="13.5" customHeight="1" x14ac:dyDescent="0.2">
      <c r="A74" s="21"/>
      <c r="B74" s="26"/>
      <c r="C74" s="26"/>
      <c r="D74" s="26"/>
      <c r="E74" s="32"/>
      <c r="F74" s="21"/>
    </row>
    <row r="75" spans="1:6" ht="16.5" customHeight="1" thickBot="1" x14ac:dyDescent="0.25">
      <c r="A75" s="21"/>
      <c r="B75" s="25" t="s">
        <v>15</v>
      </c>
      <c r="C75" s="26"/>
      <c r="D75" s="26"/>
      <c r="E75" s="33">
        <f>SUM(E71:E73)</f>
        <v>5286.9333333333334</v>
      </c>
      <c r="F75" s="21"/>
    </row>
    <row r="76" spans="1:6" ht="15.75" thickTop="1" x14ac:dyDescent="0.2">
      <c r="A76" s="21"/>
      <c r="B76" s="61"/>
      <c r="C76" s="61"/>
      <c r="D76" s="61"/>
      <c r="E76" s="36"/>
      <c r="F76" s="21"/>
    </row>
    <row r="77" spans="1:6" ht="15" x14ac:dyDescent="0.2">
      <c r="A77" s="21"/>
      <c r="B77" s="62" t="s">
        <v>17</v>
      </c>
      <c r="C77" s="62"/>
      <c r="D77" s="62"/>
      <c r="E77" s="36">
        <v>0</v>
      </c>
      <c r="F77" s="21"/>
    </row>
    <row r="78" spans="1:6" ht="15" x14ac:dyDescent="0.2">
      <c r="A78" s="21"/>
      <c r="B78" s="61"/>
      <c r="C78" s="61"/>
      <c r="D78" s="61"/>
      <c r="E78" s="36"/>
      <c r="F78" s="21"/>
    </row>
    <row r="79" spans="1:6" ht="19.5" customHeight="1" x14ac:dyDescent="0.2">
      <c r="A79" s="21"/>
      <c r="B79" s="37" t="s">
        <v>16</v>
      </c>
      <c r="C79" s="38"/>
      <c r="D79" s="38"/>
      <c r="E79" s="39">
        <f>E75-E77</f>
        <v>5286.9333333333334</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63"/>
      <c r="C82" s="63"/>
      <c r="D82" s="63"/>
      <c r="E82" s="63"/>
      <c r="F82" s="21"/>
    </row>
    <row r="83" spans="1:6" ht="14.25" x14ac:dyDescent="0.2">
      <c r="A83" s="54" t="s">
        <v>29</v>
      </c>
      <c r="B83" s="54"/>
      <c r="C83" s="54"/>
      <c r="D83" s="54"/>
      <c r="E83" s="54"/>
      <c r="F83" s="54"/>
    </row>
    <row r="84" spans="1:6" ht="14.25" x14ac:dyDescent="0.2">
      <c r="A84" s="55" t="s">
        <v>30</v>
      </c>
      <c r="B84" s="55"/>
      <c r="C84" s="55"/>
      <c r="D84" s="55"/>
      <c r="E84" s="55"/>
      <c r="F84" s="55"/>
    </row>
    <row r="85" spans="1:6" x14ac:dyDescent="0.2">
      <c r="A85" s="21"/>
      <c r="B85" s="21"/>
      <c r="C85" s="21"/>
      <c r="D85" s="21"/>
      <c r="E85" s="21"/>
      <c r="F85" s="21"/>
    </row>
    <row r="86" spans="1:6" x14ac:dyDescent="0.2">
      <c r="A86" s="21"/>
      <c r="B86" s="56"/>
      <c r="C86" s="56"/>
      <c r="D86" s="56"/>
      <c r="E86" s="56"/>
      <c r="F86" s="21"/>
    </row>
    <row r="87" spans="1:6" ht="15" x14ac:dyDescent="0.2">
      <c r="A87" s="57" t="s">
        <v>6</v>
      </c>
      <c r="B87" s="57"/>
      <c r="C87" s="57"/>
      <c r="D87" s="57"/>
      <c r="E87" s="57"/>
      <c r="F87" s="57"/>
    </row>
    <row r="89" spans="1:6" ht="39.75" customHeight="1" x14ac:dyDescent="0.2">
      <c r="B89" s="58"/>
      <c r="C89" s="59"/>
      <c r="D89" s="59"/>
    </row>
    <row r="90" spans="1:6" ht="13.5" customHeight="1" x14ac:dyDescent="0.2"/>
    <row r="91" spans="1:6" x14ac:dyDescent="0.2">
      <c r="B91" s="16"/>
      <c r="C91" s="16"/>
      <c r="D91" s="16"/>
    </row>
  </sheetData>
  <mergeCells count="44">
    <mergeCell ref="B37:D37"/>
    <mergeCell ref="B38:D38"/>
    <mergeCell ref="B39:D39"/>
    <mergeCell ref="B40:D40"/>
    <mergeCell ref="B41:D41"/>
    <mergeCell ref="B42:D42"/>
    <mergeCell ref="B51:D51"/>
    <mergeCell ref="B52:D52"/>
    <mergeCell ref="B53:D53"/>
    <mergeCell ref="B55:D55"/>
    <mergeCell ref="B43:D43"/>
    <mergeCell ref="A30:F30"/>
    <mergeCell ref="B33:D33"/>
    <mergeCell ref="B34:D34"/>
    <mergeCell ref="B35:D35"/>
    <mergeCell ref="B36:D36"/>
    <mergeCell ref="B56:D56"/>
    <mergeCell ref="B44:D44"/>
    <mergeCell ref="B45:D45"/>
    <mergeCell ref="B46:D46"/>
    <mergeCell ref="B47:D47"/>
    <mergeCell ref="B48:D48"/>
    <mergeCell ref="B49:D49"/>
    <mergeCell ref="B50:D50"/>
    <mergeCell ref="B76:D76"/>
    <mergeCell ref="B57:D57"/>
    <mergeCell ref="B58:D58"/>
    <mergeCell ref="B59:D59"/>
    <mergeCell ref="B60:D60"/>
    <mergeCell ref="B61:D61"/>
    <mergeCell ref="B62:D62"/>
    <mergeCell ref="B63:D63"/>
    <mergeCell ref="B64:D64"/>
    <mergeCell ref="B65:D65"/>
    <mergeCell ref="B66:D66"/>
    <mergeCell ref="B67:D67"/>
    <mergeCell ref="A87:F87"/>
    <mergeCell ref="B89:D89"/>
    <mergeCell ref="B77:D77"/>
    <mergeCell ref="B78:D78"/>
    <mergeCell ref="B82:E82"/>
    <mergeCell ref="A83:F83"/>
    <mergeCell ref="A84:F84"/>
    <mergeCell ref="B86:E86"/>
  </mergeCells>
  <dataValidations count="1">
    <dataValidation type="list" allowBlank="1" showInputMessage="1" showErrorMessage="1" sqref="B76:B78 B12:B20 B33 B35:B67" xr:uid="{00000000-0002-0000-0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topLeftCell="A19" zoomScale="80" zoomScaleNormal="100" zoomScaleSheetLayoutView="80" workbookViewId="0">
      <selection activeCell="B43" sqref="B43:D4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86</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c r="C34" s="53"/>
      <c r="D34" s="53"/>
      <c r="E34" s="28"/>
      <c r="F34" s="21"/>
    </row>
    <row r="35" spans="1:6" ht="14.25" x14ac:dyDescent="0.2">
      <c r="A35" s="21"/>
      <c r="B35" s="53" t="s">
        <v>85</v>
      </c>
      <c r="C35" s="53"/>
      <c r="D35" s="53"/>
      <c r="E35" s="28"/>
      <c r="F35" s="21"/>
    </row>
    <row r="36" spans="1:6" ht="14.25" x14ac:dyDescent="0.2">
      <c r="A36" s="21"/>
      <c r="B36" s="53"/>
      <c r="C36" s="53"/>
      <c r="D36" s="53"/>
      <c r="E36" s="28"/>
      <c r="F36" s="21"/>
    </row>
    <row r="37" spans="1:6" ht="14.25" x14ac:dyDescent="0.2">
      <c r="A37" s="21"/>
      <c r="B37" s="53" t="s">
        <v>84</v>
      </c>
      <c r="C37" s="53"/>
      <c r="D37" s="53"/>
      <c r="E37" s="28"/>
      <c r="F37" s="21"/>
    </row>
    <row r="38" spans="1:6" ht="14.25" x14ac:dyDescent="0.2">
      <c r="A38" s="21"/>
      <c r="B38" s="53"/>
      <c r="C38" s="53"/>
      <c r="D38" s="53"/>
      <c r="E38" s="28"/>
      <c r="F38" s="21"/>
    </row>
    <row r="39" spans="1:6" ht="14.25" x14ac:dyDescent="0.2">
      <c r="A39" s="21"/>
      <c r="B39" s="53" t="s">
        <v>43</v>
      </c>
      <c r="C39" s="53"/>
      <c r="D39" s="53"/>
      <c r="E39" s="28"/>
      <c r="F39" s="21"/>
    </row>
    <row r="40" spans="1:6" ht="14.25" x14ac:dyDescent="0.2">
      <c r="A40" s="21"/>
      <c r="B40" s="53"/>
      <c r="C40" s="53"/>
      <c r="D40" s="53"/>
      <c r="E40" s="28"/>
      <c r="F40" s="21"/>
    </row>
    <row r="41" spans="1:6" ht="14.25" x14ac:dyDescent="0.2">
      <c r="A41" s="21"/>
      <c r="B41" s="53" t="s">
        <v>73</v>
      </c>
      <c r="C41" s="53"/>
      <c r="D41" s="53"/>
      <c r="E41" s="28"/>
      <c r="F41" s="21"/>
    </row>
    <row r="42" spans="1:6" ht="14.25" x14ac:dyDescent="0.2">
      <c r="A42" s="21"/>
      <c r="B42" s="53"/>
      <c r="C42" s="53"/>
      <c r="D42" s="53"/>
      <c r="E42" s="28"/>
      <c r="F42" s="21"/>
    </row>
    <row r="43" spans="1:6" ht="14.25" x14ac:dyDescent="0.2">
      <c r="A43" s="21"/>
      <c r="B43" s="53" t="s">
        <v>42</v>
      </c>
      <c r="C43" s="53"/>
      <c r="D43" s="53"/>
      <c r="E43" s="28"/>
      <c r="F43" s="21"/>
    </row>
    <row r="44" spans="1:6" ht="14.25" x14ac:dyDescent="0.2">
      <c r="A44" s="21"/>
      <c r="B44" s="53"/>
      <c r="C44" s="53"/>
      <c r="D44" s="53"/>
      <c r="E44" s="28"/>
      <c r="F44" s="21"/>
    </row>
    <row r="45" spans="1:6" ht="14.25" x14ac:dyDescent="0.2">
      <c r="A45" s="21"/>
      <c r="B45" s="53" t="s">
        <v>67</v>
      </c>
      <c r="C45" s="53"/>
      <c r="D45" s="53"/>
      <c r="E45" s="28"/>
      <c r="F45" s="21"/>
    </row>
    <row r="46" spans="1:6" ht="14.25" x14ac:dyDescent="0.2">
      <c r="A46" s="21"/>
      <c r="B46" s="49"/>
      <c r="C46" s="49"/>
      <c r="D46" s="49"/>
      <c r="E46" s="28"/>
      <c r="F46" s="21"/>
    </row>
    <row r="47" spans="1:6" ht="14.25" x14ac:dyDescent="0.2">
      <c r="A47" s="21"/>
      <c r="B47" s="49" t="s">
        <v>83</v>
      </c>
      <c r="C47" s="49"/>
      <c r="D47" s="49"/>
      <c r="E47" s="28"/>
      <c r="F47" s="21"/>
    </row>
    <row r="48" spans="1:6" ht="14.25" x14ac:dyDescent="0.2">
      <c r="A48" s="21"/>
      <c r="B48" s="49"/>
      <c r="C48" s="49"/>
      <c r="D48" s="49"/>
      <c r="E48" s="28"/>
      <c r="F48" s="21"/>
    </row>
    <row r="49" spans="1:6" ht="14.25" x14ac:dyDescent="0.2">
      <c r="A49" s="21"/>
      <c r="B49" s="49" t="s">
        <v>41</v>
      </c>
      <c r="C49" s="49"/>
      <c r="D49" s="49"/>
      <c r="E49" s="28"/>
      <c r="F49" s="21"/>
    </row>
    <row r="50" spans="1:6" ht="14.25" x14ac:dyDescent="0.2">
      <c r="A50" s="21"/>
      <c r="E50" s="28"/>
      <c r="F50" s="21"/>
    </row>
    <row r="51" spans="1:6" ht="14.25" x14ac:dyDescent="0.2">
      <c r="A51" s="21"/>
      <c r="B51" s="49" t="s">
        <v>28</v>
      </c>
      <c r="C51" s="49"/>
      <c r="D51" s="49"/>
      <c r="E51" s="28"/>
      <c r="F51" s="21"/>
    </row>
    <row r="52" spans="1:6" ht="14.25" x14ac:dyDescent="0.2">
      <c r="A52" s="21"/>
      <c r="B52" s="67"/>
      <c r="C52" s="67"/>
      <c r="D52" s="67"/>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60"/>
      <c r="C56" s="60"/>
      <c r="D56" s="60"/>
      <c r="E56" s="28"/>
      <c r="F56" s="21"/>
    </row>
    <row r="57" spans="1:6" ht="14.25" x14ac:dyDescent="0.2">
      <c r="A57" s="21"/>
      <c r="B57" s="60"/>
      <c r="C57" s="60"/>
      <c r="D57" s="60"/>
      <c r="E57" s="28"/>
      <c r="F57" s="21"/>
    </row>
    <row r="58" spans="1:6" ht="14.25" x14ac:dyDescent="0.2">
      <c r="A58" s="21"/>
      <c r="B58" s="60"/>
      <c r="C58" s="60"/>
      <c r="D58" s="60"/>
      <c r="E58" s="28"/>
      <c r="F58" s="21"/>
    </row>
    <row r="59" spans="1:6" ht="14.25" x14ac:dyDescent="0.2">
      <c r="A59" s="21"/>
      <c r="B59" s="60"/>
      <c r="C59" s="60"/>
      <c r="D59" s="60"/>
      <c r="E59" s="28"/>
      <c r="F59" s="21"/>
    </row>
    <row r="60" spans="1:6" ht="14.25" x14ac:dyDescent="0.2">
      <c r="A60" s="21"/>
      <c r="B60" s="60"/>
      <c r="C60" s="60"/>
      <c r="D60" s="60"/>
      <c r="E60" s="28"/>
      <c r="F60" s="21"/>
    </row>
    <row r="61" spans="1:6" ht="14.25" x14ac:dyDescent="0.2">
      <c r="A61" s="21"/>
      <c r="B61" s="60"/>
      <c r="C61" s="60"/>
      <c r="D61" s="60"/>
      <c r="E61" s="28"/>
      <c r="F61" s="21"/>
    </row>
    <row r="62" spans="1:6" ht="14.25" x14ac:dyDescent="0.2">
      <c r="A62" s="21"/>
      <c r="B62" s="60"/>
      <c r="C62" s="60"/>
      <c r="D62" s="60"/>
      <c r="E62" s="28"/>
      <c r="F62" s="21"/>
    </row>
    <row r="63" spans="1:6" ht="14.25" x14ac:dyDescent="0.2">
      <c r="A63" s="21"/>
      <c r="B63" s="60"/>
      <c r="C63" s="60"/>
      <c r="D63" s="60"/>
      <c r="E63" s="28"/>
      <c r="F63" s="21"/>
    </row>
    <row r="64" spans="1:6" ht="14.25" x14ac:dyDescent="0.2">
      <c r="A64" s="21"/>
      <c r="B64" s="60"/>
      <c r="C64" s="60"/>
      <c r="D64" s="60"/>
      <c r="E64" s="28"/>
      <c r="F64" s="21"/>
    </row>
    <row r="65" spans="1:6" ht="14.25" x14ac:dyDescent="0.2">
      <c r="A65" s="21"/>
      <c r="B65" s="60"/>
      <c r="C65" s="60"/>
      <c r="D65" s="60"/>
      <c r="E65" s="28"/>
      <c r="F65" s="21"/>
    </row>
    <row r="66" spans="1:6" ht="14.25" x14ac:dyDescent="0.2">
      <c r="A66" s="21"/>
      <c r="B66" s="60"/>
      <c r="C66" s="60"/>
      <c r="D66" s="60"/>
      <c r="E66" s="28"/>
      <c r="F66" s="21"/>
    </row>
    <row r="67" spans="1:6" ht="14.25" x14ac:dyDescent="0.2">
      <c r="A67" s="21"/>
      <c r="B67" s="60"/>
      <c r="C67" s="60"/>
      <c r="D67" s="60"/>
      <c r="E67" s="28"/>
      <c r="F67" s="21"/>
    </row>
    <row r="68" spans="1:6" ht="13.5" customHeight="1" x14ac:dyDescent="0.2">
      <c r="A68" s="21"/>
      <c r="B68" s="60"/>
      <c r="C68" s="60"/>
      <c r="D68" s="60"/>
      <c r="E68" s="28"/>
      <c r="F68" s="21"/>
    </row>
    <row r="69" spans="1:6" ht="13.5" customHeight="1" x14ac:dyDescent="0.2">
      <c r="A69" s="21"/>
      <c r="B69" s="25" t="s">
        <v>14</v>
      </c>
      <c r="C69" s="26"/>
      <c r="D69" s="26"/>
      <c r="E69" s="29">
        <f>17*230</f>
        <v>3910</v>
      </c>
      <c r="F69" s="21"/>
    </row>
    <row r="70" spans="1:6" ht="13.5" customHeight="1" x14ac:dyDescent="0.2">
      <c r="A70" s="21"/>
      <c r="B70" s="34" t="s">
        <v>11</v>
      </c>
      <c r="C70" s="26"/>
      <c r="D70" s="26"/>
      <c r="E70" s="30">
        <v>50</v>
      </c>
      <c r="F70" s="21"/>
    </row>
    <row r="71" spans="1:6" ht="13.5" customHeight="1" x14ac:dyDescent="0.2">
      <c r="A71" s="21"/>
      <c r="B71" s="34" t="s">
        <v>12</v>
      </c>
      <c r="C71" s="26"/>
      <c r="D71" s="26"/>
      <c r="E71" s="30">
        <v>0</v>
      </c>
      <c r="F71" s="21"/>
    </row>
    <row r="72" spans="1:6" ht="13.5" customHeight="1" x14ac:dyDescent="0.2">
      <c r="A72" s="21"/>
      <c r="B72" s="25" t="s">
        <v>13</v>
      </c>
      <c r="C72" s="26"/>
      <c r="D72" s="26"/>
      <c r="E72" s="29">
        <f>SUM(E69:E71)</f>
        <v>3960</v>
      </c>
      <c r="F72" s="21"/>
    </row>
    <row r="73" spans="1:6" ht="13.5" customHeight="1" x14ac:dyDescent="0.2">
      <c r="A73" s="21"/>
      <c r="B73" s="26" t="s">
        <v>5</v>
      </c>
      <c r="C73" s="31">
        <v>0.05</v>
      </c>
      <c r="D73" s="26"/>
      <c r="E73" s="35">
        <f>ROUND(E72*C73,2)</f>
        <v>198</v>
      </c>
      <c r="F73" s="21"/>
    </row>
    <row r="74" spans="1:6" ht="13.5" customHeight="1" x14ac:dyDescent="0.2">
      <c r="A74" s="21"/>
      <c r="B74" s="26" t="s">
        <v>4</v>
      </c>
      <c r="C74" s="42">
        <v>9.9750000000000005E-2</v>
      </c>
      <c r="D74" s="26"/>
      <c r="E74" s="43">
        <f>ROUND(E72*C74,2)</f>
        <v>395.01</v>
      </c>
      <c r="F74" s="21"/>
    </row>
    <row r="75" spans="1:6" ht="13.5" customHeight="1" x14ac:dyDescent="0.2">
      <c r="A75" s="21"/>
      <c r="B75" s="26"/>
      <c r="C75" s="26"/>
      <c r="D75" s="26"/>
      <c r="E75" s="32"/>
      <c r="F75" s="21"/>
    </row>
    <row r="76" spans="1:6" ht="16.5" customHeight="1" thickBot="1" x14ac:dyDescent="0.25">
      <c r="A76" s="21"/>
      <c r="B76" s="25" t="s">
        <v>15</v>
      </c>
      <c r="C76" s="26"/>
      <c r="D76" s="26"/>
      <c r="E76" s="33">
        <f>SUM(E72:E74)</f>
        <v>4553.01</v>
      </c>
      <c r="F76" s="21"/>
    </row>
    <row r="77" spans="1:6" ht="15.75" thickTop="1" x14ac:dyDescent="0.2">
      <c r="A77" s="21"/>
      <c r="B77" s="61"/>
      <c r="C77" s="61"/>
      <c r="D77" s="61"/>
      <c r="E77" s="36"/>
      <c r="F77" s="21"/>
    </row>
    <row r="78" spans="1:6" ht="15" x14ac:dyDescent="0.2">
      <c r="A78" s="21"/>
      <c r="B78" s="62" t="s">
        <v>17</v>
      </c>
      <c r="C78" s="62"/>
      <c r="D78" s="62"/>
      <c r="E78" s="36">
        <v>0</v>
      </c>
      <c r="F78" s="21"/>
    </row>
    <row r="79" spans="1:6" ht="15" x14ac:dyDescent="0.2">
      <c r="A79" s="21"/>
      <c r="B79" s="61"/>
      <c r="C79" s="61"/>
      <c r="D79" s="61"/>
      <c r="E79" s="36"/>
      <c r="F79" s="21"/>
    </row>
    <row r="80" spans="1:6" ht="19.5" customHeight="1" x14ac:dyDescent="0.2">
      <c r="A80" s="21"/>
      <c r="B80" s="37" t="s">
        <v>16</v>
      </c>
      <c r="C80" s="38"/>
      <c r="D80" s="38"/>
      <c r="E80" s="39">
        <f>E76-E78</f>
        <v>4553.01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63"/>
      <c r="C83" s="63"/>
      <c r="D83" s="63"/>
      <c r="E83" s="63"/>
      <c r="F83" s="21"/>
    </row>
    <row r="84" spans="1:6" ht="14.25" x14ac:dyDescent="0.2">
      <c r="A84" s="54" t="s">
        <v>29</v>
      </c>
      <c r="B84" s="54"/>
      <c r="C84" s="54"/>
      <c r="D84" s="54"/>
      <c r="E84" s="54"/>
      <c r="F84" s="54"/>
    </row>
    <row r="85" spans="1:6" ht="14.25" x14ac:dyDescent="0.2">
      <c r="A85" s="55" t="s">
        <v>30</v>
      </c>
      <c r="B85" s="55"/>
      <c r="C85" s="55"/>
      <c r="D85" s="55"/>
      <c r="E85" s="55"/>
      <c r="F85" s="55"/>
    </row>
    <row r="86" spans="1:6" x14ac:dyDescent="0.2">
      <c r="A86" s="21"/>
      <c r="B86" s="21"/>
      <c r="C86" s="21"/>
      <c r="D86" s="21"/>
      <c r="E86" s="21"/>
      <c r="F86" s="21"/>
    </row>
    <row r="87" spans="1:6" x14ac:dyDescent="0.2">
      <c r="A87" s="21"/>
      <c r="B87" s="56"/>
      <c r="C87" s="56"/>
      <c r="D87" s="56"/>
      <c r="E87" s="56"/>
      <c r="F87" s="21"/>
    </row>
    <row r="88" spans="1:6" ht="15" x14ac:dyDescent="0.2">
      <c r="A88" s="57" t="s">
        <v>6</v>
      </c>
      <c r="B88" s="57"/>
      <c r="C88" s="57"/>
      <c r="D88" s="57"/>
      <c r="E88" s="57"/>
      <c r="F88" s="57"/>
    </row>
    <row r="90" spans="1:6" ht="39.75" customHeight="1" x14ac:dyDescent="0.2">
      <c r="B90" s="58"/>
      <c r="C90" s="59"/>
      <c r="D90" s="59"/>
    </row>
    <row r="91" spans="1:6" ht="13.5" customHeight="1" x14ac:dyDescent="0.2"/>
    <row r="92" spans="1:6" x14ac:dyDescent="0.2">
      <c r="B92" s="16"/>
      <c r="C92" s="16"/>
      <c r="D92" s="16"/>
    </row>
  </sheetData>
  <mergeCells count="40">
    <mergeCell ref="A30:F30"/>
    <mergeCell ref="B33:D33"/>
    <mergeCell ref="B52:D52"/>
    <mergeCell ref="B53:D53"/>
    <mergeCell ref="B34:D34"/>
    <mergeCell ref="B40:D40"/>
    <mergeCell ref="B41:D41"/>
    <mergeCell ref="B35:D35"/>
    <mergeCell ref="B36:D36"/>
    <mergeCell ref="B37:D37"/>
    <mergeCell ref="B58:D58"/>
    <mergeCell ref="B59:D59"/>
    <mergeCell ref="B60:D60"/>
    <mergeCell ref="B61:D61"/>
    <mergeCell ref="B62:D62"/>
    <mergeCell ref="B56:D56"/>
    <mergeCell ref="B57:D57"/>
    <mergeCell ref="B38:D38"/>
    <mergeCell ref="B39:D39"/>
    <mergeCell ref="B42:D42"/>
    <mergeCell ref="B43:D43"/>
    <mergeCell ref="B44:D44"/>
    <mergeCell ref="B55:D55"/>
    <mergeCell ref="B54:D54"/>
    <mergeCell ref="A88:F88"/>
    <mergeCell ref="B90:D90"/>
    <mergeCell ref="B45:D45"/>
    <mergeCell ref="B78:D78"/>
    <mergeCell ref="B79:D79"/>
    <mergeCell ref="B83:E83"/>
    <mergeCell ref="A84:F84"/>
    <mergeCell ref="A85:F85"/>
    <mergeCell ref="B87:E87"/>
    <mergeCell ref="B64:D64"/>
    <mergeCell ref="B65:D65"/>
    <mergeCell ref="B66:D66"/>
    <mergeCell ref="B67:D67"/>
    <mergeCell ref="B68:D68"/>
    <mergeCell ref="B77:D77"/>
    <mergeCell ref="B63:D63"/>
  </mergeCells>
  <dataValidations count="1">
    <dataValidation type="list" allowBlank="1" showInputMessage="1" showErrorMessage="1" sqref="B77:B79 B12:B20 B33 B46:B49 B38 B54 B42 B35:B36 B51 B56:B68" xr:uid="{00000000-0002-0000-0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J93"/>
  <sheetViews>
    <sheetView view="pageBreakPreview" topLeftCell="A10" zoomScale="80" zoomScaleNormal="100" zoomScaleSheetLayoutView="80" workbookViewId="0">
      <selection activeCell="F74" sqref="F7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81</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t="s">
        <v>80</v>
      </c>
      <c r="C34" s="53"/>
      <c r="D34" s="53"/>
      <c r="E34" s="28">
        <f>7*0.744444444444444*235</f>
        <v>1224.6111111111104</v>
      </c>
      <c r="F34" s="21"/>
    </row>
    <row r="35" spans="1:6" ht="14.25" x14ac:dyDescent="0.2">
      <c r="A35" s="21"/>
      <c r="B35" s="67"/>
      <c r="C35" s="67"/>
      <c r="D35" s="67"/>
      <c r="E35" s="28"/>
      <c r="F35" s="21"/>
    </row>
    <row r="36" spans="1:6" ht="14.25" x14ac:dyDescent="0.2">
      <c r="A36" s="21"/>
      <c r="B36" s="53" t="s">
        <v>79</v>
      </c>
      <c r="C36" s="53"/>
      <c r="D36" s="53"/>
      <c r="E36" s="28">
        <v>235</v>
      </c>
      <c r="F36" s="21"/>
    </row>
    <row r="37" spans="1:6" ht="14.25" x14ac:dyDescent="0.2">
      <c r="A37" s="21"/>
      <c r="B37" s="53"/>
      <c r="C37" s="53"/>
      <c r="D37" s="53"/>
      <c r="E37" s="28"/>
      <c r="F37" s="21"/>
    </row>
    <row r="38" spans="1:6" ht="14.25" x14ac:dyDescent="0.2">
      <c r="A38" s="21"/>
      <c r="B38" s="60"/>
      <c r="C38" s="60"/>
      <c r="D38" s="60"/>
      <c r="E38" s="28"/>
      <c r="F38" s="21"/>
    </row>
    <row r="39" spans="1:6" ht="14.25" x14ac:dyDescent="0.2">
      <c r="A39" s="21"/>
      <c r="B39" s="60"/>
      <c r="C39" s="60"/>
      <c r="D39" s="60"/>
      <c r="E39" s="28"/>
      <c r="F39" s="21"/>
    </row>
    <row r="40" spans="1:6" ht="14.25" x14ac:dyDescent="0.2">
      <c r="A40" s="21"/>
      <c r="B40" s="68" t="s">
        <v>78</v>
      </c>
      <c r="C40" s="68"/>
      <c r="D40" s="68"/>
      <c r="E40" s="28"/>
      <c r="F40" s="21"/>
    </row>
    <row r="41" spans="1:6" ht="14.25" x14ac:dyDescent="0.2">
      <c r="A41" s="21"/>
      <c r="B41" s="53"/>
      <c r="C41" s="53"/>
      <c r="D41" s="53"/>
      <c r="E41" s="28"/>
      <c r="F41" s="21"/>
    </row>
    <row r="42" spans="1:6" ht="14.25" x14ac:dyDescent="0.2">
      <c r="A42" s="21"/>
      <c r="B42" s="53" t="s">
        <v>77</v>
      </c>
      <c r="C42" s="53"/>
      <c r="D42" s="53"/>
      <c r="E42" s="28"/>
      <c r="F42" s="21"/>
    </row>
    <row r="43" spans="1:6" ht="14.25" x14ac:dyDescent="0.2">
      <c r="A43" s="21"/>
      <c r="B43" s="53"/>
      <c r="C43" s="53"/>
      <c r="D43" s="53"/>
      <c r="E43" s="28"/>
      <c r="F43" s="21"/>
    </row>
    <row r="44" spans="1:6" ht="14.25" x14ac:dyDescent="0.2">
      <c r="A44" s="21"/>
      <c r="B44" s="53" t="s">
        <v>76</v>
      </c>
      <c r="C44" s="53"/>
      <c r="D44" s="53"/>
      <c r="E44" s="28"/>
      <c r="F44" s="21"/>
    </row>
    <row r="45" spans="1:6" ht="14.25" x14ac:dyDescent="0.2">
      <c r="A45" s="21"/>
      <c r="B45" s="53"/>
      <c r="C45" s="53"/>
      <c r="D45" s="53"/>
      <c r="E45" s="28"/>
      <c r="F45" s="21"/>
    </row>
    <row r="46" spans="1:6" ht="14.25" x14ac:dyDescent="0.2">
      <c r="A46" s="21"/>
      <c r="B46" s="53" t="s">
        <v>75</v>
      </c>
      <c r="C46" s="53"/>
      <c r="D46" s="53"/>
      <c r="E46" s="28"/>
      <c r="F46" s="21"/>
    </row>
    <row r="47" spans="1:6" ht="14.25" x14ac:dyDescent="0.2">
      <c r="A47" s="21"/>
      <c r="B47" s="53"/>
      <c r="C47" s="53"/>
      <c r="D47" s="53"/>
      <c r="E47" s="28"/>
      <c r="F47" s="21"/>
    </row>
    <row r="48" spans="1:6" ht="14.25" x14ac:dyDescent="0.2">
      <c r="A48" s="21"/>
      <c r="B48" s="53" t="s">
        <v>74</v>
      </c>
      <c r="C48" s="53"/>
      <c r="D48" s="53"/>
      <c r="E48" s="28"/>
      <c r="F48" s="21"/>
    </row>
    <row r="49" spans="1:6" ht="14.25" x14ac:dyDescent="0.2">
      <c r="A49" s="21"/>
      <c r="B49" s="60"/>
      <c r="C49" s="60"/>
      <c r="D49" s="60"/>
      <c r="E49" s="28"/>
      <c r="F49" s="21"/>
    </row>
    <row r="50" spans="1:6" ht="14.25" x14ac:dyDescent="0.2">
      <c r="A50" s="21"/>
      <c r="B50" s="53" t="s">
        <v>73</v>
      </c>
      <c r="C50" s="53"/>
      <c r="D50" s="53"/>
      <c r="E50" s="28"/>
      <c r="F50" s="21"/>
    </row>
    <row r="51" spans="1:6" ht="14.25" x14ac:dyDescent="0.2">
      <c r="A51" s="21"/>
      <c r="B51" s="53"/>
      <c r="C51" s="53"/>
      <c r="D51" s="53"/>
      <c r="E51" s="28"/>
      <c r="F51" s="21"/>
    </row>
    <row r="52" spans="1:6" ht="14.25" x14ac:dyDescent="0.2">
      <c r="A52" s="21"/>
      <c r="B52" s="53" t="s">
        <v>67</v>
      </c>
      <c r="C52" s="53"/>
      <c r="D52" s="53"/>
      <c r="E52" s="28"/>
      <c r="F52" s="21"/>
    </row>
    <row r="53" spans="1:6" ht="14.25" x14ac:dyDescent="0.2">
      <c r="A53" s="21"/>
      <c r="B53" s="53"/>
      <c r="C53" s="53"/>
      <c r="D53" s="53"/>
      <c r="E53" s="28"/>
      <c r="F53" s="21"/>
    </row>
    <row r="54" spans="1:6" ht="14.25" x14ac:dyDescent="0.2">
      <c r="A54" s="21"/>
      <c r="B54" s="53" t="s">
        <v>72</v>
      </c>
      <c r="C54" s="53"/>
      <c r="D54" s="53"/>
      <c r="E54" s="28"/>
      <c r="F54" s="21"/>
    </row>
    <row r="55" spans="1:6" ht="14.25" x14ac:dyDescent="0.2">
      <c r="A55" s="21"/>
      <c r="B55" s="53"/>
      <c r="C55" s="53"/>
      <c r="D55" s="53"/>
      <c r="E55" s="28"/>
      <c r="F55" s="21"/>
    </row>
    <row r="56" spans="1:6" ht="14.25" x14ac:dyDescent="0.2">
      <c r="A56" s="21"/>
      <c r="B56" s="53" t="s">
        <v>71</v>
      </c>
      <c r="C56" s="53"/>
      <c r="D56" s="53"/>
      <c r="E56" s="28"/>
      <c r="F56" s="21"/>
    </row>
    <row r="57" spans="1:6" ht="14.25" x14ac:dyDescent="0.2">
      <c r="A57" s="21"/>
      <c r="B57" s="60"/>
      <c r="C57" s="60"/>
      <c r="D57" s="60"/>
      <c r="E57" s="28"/>
      <c r="F57" s="21"/>
    </row>
    <row r="58" spans="1:6" ht="14.25" x14ac:dyDescent="0.2">
      <c r="A58" s="21"/>
      <c r="B58" s="53" t="s">
        <v>70</v>
      </c>
      <c r="C58" s="53"/>
      <c r="D58" s="53"/>
      <c r="E58" s="28"/>
      <c r="F58" s="21"/>
    </row>
    <row r="59" spans="1:6" ht="14.25" x14ac:dyDescent="0.2">
      <c r="A59" s="21"/>
      <c r="B59" s="53"/>
      <c r="C59" s="53"/>
      <c r="D59" s="53"/>
      <c r="E59" s="28"/>
      <c r="F59" s="21"/>
    </row>
    <row r="60" spans="1:6" ht="14.25" x14ac:dyDescent="0.2">
      <c r="A60" s="21"/>
      <c r="B60" s="53" t="s">
        <v>41</v>
      </c>
      <c r="C60" s="53"/>
      <c r="D60" s="53"/>
      <c r="E60" s="28"/>
      <c r="F60" s="21"/>
    </row>
    <row r="61" spans="1:6" ht="14.25" x14ac:dyDescent="0.2">
      <c r="A61" s="21"/>
      <c r="B61" s="53"/>
      <c r="C61" s="53"/>
      <c r="D61" s="53"/>
      <c r="E61" s="28"/>
      <c r="F61" s="21"/>
    </row>
    <row r="62" spans="1:6" ht="14.25" x14ac:dyDescent="0.2">
      <c r="A62" s="21"/>
      <c r="B62" s="53" t="s">
        <v>28</v>
      </c>
      <c r="C62" s="53"/>
      <c r="D62" s="53"/>
      <c r="E62" s="28"/>
      <c r="F62" s="21"/>
    </row>
    <row r="63" spans="1:6" ht="14.25" x14ac:dyDescent="0.2">
      <c r="A63" s="21"/>
      <c r="B63" s="60"/>
      <c r="C63" s="60"/>
      <c r="D63" s="60"/>
      <c r="E63" s="28"/>
      <c r="F63" s="21"/>
    </row>
    <row r="64" spans="1:6" ht="14.25" x14ac:dyDescent="0.2">
      <c r="A64" s="21"/>
      <c r="B64" s="53" t="s">
        <v>47</v>
      </c>
      <c r="C64" s="53"/>
      <c r="D64" s="53"/>
      <c r="E64" s="28"/>
      <c r="F64" s="21"/>
    </row>
    <row r="65" spans="1:10" ht="14.25" x14ac:dyDescent="0.2">
      <c r="A65" s="21"/>
      <c r="B65" s="60"/>
      <c r="C65" s="60"/>
      <c r="D65" s="60"/>
      <c r="E65" s="28">
        <f>23*235</f>
        <v>5405</v>
      </c>
      <c r="F65" s="21"/>
    </row>
    <row r="66" spans="1:10" ht="14.25" x14ac:dyDescent="0.2">
      <c r="A66" s="21"/>
      <c r="B66" s="60"/>
      <c r="C66" s="60"/>
      <c r="D66" s="60"/>
      <c r="E66" s="28"/>
      <c r="F66" s="21"/>
    </row>
    <row r="67" spans="1:10" ht="14.25" x14ac:dyDescent="0.2">
      <c r="A67" s="21"/>
      <c r="B67" s="60"/>
      <c r="C67" s="60"/>
      <c r="D67" s="60"/>
      <c r="E67" s="28"/>
      <c r="F67" s="21"/>
    </row>
    <row r="68" spans="1:10" ht="14.25" x14ac:dyDescent="0.2">
      <c r="A68" s="21"/>
      <c r="B68" s="60"/>
      <c r="C68" s="60"/>
      <c r="D68" s="60"/>
      <c r="E68" s="28"/>
      <c r="F68" s="21"/>
    </row>
    <row r="69" spans="1:10" ht="13.5" customHeight="1" x14ac:dyDescent="0.2">
      <c r="A69" s="21"/>
      <c r="B69" s="60"/>
      <c r="C69" s="60"/>
      <c r="D69" s="60"/>
      <c r="E69" s="28"/>
      <c r="F69" s="21"/>
    </row>
    <row r="70" spans="1:10" ht="13.5" customHeight="1" x14ac:dyDescent="0.2">
      <c r="A70" s="21"/>
      <c r="B70" s="25" t="s">
        <v>14</v>
      </c>
      <c r="C70" s="26"/>
      <c r="D70" s="26"/>
      <c r="E70" s="29">
        <f>SUM(E34:E69)</f>
        <v>6864.6111111111104</v>
      </c>
      <c r="F70" s="21"/>
    </row>
    <row r="71" spans="1:10" ht="13.5" customHeight="1" x14ac:dyDescent="0.2">
      <c r="A71" s="21"/>
      <c r="B71" s="34" t="s">
        <v>11</v>
      </c>
      <c r="C71" s="26"/>
      <c r="D71" s="26"/>
      <c r="E71" s="30">
        <v>30</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6894.6111111111104</v>
      </c>
      <c r="F73" s="21"/>
    </row>
    <row r="74" spans="1:10" ht="13.5" customHeight="1" x14ac:dyDescent="0.2">
      <c r="A74" s="21"/>
      <c r="B74" s="26" t="s">
        <v>5</v>
      </c>
      <c r="C74" s="31">
        <v>0.05</v>
      </c>
      <c r="D74" s="26"/>
      <c r="E74" s="35">
        <f>ROUND(E73*C74,2)</f>
        <v>344.73</v>
      </c>
      <c r="F74" s="21"/>
    </row>
    <row r="75" spans="1:10" ht="13.5" customHeight="1" x14ac:dyDescent="0.2">
      <c r="A75" s="21"/>
      <c r="B75" s="26" t="s">
        <v>4</v>
      </c>
      <c r="C75" s="42">
        <v>9.9750000000000005E-2</v>
      </c>
      <c r="D75" s="26"/>
      <c r="E75" s="43">
        <f>ROUND(E73*C75,2)</f>
        <v>687.74</v>
      </c>
      <c r="F75" s="21"/>
    </row>
    <row r="76" spans="1:10" ht="13.5" customHeight="1" x14ac:dyDescent="0.2">
      <c r="A76" s="21"/>
      <c r="B76" s="26"/>
      <c r="C76" s="26"/>
      <c r="D76" s="26"/>
      <c r="E76" s="32"/>
      <c r="F76" s="21"/>
      <c r="J76" s="47">
        <v>11902.75</v>
      </c>
    </row>
    <row r="77" spans="1:10" ht="16.5" customHeight="1" thickBot="1" x14ac:dyDescent="0.25">
      <c r="A77" s="21"/>
      <c r="B77" s="25" t="s">
        <v>15</v>
      </c>
      <c r="C77" s="26"/>
      <c r="D77" s="26"/>
      <c r="E77" s="33">
        <f>SUM(E73:E75)</f>
        <v>7927.0811111111107</v>
      </c>
      <c r="F77" s="21"/>
      <c r="J77" s="47">
        <f>J76/235</f>
        <v>50.65</v>
      </c>
    </row>
    <row r="78" spans="1:10" ht="15.75" thickTop="1" x14ac:dyDescent="0.2">
      <c r="A78" s="21"/>
      <c r="B78" s="61"/>
      <c r="C78" s="61"/>
      <c r="D78" s="61"/>
      <c r="E78" s="36"/>
      <c r="F78" s="21"/>
    </row>
    <row r="79" spans="1:10" ht="15" x14ac:dyDescent="0.2">
      <c r="A79" s="21"/>
      <c r="B79" s="62" t="s">
        <v>17</v>
      </c>
      <c r="C79" s="62"/>
      <c r="D79" s="62"/>
      <c r="E79" s="36">
        <v>6991.91</v>
      </c>
      <c r="F79" s="21"/>
    </row>
    <row r="80" spans="1:10" ht="15" x14ac:dyDescent="0.2">
      <c r="A80" s="21"/>
      <c r="B80" s="61"/>
      <c r="C80" s="61"/>
      <c r="D80" s="61"/>
      <c r="E80" s="36"/>
      <c r="F80" s="21"/>
    </row>
    <row r="81" spans="1:6" ht="19.5" customHeight="1" x14ac:dyDescent="0.2">
      <c r="A81" s="21"/>
      <c r="B81" s="37" t="s">
        <v>16</v>
      </c>
      <c r="C81" s="38"/>
      <c r="D81" s="38"/>
      <c r="E81" s="39">
        <f>E77-E79</f>
        <v>935.1711111111108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29</v>
      </c>
      <c r="B85" s="54"/>
      <c r="C85" s="54"/>
      <c r="D85" s="54"/>
      <c r="E85" s="54"/>
      <c r="F85" s="54"/>
    </row>
    <row r="86" spans="1:6" ht="14.25" x14ac:dyDescent="0.2">
      <c r="A86" s="55" t="s">
        <v>30</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7">
    <mergeCell ref="B56:D56"/>
    <mergeCell ref="B57:D57"/>
    <mergeCell ref="B35:D35"/>
    <mergeCell ref="B41:D41"/>
    <mergeCell ref="B37:D37"/>
    <mergeCell ref="B40:D40"/>
    <mergeCell ref="B36:D36"/>
    <mergeCell ref="B44:D44"/>
    <mergeCell ref="B45:D45"/>
    <mergeCell ref="B50:D50"/>
    <mergeCell ref="B51:D51"/>
    <mergeCell ref="B47:D47"/>
    <mergeCell ref="B46:D46"/>
    <mergeCell ref="B49:D49"/>
    <mergeCell ref="B48:D48"/>
    <mergeCell ref="B68:D68"/>
    <mergeCell ref="A30:F30"/>
    <mergeCell ref="B33:D33"/>
    <mergeCell ref="B34:D34"/>
    <mergeCell ref="B42:D42"/>
    <mergeCell ref="B43:D43"/>
    <mergeCell ref="B38:D38"/>
    <mergeCell ref="B39:D39"/>
    <mergeCell ref="B63:D63"/>
    <mergeCell ref="B62:D62"/>
    <mergeCell ref="B54:D54"/>
    <mergeCell ref="B53:D53"/>
    <mergeCell ref="B55:D55"/>
    <mergeCell ref="B61:D61"/>
    <mergeCell ref="B58:D58"/>
    <mergeCell ref="B60:D60"/>
    <mergeCell ref="B91:D91"/>
    <mergeCell ref="B84:E84"/>
    <mergeCell ref="A85:F85"/>
    <mergeCell ref="B52:D52"/>
    <mergeCell ref="B59:D59"/>
    <mergeCell ref="A86:F86"/>
    <mergeCell ref="B88:E88"/>
    <mergeCell ref="A89:F89"/>
    <mergeCell ref="B69:D69"/>
    <mergeCell ref="B78:D78"/>
    <mergeCell ref="B79:D79"/>
    <mergeCell ref="B80:D80"/>
    <mergeCell ref="B64:D64"/>
    <mergeCell ref="B65:D65"/>
    <mergeCell ref="B66:D66"/>
    <mergeCell ref="B67:D67"/>
  </mergeCells>
  <dataValidations count="1">
    <dataValidation type="list" allowBlank="1" showInputMessage="1" showErrorMessage="1" sqref="B78:B80 B12:B20 B42:B43 B51 B33:B34 B46 B59:B60 B49 B53:B57 B62:B69 B36:B39" xr:uid="{00000000-0002-0000-0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J93"/>
  <sheetViews>
    <sheetView view="pageBreakPreview" topLeftCell="A19"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68</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t="s">
        <v>67</v>
      </c>
      <c r="C34" s="53"/>
      <c r="D34" s="53"/>
      <c r="E34" s="28"/>
      <c r="F34" s="21"/>
    </row>
    <row r="35" spans="1:6" ht="14.25" x14ac:dyDescent="0.2">
      <c r="A35" s="21"/>
      <c r="B35" s="67"/>
      <c r="C35" s="67"/>
      <c r="D35" s="67"/>
      <c r="E35" s="28"/>
      <c r="F35" s="21"/>
    </row>
    <row r="36" spans="1:6" ht="14.25" x14ac:dyDescent="0.2">
      <c r="A36" s="21"/>
      <c r="B36" s="53" t="s">
        <v>43</v>
      </c>
      <c r="C36" s="53"/>
      <c r="D36" s="53"/>
      <c r="E36" s="28"/>
      <c r="F36" s="21"/>
    </row>
    <row r="37" spans="1:6" ht="14.25" x14ac:dyDescent="0.2">
      <c r="A37" s="21"/>
      <c r="B37" s="53"/>
      <c r="C37" s="53"/>
      <c r="D37" s="53"/>
      <c r="E37" s="28"/>
      <c r="F37" s="21"/>
    </row>
    <row r="38" spans="1:6" ht="14.25" x14ac:dyDescent="0.2">
      <c r="A38" s="21"/>
      <c r="B38" s="53" t="s">
        <v>42</v>
      </c>
      <c r="C38" s="53"/>
      <c r="D38" s="53"/>
      <c r="E38" s="28"/>
      <c r="F38" s="21"/>
    </row>
    <row r="39" spans="1:6" ht="14.25" x14ac:dyDescent="0.2">
      <c r="A39" s="21"/>
      <c r="B39" s="60"/>
      <c r="C39" s="60"/>
      <c r="D39" s="60"/>
      <c r="E39" s="28"/>
      <c r="F39" s="21"/>
    </row>
    <row r="40" spans="1:6" ht="14.25" x14ac:dyDescent="0.2">
      <c r="A40" s="21"/>
      <c r="B40" s="53" t="s">
        <v>66</v>
      </c>
      <c r="C40" s="53"/>
      <c r="D40" s="53"/>
      <c r="E40" s="28"/>
      <c r="F40" s="21"/>
    </row>
    <row r="41" spans="1:6" ht="14.25" x14ac:dyDescent="0.2">
      <c r="A41" s="21"/>
      <c r="B41" s="53"/>
      <c r="C41" s="53"/>
      <c r="D41" s="53"/>
      <c r="E41" s="28"/>
      <c r="F41" s="21"/>
    </row>
    <row r="42" spans="1:6" ht="14.25" x14ac:dyDescent="0.2">
      <c r="A42" s="21"/>
      <c r="B42" s="53" t="s">
        <v>41</v>
      </c>
      <c r="C42" s="53"/>
      <c r="D42" s="53"/>
      <c r="E42" s="28"/>
      <c r="F42" s="21"/>
    </row>
    <row r="43" spans="1:6" ht="14.25" x14ac:dyDescent="0.2">
      <c r="A43" s="21"/>
      <c r="B43" s="53"/>
      <c r="C43" s="53"/>
      <c r="D43" s="53"/>
      <c r="E43" s="28"/>
      <c r="F43" s="21"/>
    </row>
    <row r="44" spans="1:6" ht="14.25" x14ac:dyDescent="0.2">
      <c r="A44" s="21"/>
      <c r="B44" s="53" t="s">
        <v>28</v>
      </c>
      <c r="C44" s="53"/>
      <c r="D44" s="53"/>
      <c r="E44" s="28"/>
      <c r="F44" s="21"/>
    </row>
    <row r="45" spans="1:6" ht="14.25" x14ac:dyDescent="0.2">
      <c r="A45" s="21"/>
      <c r="B45" s="60"/>
      <c r="C45" s="60"/>
      <c r="D45" s="60"/>
      <c r="E45" s="28"/>
      <c r="F45" s="21"/>
    </row>
    <row r="46" spans="1:6" ht="14.25" x14ac:dyDescent="0.2">
      <c r="A46" s="21"/>
      <c r="B46" s="53" t="s">
        <v>47</v>
      </c>
      <c r="C46" s="53"/>
      <c r="D46" s="53"/>
      <c r="E46" s="28"/>
      <c r="F46" s="21"/>
    </row>
    <row r="47" spans="1:6" ht="14.25" x14ac:dyDescent="0.2">
      <c r="A47" s="21"/>
      <c r="B47" s="53"/>
      <c r="C47" s="53"/>
      <c r="D47" s="53"/>
      <c r="E47" s="28"/>
      <c r="F47" s="21"/>
    </row>
    <row r="48" spans="1:6" ht="14.25" x14ac:dyDescent="0.2">
      <c r="A48" s="21"/>
      <c r="B48" s="53"/>
      <c r="C48" s="53"/>
      <c r="D48" s="53"/>
      <c r="E48" s="28"/>
      <c r="F48" s="21"/>
    </row>
    <row r="49" spans="1:6" ht="14.25" x14ac:dyDescent="0.2">
      <c r="A49" s="21"/>
      <c r="B49" s="60"/>
      <c r="C49" s="60"/>
      <c r="D49" s="60"/>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60"/>
      <c r="C57" s="60"/>
      <c r="D57" s="60"/>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60"/>
      <c r="C63" s="60"/>
      <c r="D63" s="60"/>
      <c r="E63" s="28"/>
      <c r="F63" s="21"/>
    </row>
    <row r="64" spans="1:6" ht="14.25" x14ac:dyDescent="0.2">
      <c r="A64" s="21"/>
      <c r="B64" s="53"/>
      <c r="C64" s="53"/>
      <c r="D64" s="53"/>
      <c r="E64" s="28"/>
      <c r="F64" s="21"/>
    </row>
    <row r="65" spans="1:10" ht="14.25" x14ac:dyDescent="0.2">
      <c r="A65" s="21"/>
      <c r="B65" s="60"/>
      <c r="C65" s="60"/>
      <c r="D65" s="60"/>
      <c r="E65" s="28"/>
      <c r="F65" s="21"/>
    </row>
    <row r="66" spans="1:10" ht="14.25" x14ac:dyDescent="0.2">
      <c r="A66" s="21"/>
      <c r="B66" s="60"/>
      <c r="C66" s="60"/>
      <c r="D66" s="60"/>
      <c r="E66" s="28"/>
      <c r="F66" s="21"/>
    </row>
    <row r="67" spans="1:10" ht="14.25" x14ac:dyDescent="0.2">
      <c r="A67" s="21"/>
      <c r="B67" s="60"/>
      <c r="C67" s="60"/>
      <c r="D67" s="60"/>
      <c r="E67" s="28"/>
      <c r="F67" s="21"/>
    </row>
    <row r="68" spans="1:10" ht="14.25" x14ac:dyDescent="0.2">
      <c r="A68" s="21"/>
      <c r="B68" s="60"/>
      <c r="C68" s="60"/>
      <c r="D68" s="60"/>
      <c r="E68" s="28"/>
      <c r="F68" s="21"/>
    </row>
    <row r="69" spans="1:10" ht="13.5" customHeight="1" x14ac:dyDescent="0.2">
      <c r="A69" s="21"/>
      <c r="B69" s="60"/>
      <c r="C69" s="60"/>
      <c r="D69" s="60"/>
      <c r="E69" s="28"/>
      <c r="F69" s="21"/>
    </row>
    <row r="70" spans="1:10" ht="13.5" customHeight="1" x14ac:dyDescent="0.2">
      <c r="A70" s="21"/>
      <c r="B70" s="25" t="s">
        <v>14</v>
      </c>
      <c r="C70" s="26"/>
      <c r="D70" s="26"/>
      <c r="E70" s="29">
        <f>12.75*235</f>
        <v>2996.25</v>
      </c>
      <c r="F70" s="21"/>
    </row>
    <row r="71" spans="1:10" ht="13.5" customHeight="1" x14ac:dyDescent="0.2">
      <c r="A71" s="21"/>
      <c r="B71" s="34" t="s">
        <v>37</v>
      </c>
      <c r="C71" s="26"/>
      <c r="D71" s="26"/>
      <c r="E71" s="30">
        <v>25</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3021.25</v>
      </c>
      <c r="F73" s="21"/>
    </row>
    <row r="74" spans="1:10" ht="13.5" customHeight="1" x14ac:dyDescent="0.2">
      <c r="A74" s="21"/>
      <c r="B74" s="26" t="s">
        <v>5</v>
      </c>
      <c r="C74" s="31">
        <v>0.05</v>
      </c>
      <c r="D74" s="26"/>
      <c r="E74" s="35">
        <f>ROUND(E73*C74,2)</f>
        <v>151.06</v>
      </c>
      <c r="F74" s="21"/>
    </row>
    <row r="75" spans="1:10" ht="13.5" customHeight="1" x14ac:dyDescent="0.2">
      <c r="A75" s="21"/>
      <c r="B75" s="26" t="s">
        <v>4</v>
      </c>
      <c r="C75" s="42">
        <v>9.9750000000000005E-2</v>
      </c>
      <c r="D75" s="26"/>
      <c r="E75" s="43">
        <f>ROUND(E73*C75,2)</f>
        <v>301.37</v>
      </c>
      <c r="F75" s="21"/>
    </row>
    <row r="76" spans="1:10" ht="13.5" customHeight="1" x14ac:dyDescent="0.2">
      <c r="A76" s="21"/>
      <c r="B76" s="26"/>
      <c r="C76" s="26"/>
      <c r="D76" s="26"/>
      <c r="E76" s="32"/>
      <c r="F76" s="21"/>
      <c r="J76" s="47"/>
    </row>
    <row r="77" spans="1:10" ht="16.5" customHeight="1" thickBot="1" x14ac:dyDescent="0.25">
      <c r="A77" s="21"/>
      <c r="B77" s="25" t="s">
        <v>15</v>
      </c>
      <c r="C77" s="26"/>
      <c r="D77" s="26"/>
      <c r="E77" s="33">
        <f>SUM(E73:E75)</f>
        <v>3473.68</v>
      </c>
      <c r="F77" s="21"/>
      <c r="J77" s="47"/>
    </row>
    <row r="78" spans="1:10" ht="15.75" thickTop="1" x14ac:dyDescent="0.2">
      <c r="A78" s="21"/>
      <c r="B78" s="61"/>
      <c r="C78" s="61"/>
      <c r="D78" s="61"/>
      <c r="E78" s="36"/>
      <c r="F78" s="21"/>
    </row>
    <row r="79" spans="1:10" ht="15" x14ac:dyDescent="0.2">
      <c r="A79" s="21"/>
      <c r="B79" s="62" t="s">
        <v>17</v>
      </c>
      <c r="C79" s="62"/>
      <c r="D79" s="62"/>
      <c r="E79" s="36">
        <v>0</v>
      </c>
      <c r="F79" s="21"/>
    </row>
    <row r="80" spans="1:10" ht="15" x14ac:dyDescent="0.2">
      <c r="A80" s="21"/>
      <c r="B80" s="61"/>
      <c r="C80" s="61"/>
      <c r="D80" s="61"/>
      <c r="E80" s="36"/>
      <c r="F80" s="21"/>
    </row>
    <row r="81" spans="1:6" ht="19.5" customHeight="1" x14ac:dyDescent="0.2">
      <c r="A81" s="21"/>
      <c r="B81" s="37" t="s">
        <v>16</v>
      </c>
      <c r="C81" s="38"/>
      <c r="D81" s="38"/>
      <c r="E81" s="39">
        <f>E77-E79</f>
        <v>3473.68</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29</v>
      </c>
      <c r="B85" s="54"/>
      <c r="C85" s="54"/>
      <c r="D85" s="54"/>
      <c r="E85" s="54"/>
      <c r="F85" s="54"/>
    </row>
    <row r="86" spans="1:6" ht="14.25" x14ac:dyDescent="0.2">
      <c r="A86" s="55" t="s">
        <v>30</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80:D80"/>
    <mergeCell ref="B67:D67"/>
    <mergeCell ref="B68:D68"/>
    <mergeCell ref="B69:D69"/>
    <mergeCell ref="B78:D78"/>
    <mergeCell ref="B79:D79"/>
    <mergeCell ref="B47:D47"/>
    <mergeCell ref="B48:D48"/>
    <mergeCell ref="B61:D61"/>
    <mergeCell ref="B50:D50"/>
    <mergeCell ref="B51:D51"/>
    <mergeCell ref="B52:D52"/>
    <mergeCell ref="B53:D53"/>
    <mergeCell ref="B54:D54"/>
    <mergeCell ref="B55:D55"/>
    <mergeCell ref="B56:D56"/>
    <mergeCell ref="B49:D49"/>
    <mergeCell ref="B57:D57"/>
    <mergeCell ref="B58:D58"/>
    <mergeCell ref="B59:D59"/>
    <mergeCell ref="B60:D60"/>
    <mergeCell ref="B43:D43"/>
    <mergeCell ref="B44:D44"/>
    <mergeCell ref="B45:D45"/>
    <mergeCell ref="B46:D46"/>
    <mergeCell ref="B37:D37"/>
    <mergeCell ref="B38:D38"/>
    <mergeCell ref="B39:D39"/>
    <mergeCell ref="B40:D40"/>
    <mergeCell ref="B41:D41"/>
    <mergeCell ref="B42:D42"/>
    <mergeCell ref="A30:F30"/>
    <mergeCell ref="B33:D33"/>
    <mergeCell ref="B34:D34"/>
    <mergeCell ref="B35:D35"/>
    <mergeCell ref="B36:D36"/>
  </mergeCells>
  <dataValidations count="1">
    <dataValidation type="list" allowBlank="1" showInputMessage="1" showErrorMessage="1" sqref="B78:B80 B12:B20 B37 B51 B33 B39 B59:B60 B49 B53:B57 B62:B69 B42 B44:B46" xr:uid="{00000000-0002-0000-0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J93"/>
  <sheetViews>
    <sheetView view="pageBreakPreview" topLeftCell="A31"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9" width="11.42578125" style="2"/>
    <col min="10" max="10" width="14.28515625" style="2" customWidth="1"/>
    <col min="11"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53</v>
      </c>
      <c r="C24" s="21"/>
      <c r="D24" s="21"/>
      <c r="E24" s="21"/>
      <c r="F24" s="21"/>
    </row>
    <row r="25" spans="1:6" ht="15" x14ac:dyDescent="0.2">
      <c r="A25" s="17"/>
      <c r="B25" s="25" t="s">
        <v>52</v>
      </c>
      <c r="C25" s="21"/>
      <c r="D25" s="21"/>
      <c r="E25" s="21"/>
      <c r="F25" s="21"/>
    </row>
    <row r="26" spans="1:6" ht="33.75" customHeight="1" x14ac:dyDescent="0.2">
      <c r="A26" s="17"/>
      <c r="B26" s="48" t="s">
        <v>64</v>
      </c>
      <c r="C26" s="21"/>
      <c r="D26" s="21"/>
      <c r="E26" s="21"/>
      <c r="F26" s="21"/>
    </row>
    <row r="27" spans="1:6" x14ac:dyDescent="0.2">
      <c r="A27" s="18"/>
      <c r="B27" s="21"/>
      <c r="C27" s="23"/>
      <c r="D27" s="23"/>
      <c r="E27" s="24"/>
      <c r="F27" s="21"/>
    </row>
    <row r="28" spans="1:6" ht="15" x14ac:dyDescent="0.2">
      <c r="A28" s="17"/>
      <c r="B28" s="23"/>
      <c r="C28" s="23"/>
      <c r="D28" s="27" t="s">
        <v>10</v>
      </c>
      <c r="E28" s="27" t="s">
        <v>63</v>
      </c>
      <c r="F28" s="21"/>
    </row>
    <row r="29" spans="1:6" ht="13.5" thickBot="1" x14ac:dyDescent="0.25">
      <c r="A29" s="19"/>
      <c r="B29" s="19"/>
      <c r="C29" s="19"/>
      <c r="D29" s="19"/>
      <c r="E29" s="19"/>
      <c r="F29" s="20"/>
    </row>
    <row r="30" spans="1:6" s="40" customFormat="1" ht="21.75" customHeight="1" x14ac:dyDescent="0.2">
      <c r="A30" s="64" t="s">
        <v>0</v>
      </c>
      <c r="B30" s="64"/>
      <c r="C30" s="64"/>
      <c r="D30" s="64"/>
      <c r="E30" s="64"/>
      <c r="F30" s="64"/>
    </row>
    <row r="31" spans="1:6" x14ac:dyDescent="0.2">
      <c r="A31" s="17"/>
      <c r="B31" s="18"/>
      <c r="C31" s="17"/>
      <c r="D31" s="17"/>
      <c r="E31" s="17"/>
    </row>
    <row r="32" spans="1:6" ht="14.25" x14ac:dyDescent="0.2">
      <c r="A32" s="21"/>
      <c r="B32" s="22" t="s">
        <v>49</v>
      </c>
      <c r="C32" s="22"/>
      <c r="D32" s="22"/>
      <c r="E32" s="28"/>
      <c r="F32" s="21"/>
    </row>
    <row r="33" spans="1:6" ht="14.25" x14ac:dyDescent="0.2">
      <c r="A33" s="21"/>
      <c r="B33" s="60"/>
      <c r="C33" s="60"/>
      <c r="D33" s="60"/>
      <c r="E33" s="28"/>
      <c r="F33" s="21"/>
    </row>
    <row r="34" spans="1:6" ht="14.25" x14ac:dyDescent="0.2">
      <c r="A34" s="21"/>
      <c r="B34" s="53" t="s">
        <v>62</v>
      </c>
      <c r="C34" s="53"/>
      <c r="D34" s="53"/>
      <c r="E34" s="28"/>
      <c r="F34" s="21"/>
    </row>
    <row r="35" spans="1:6" ht="14.25" x14ac:dyDescent="0.2">
      <c r="A35" s="21"/>
      <c r="B35" s="67"/>
      <c r="C35" s="67"/>
      <c r="D35" s="67"/>
      <c r="E35" s="28"/>
      <c r="F35" s="21"/>
    </row>
    <row r="36" spans="1:6" ht="14.25" x14ac:dyDescent="0.2">
      <c r="A36" s="21"/>
      <c r="B36" s="53" t="s">
        <v>61</v>
      </c>
      <c r="C36" s="53"/>
      <c r="D36" s="53"/>
      <c r="E36" s="28"/>
      <c r="F36" s="21"/>
    </row>
    <row r="37" spans="1:6" ht="14.25" x14ac:dyDescent="0.2">
      <c r="A37" s="21"/>
      <c r="B37" s="53"/>
      <c r="C37" s="53"/>
      <c r="D37" s="53"/>
      <c r="E37" s="28"/>
      <c r="F37" s="21"/>
    </row>
    <row r="38" spans="1:6" ht="14.25" x14ac:dyDescent="0.2">
      <c r="A38" s="21"/>
      <c r="B38" s="53" t="s">
        <v>60</v>
      </c>
      <c r="C38" s="53"/>
      <c r="D38" s="53"/>
      <c r="E38" s="28"/>
      <c r="F38" s="21"/>
    </row>
    <row r="39" spans="1:6" ht="14.25" x14ac:dyDescent="0.2">
      <c r="A39" s="21"/>
      <c r="B39" s="60"/>
      <c r="C39" s="60"/>
      <c r="D39" s="60"/>
      <c r="E39" s="28"/>
      <c r="F39" s="21"/>
    </row>
    <row r="40" spans="1:6" ht="14.25" x14ac:dyDescent="0.2">
      <c r="A40" s="21"/>
      <c r="B40" s="53" t="s">
        <v>59</v>
      </c>
      <c r="C40" s="53"/>
      <c r="D40" s="53"/>
      <c r="E40" s="28"/>
      <c r="F40" s="21"/>
    </row>
    <row r="41" spans="1:6" ht="14.25" x14ac:dyDescent="0.2">
      <c r="A41" s="21"/>
      <c r="B41" s="53"/>
      <c r="C41" s="53"/>
      <c r="D41" s="53"/>
      <c r="E41" s="28"/>
      <c r="F41" s="21"/>
    </row>
    <row r="42" spans="1:6" ht="14.25" x14ac:dyDescent="0.2">
      <c r="A42" s="21"/>
      <c r="B42" s="53" t="s">
        <v>58</v>
      </c>
      <c r="C42" s="53"/>
      <c r="D42" s="53"/>
      <c r="E42" s="28"/>
      <c r="F42" s="21"/>
    </row>
    <row r="43" spans="1:6" ht="14.25" x14ac:dyDescent="0.2">
      <c r="A43" s="21"/>
      <c r="B43" s="53"/>
      <c r="C43" s="53"/>
      <c r="D43" s="53"/>
      <c r="E43" s="28"/>
      <c r="F43" s="21"/>
    </row>
    <row r="44" spans="1:6" ht="14.25" x14ac:dyDescent="0.2">
      <c r="A44" s="21"/>
      <c r="B44" s="53" t="s">
        <v>57</v>
      </c>
      <c r="C44" s="53"/>
      <c r="D44" s="53"/>
      <c r="E44" s="28"/>
      <c r="F44" s="21"/>
    </row>
    <row r="45" spans="1:6" ht="14.25" x14ac:dyDescent="0.2">
      <c r="A45" s="21"/>
      <c r="B45" s="60"/>
      <c r="C45" s="60"/>
      <c r="D45" s="60"/>
      <c r="E45" s="28"/>
      <c r="F45" s="21"/>
    </row>
    <row r="46" spans="1:6" ht="14.25" x14ac:dyDescent="0.2">
      <c r="A46" s="21"/>
      <c r="B46" s="53" t="s">
        <v>56</v>
      </c>
      <c r="C46" s="53"/>
      <c r="D46" s="53"/>
      <c r="E46" s="28"/>
      <c r="F46" s="21"/>
    </row>
    <row r="47" spans="1:6" ht="14.25" x14ac:dyDescent="0.2">
      <c r="A47" s="21"/>
      <c r="B47" s="53"/>
      <c r="C47" s="53"/>
      <c r="D47" s="53"/>
      <c r="E47" s="28"/>
      <c r="F47" s="21"/>
    </row>
    <row r="48" spans="1:6" ht="14.25" x14ac:dyDescent="0.2">
      <c r="A48" s="21"/>
      <c r="B48" s="53" t="s">
        <v>55</v>
      </c>
      <c r="C48" s="53"/>
      <c r="D48" s="53"/>
      <c r="E48" s="28"/>
      <c r="F48" s="21"/>
    </row>
    <row r="49" spans="1:6" ht="14.25" x14ac:dyDescent="0.2">
      <c r="A49" s="21"/>
      <c r="B49" s="60"/>
      <c r="C49" s="60"/>
      <c r="D49" s="60"/>
      <c r="E49" s="28"/>
      <c r="F49" s="21"/>
    </row>
    <row r="50" spans="1:6" ht="14.25" x14ac:dyDescent="0.2">
      <c r="A50" s="21"/>
      <c r="B50" s="53"/>
      <c r="C50" s="53"/>
      <c r="D50" s="53"/>
      <c r="E50" s="28"/>
      <c r="F50" s="21"/>
    </row>
    <row r="51" spans="1:6" ht="14.25" x14ac:dyDescent="0.2">
      <c r="A51" s="21"/>
      <c r="B51" s="53"/>
      <c r="C51" s="53"/>
      <c r="D51" s="53"/>
      <c r="E51" s="28"/>
      <c r="F51" s="21"/>
    </row>
    <row r="52" spans="1:6" ht="14.25" x14ac:dyDescent="0.2">
      <c r="A52" s="21"/>
      <c r="B52" s="53"/>
      <c r="C52" s="53"/>
      <c r="D52" s="53"/>
      <c r="E52" s="28"/>
      <c r="F52" s="21"/>
    </row>
    <row r="53" spans="1:6" ht="14.25" x14ac:dyDescent="0.2">
      <c r="A53" s="21"/>
      <c r="B53" s="53"/>
      <c r="C53" s="53"/>
      <c r="D53" s="53"/>
      <c r="E53" s="28"/>
      <c r="F53" s="21"/>
    </row>
    <row r="54" spans="1:6" ht="14.25" x14ac:dyDescent="0.2">
      <c r="A54" s="21"/>
      <c r="B54" s="53"/>
      <c r="C54" s="53"/>
      <c r="D54" s="53"/>
      <c r="E54" s="28"/>
      <c r="F54" s="21"/>
    </row>
    <row r="55" spans="1:6" ht="14.25" x14ac:dyDescent="0.2">
      <c r="A55" s="21"/>
      <c r="B55" s="53"/>
      <c r="C55" s="53"/>
      <c r="D55" s="53"/>
      <c r="E55" s="28"/>
      <c r="F55" s="21"/>
    </row>
    <row r="56" spans="1:6" ht="14.25" x14ac:dyDescent="0.2">
      <c r="A56" s="21"/>
      <c r="B56" s="53"/>
      <c r="C56" s="53"/>
      <c r="D56" s="53"/>
      <c r="E56" s="28"/>
      <c r="F56" s="21"/>
    </row>
    <row r="57" spans="1:6" ht="14.25" x14ac:dyDescent="0.2">
      <c r="A57" s="21"/>
      <c r="B57" s="60"/>
      <c r="C57" s="60"/>
      <c r="D57" s="60"/>
      <c r="E57" s="28"/>
      <c r="F57" s="21"/>
    </row>
    <row r="58" spans="1:6" ht="14.25" x14ac:dyDescent="0.2">
      <c r="A58" s="21"/>
      <c r="B58" s="53"/>
      <c r="C58" s="53"/>
      <c r="D58" s="53"/>
      <c r="E58" s="28"/>
      <c r="F58" s="21"/>
    </row>
    <row r="59" spans="1:6" ht="14.25" x14ac:dyDescent="0.2">
      <c r="A59" s="21"/>
      <c r="B59" s="53"/>
      <c r="C59" s="53"/>
      <c r="D59" s="53"/>
      <c r="E59" s="28"/>
      <c r="F59" s="21"/>
    </row>
    <row r="60" spans="1:6" ht="14.25" x14ac:dyDescent="0.2">
      <c r="A60" s="21"/>
      <c r="B60" s="53"/>
      <c r="C60" s="53"/>
      <c r="D60" s="53"/>
      <c r="E60" s="28"/>
      <c r="F60" s="21"/>
    </row>
    <row r="61" spans="1:6" ht="14.25" x14ac:dyDescent="0.2">
      <c r="A61" s="21"/>
      <c r="B61" s="53"/>
      <c r="C61" s="53"/>
      <c r="D61" s="53"/>
      <c r="E61" s="28"/>
      <c r="F61" s="21"/>
    </row>
    <row r="62" spans="1:6" ht="14.25" x14ac:dyDescent="0.2">
      <c r="A62" s="21"/>
      <c r="B62" s="53"/>
      <c r="C62" s="53"/>
      <c r="D62" s="53"/>
      <c r="E62" s="28"/>
      <c r="F62" s="21"/>
    </row>
    <row r="63" spans="1:6" ht="14.25" x14ac:dyDescent="0.2">
      <c r="A63" s="21"/>
      <c r="B63" s="60"/>
      <c r="C63" s="60"/>
      <c r="D63" s="60"/>
      <c r="E63" s="28"/>
      <c r="F63" s="21"/>
    </row>
    <row r="64" spans="1:6" ht="14.25" x14ac:dyDescent="0.2">
      <c r="A64" s="21"/>
      <c r="B64" s="53"/>
      <c r="C64" s="53"/>
      <c r="D64" s="53"/>
      <c r="E64" s="28"/>
      <c r="F64" s="21"/>
    </row>
    <row r="65" spans="1:10" ht="14.25" x14ac:dyDescent="0.2">
      <c r="A65" s="21"/>
      <c r="B65" s="60"/>
      <c r="C65" s="60"/>
      <c r="D65" s="60"/>
      <c r="E65" s="28"/>
      <c r="F65" s="21"/>
    </row>
    <row r="66" spans="1:10" ht="14.25" x14ac:dyDescent="0.2">
      <c r="A66" s="21"/>
      <c r="B66" s="60"/>
      <c r="C66" s="60"/>
      <c r="D66" s="60"/>
      <c r="E66" s="28"/>
      <c r="F66" s="21"/>
    </row>
    <row r="67" spans="1:10" ht="14.25" x14ac:dyDescent="0.2">
      <c r="A67" s="21"/>
      <c r="B67" s="60"/>
      <c r="C67" s="60"/>
      <c r="D67" s="60"/>
      <c r="E67" s="28"/>
      <c r="F67" s="21"/>
    </row>
    <row r="68" spans="1:10" ht="14.25" x14ac:dyDescent="0.2">
      <c r="A68" s="21"/>
      <c r="B68" s="60"/>
      <c r="C68" s="60"/>
      <c r="D68" s="60"/>
      <c r="E68" s="28"/>
      <c r="F68" s="21"/>
    </row>
    <row r="69" spans="1:10" ht="13.5" customHeight="1" x14ac:dyDescent="0.2">
      <c r="A69" s="21"/>
      <c r="B69" s="60"/>
      <c r="C69" s="60"/>
      <c r="D69" s="60"/>
      <c r="E69" s="28"/>
      <c r="F69" s="21"/>
    </row>
    <row r="70" spans="1:10" ht="13.5" customHeight="1" x14ac:dyDescent="0.2">
      <c r="A70" s="21"/>
      <c r="B70" s="25" t="s">
        <v>14</v>
      </c>
      <c r="C70" s="26"/>
      <c r="D70" s="26"/>
      <c r="E70" s="29">
        <f>13.75*245</f>
        <v>3368.75</v>
      </c>
      <c r="F70" s="21"/>
    </row>
    <row r="71" spans="1:10" ht="13.5" customHeight="1" x14ac:dyDescent="0.2">
      <c r="A71" s="21"/>
      <c r="B71" s="34" t="s">
        <v>37</v>
      </c>
      <c r="C71" s="26"/>
      <c r="D71" s="26"/>
      <c r="E71" s="30">
        <v>0</v>
      </c>
      <c r="F71" s="21"/>
    </row>
    <row r="72" spans="1:10" ht="13.5" customHeight="1" x14ac:dyDescent="0.2">
      <c r="A72" s="21"/>
      <c r="B72" s="34" t="s">
        <v>12</v>
      </c>
      <c r="C72" s="26"/>
      <c r="D72" s="26"/>
      <c r="E72" s="30">
        <v>0</v>
      </c>
      <c r="F72" s="21"/>
    </row>
    <row r="73" spans="1:10" ht="13.5" customHeight="1" x14ac:dyDescent="0.2">
      <c r="A73" s="21"/>
      <c r="B73" s="25" t="s">
        <v>13</v>
      </c>
      <c r="C73" s="26"/>
      <c r="D73" s="26"/>
      <c r="E73" s="29">
        <f>SUM(E70:E72)</f>
        <v>3368.75</v>
      </c>
      <c r="F73" s="21"/>
    </row>
    <row r="74" spans="1:10" ht="13.5" customHeight="1" x14ac:dyDescent="0.2">
      <c r="A74" s="21"/>
      <c r="B74" s="26" t="s">
        <v>5</v>
      </c>
      <c r="C74" s="31">
        <v>0.05</v>
      </c>
      <c r="D74" s="26"/>
      <c r="E74" s="35">
        <f>ROUND(E73*C74,2)</f>
        <v>168.44</v>
      </c>
      <c r="F74" s="21"/>
    </row>
    <row r="75" spans="1:10" ht="13.5" customHeight="1" x14ac:dyDescent="0.2">
      <c r="A75" s="21"/>
      <c r="B75" s="26" t="s">
        <v>4</v>
      </c>
      <c r="C75" s="42">
        <v>9.9750000000000005E-2</v>
      </c>
      <c r="D75" s="26"/>
      <c r="E75" s="43">
        <f>ROUND(E73*C75,2)</f>
        <v>336.03</v>
      </c>
      <c r="F75" s="21"/>
    </row>
    <row r="76" spans="1:10" ht="13.5" customHeight="1" x14ac:dyDescent="0.2">
      <c r="A76" s="21"/>
      <c r="B76" s="26"/>
      <c r="C76" s="26"/>
      <c r="D76" s="26"/>
      <c r="E76" s="32"/>
      <c r="F76" s="21"/>
      <c r="J76" s="47"/>
    </row>
    <row r="77" spans="1:10" ht="16.5" customHeight="1" thickBot="1" x14ac:dyDescent="0.25">
      <c r="A77" s="21"/>
      <c r="B77" s="25" t="s">
        <v>15</v>
      </c>
      <c r="C77" s="26"/>
      <c r="D77" s="26"/>
      <c r="E77" s="33">
        <f>SUM(E73:E75)</f>
        <v>3873.2200000000003</v>
      </c>
      <c r="F77" s="21"/>
      <c r="J77" s="47"/>
    </row>
    <row r="78" spans="1:10" ht="15.75" thickTop="1" x14ac:dyDescent="0.2">
      <c r="A78" s="21"/>
      <c r="B78" s="61"/>
      <c r="C78" s="61"/>
      <c r="D78" s="61"/>
      <c r="E78" s="36"/>
      <c r="F78" s="21"/>
    </row>
    <row r="79" spans="1:10" ht="15" x14ac:dyDescent="0.2">
      <c r="A79" s="21"/>
      <c r="B79" s="62" t="s">
        <v>17</v>
      </c>
      <c r="C79" s="62"/>
      <c r="D79" s="62"/>
      <c r="E79" s="36">
        <v>0</v>
      </c>
      <c r="F79" s="21"/>
    </row>
    <row r="80" spans="1:10" ht="15" x14ac:dyDescent="0.2">
      <c r="A80" s="21"/>
      <c r="B80" s="61"/>
      <c r="C80" s="61"/>
      <c r="D80" s="61"/>
      <c r="E80" s="36"/>
      <c r="F80" s="21"/>
    </row>
    <row r="81" spans="1:6" ht="19.5" customHeight="1" x14ac:dyDescent="0.2">
      <c r="A81" s="21"/>
      <c r="B81" s="37" t="s">
        <v>16</v>
      </c>
      <c r="C81" s="38"/>
      <c r="D81" s="38"/>
      <c r="E81" s="39">
        <f>E77-E79</f>
        <v>3873.2200000000003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63"/>
      <c r="C84" s="63"/>
      <c r="D84" s="63"/>
      <c r="E84" s="63"/>
      <c r="F84" s="21"/>
    </row>
    <row r="85" spans="1:6" ht="14.25" x14ac:dyDescent="0.2">
      <c r="A85" s="54" t="s">
        <v>29</v>
      </c>
      <c r="B85" s="54"/>
      <c r="C85" s="54"/>
      <c r="D85" s="54"/>
      <c r="E85" s="54"/>
      <c r="F85" s="54"/>
    </row>
    <row r="86" spans="1:6" ht="14.25" x14ac:dyDescent="0.2">
      <c r="A86" s="55" t="s">
        <v>30</v>
      </c>
      <c r="B86" s="55"/>
      <c r="C86" s="55"/>
      <c r="D86" s="55"/>
      <c r="E86" s="55"/>
      <c r="F86" s="55"/>
    </row>
    <row r="87" spans="1:6" x14ac:dyDescent="0.2">
      <c r="A87" s="21"/>
      <c r="B87" s="21"/>
      <c r="C87" s="21"/>
      <c r="D87" s="21"/>
      <c r="E87" s="21"/>
      <c r="F87" s="21"/>
    </row>
    <row r="88" spans="1:6" x14ac:dyDescent="0.2">
      <c r="A88" s="21"/>
      <c r="B88" s="56"/>
      <c r="C88" s="56"/>
      <c r="D88" s="56"/>
      <c r="E88" s="56"/>
      <c r="F88" s="21"/>
    </row>
    <row r="89" spans="1:6" ht="15" x14ac:dyDescent="0.2">
      <c r="A89" s="57" t="s">
        <v>6</v>
      </c>
      <c r="B89" s="57"/>
      <c r="C89" s="57"/>
      <c r="D89" s="57"/>
      <c r="E89" s="57"/>
      <c r="F89" s="57"/>
    </row>
    <row r="91" spans="1:6" ht="39.75" customHeight="1" x14ac:dyDescent="0.2">
      <c r="B91" s="58"/>
      <c r="C91" s="59"/>
      <c r="D91" s="59"/>
    </row>
    <row r="92" spans="1:6" ht="13.5" customHeight="1" x14ac:dyDescent="0.2"/>
    <row r="93" spans="1:6" x14ac:dyDescent="0.2">
      <c r="B93" s="16"/>
      <c r="C93" s="16"/>
      <c r="D93" s="16"/>
    </row>
  </sheetData>
  <mergeCells count="47">
    <mergeCell ref="A85:F85"/>
    <mergeCell ref="A86:F86"/>
    <mergeCell ref="B88:E88"/>
    <mergeCell ref="A89:F89"/>
    <mergeCell ref="B91:D91"/>
    <mergeCell ref="B84:E84"/>
    <mergeCell ref="B62:D62"/>
    <mergeCell ref="B63:D63"/>
    <mergeCell ref="B64:D64"/>
    <mergeCell ref="B65:D65"/>
    <mergeCell ref="B66:D66"/>
    <mergeCell ref="B80:D80"/>
    <mergeCell ref="B67:D67"/>
    <mergeCell ref="B68:D68"/>
    <mergeCell ref="B69:D69"/>
    <mergeCell ref="B78:D78"/>
    <mergeCell ref="B79:D79"/>
    <mergeCell ref="B47:D47"/>
    <mergeCell ref="B48:D48"/>
    <mergeCell ref="B61:D61"/>
    <mergeCell ref="B50:D50"/>
    <mergeCell ref="B51:D51"/>
    <mergeCell ref="B52:D52"/>
    <mergeCell ref="B53:D53"/>
    <mergeCell ref="B54:D54"/>
    <mergeCell ref="B55:D55"/>
    <mergeCell ref="B56:D56"/>
    <mergeCell ref="B49:D49"/>
    <mergeCell ref="B57:D57"/>
    <mergeCell ref="B58:D58"/>
    <mergeCell ref="B59:D59"/>
    <mergeCell ref="B60:D60"/>
    <mergeCell ref="B43:D43"/>
    <mergeCell ref="B44:D44"/>
    <mergeCell ref="B45:D45"/>
    <mergeCell ref="B46:D46"/>
    <mergeCell ref="B37:D37"/>
    <mergeCell ref="B38:D38"/>
    <mergeCell ref="B39:D39"/>
    <mergeCell ref="B40:D40"/>
    <mergeCell ref="B41:D41"/>
    <mergeCell ref="B42:D42"/>
    <mergeCell ref="A30:F30"/>
    <mergeCell ref="B33:D33"/>
    <mergeCell ref="B34:D34"/>
    <mergeCell ref="B35:D35"/>
    <mergeCell ref="B36:D36"/>
  </mergeCells>
  <dataValidations count="1">
    <dataValidation type="list" allowBlank="1" showInputMessage="1" showErrorMessage="1" sqref="B78:B80 B12:B20 B37 B51 B33 B39 B59:B60 B49 B53:B57 B62:B69 B42 B44:B46" xr:uid="{00000000-0002-0000-0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31</vt:i4>
      </vt:variant>
      <vt:variant>
        <vt:lpstr>Plages nommées</vt:lpstr>
      </vt:variant>
      <vt:variant>
        <vt:i4>89</vt:i4>
      </vt:variant>
    </vt:vector>
  </HeadingPairs>
  <TitlesOfParts>
    <vt:vector size="120" baseType="lpstr">
      <vt:lpstr>17-02-14</vt:lpstr>
      <vt:lpstr>29-04-14</vt:lpstr>
      <vt:lpstr>10-07-14</vt:lpstr>
      <vt:lpstr>03-09-14</vt:lpstr>
      <vt:lpstr>30-04-15</vt:lpstr>
      <vt:lpstr>01-07-15</vt:lpstr>
      <vt:lpstr>17-05-16</vt:lpstr>
      <vt:lpstr>14-06-16</vt:lpstr>
      <vt:lpstr>18-03-17</vt:lpstr>
      <vt:lpstr>01-07-17</vt:lpstr>
      <vt:lpstr>19-12-2017</vt:lpstr>
      <vt:lpstr>27-06-18</vt:lpstr>
      <vt:lpstr>15-12-18</vt:lpstr>
      <vt:lpstr>27-02-19</vt:lpstr>
      <vt:lpstr>28-06-19</vt:lpstr>
      <vt:lpstr>16-12-19</vt:lpstr>
      <vt:lpstr>16-12-19 (2)</vt:lpstr>
      <vt:lpstr>28-05-20</vt:lpstr>
      <vt:lpstr>24-07-20</vt:lpstr>
      <vt:lpstr>24-07-20(2)</vt:lpstr>
      <vt:lpstr>02-12-20</vt:lpstr>
      <vt:lpstr>01-02-21</vt:lpstr>
      <vt:lpstr>04-03-21</vt:lpstr>
      <vt:lpstr>21-05-21</vt:lpstr>
      <vt:lpstr>30-06-22</vt:lpstr>
      <vt:lpstr>19-12-22</vt:lpstr>
      <vt:lpstr>05-06-23</vt:lpstr>
      <vt:lpstr>05-11-23</vt:lpstr>
      <vt:lpstr>18-02-24</vt:lpstr>
      <vt:lpstr>30-05-24</vt:lpstr>
      <vt:lpstr>Activités</vt:lpstr>
      <vt:lpstr>'01-02-21'!Liste_Activités</vt:lpstr>
      <vt:lpstr>'01-07-15'!Liste_Activités</vt:lpstr>
      <vt:lpstr>'01-07-17'!Liste_Activités</vt:lpstr>
      <vt:lpstr>'02-12-20'!Liste_Activités</vt:lpstr>
      <vt:lpstr>'03-09-14'!Liste_Activités</vt:lpstr>
      <vt:lpstr>'04-03-21'!Liste_Activités</vt:lpstr>
      <vt:lpstr>'05-06-23'!Liste_Activités</vt:lpstr>
      <vt:lpstr>'05-11-23'!Liste_Activités</vt:lpstr>
      <vt:lpstr>'10-07-14'!Liste_Activités</vt:lpstr>
      <vt:lpstr>'14-06-16'!Liste_Activités</vt:lpstr>
      <vt:lpstr>'15-12-18'!Liste_Activités</vt:lpstr>
      <vt:lpstr>'16-12-19'!Liste_Activités</vt:lpstr>
      <vt:lpstr>'16-12-19 (2)'!Liste_Activités</vt:lpstr>
      <vt:lpstr>'17-02-14'!Liste_Activités</vt:lpstr>
      <vt:lpstr>'17-05-16'!Liste_Activités</vt:lpstr>
      <vt:lpstr>'18-02-24'!Liste_Activités</vt:lpstr>
      <vt:lpstr>'18-03-17'!Liste_Activités</vt:lpstr>
      <vt:lpstr>'19-12-2017'!Liste_Activités</vt:lpstr>
      <vt:lpstr>'19-12-22'!Liste_Activités</vt:lpstr>
      <vt:lpstr>'21-05-21'!Liste_Activités</vt:lpstr>
      <vt:lpstr>'24-07-20'!Liste_Activités</vt:lpstr>
      <vt:lpstr>'24-07-20(2)'!Liste_Activités</vt:lpstr>
      <vt:lpstr>'27-02-19'!Liste_Activités</vt:lpstr>
      <vt:lpstr>'27-06-18'!Liste_Activités</vt:lpstr>
      <vt:lpstr>'28-05-20'!Liste_Activités</vt:lpstr>
      <vt:lpstr>'28-06-19'!Liste_Activités</vt:lpstr>
      <vt:lpstr>'29-04-14'!Liste_Activités</vt:lpstr>
      <vt:lpstr>'30-04-15'!Liste_Activités</vt:lpstr>
      <vt:lpstr>'30-05-24'!Liste_Activités</vt:lpstr>
      <vt:lpstr>'30-06-22'!Liste_Activités</vt:lpstr>
      <vt:lpstr>Liste_Activités</vt:lpstr>
      <vt:lpstr>'01-02-21'!Print_Area</vt:lpstr>
      <vt:lpstr>'01-07-15'!Print_Area</vt:lpstr>
      <vt:lpstr>'01-07-17'!Print_Area</vt:lpstr>
      <vt:lpstr>'02-12-20'!Print_Area</vt:lpstr>
      <vt:lpstr>'04-03-21'!Print_Area</vt:lpstr>
      <vt:lpstr>'05-06-23'!Print_Area</vt:lpstr>
      <vt:lpstr>'05-11-23'!Print_Area</vt:lpstr>
      <vt:lpstr>'14-06-16'!Print_Area</vt:lpstr>
      <vt:lpstr>'15-12-18'!Print_Area</vt:lpstr>
      <vt:lpstr>'16-12-19'!Print_Area</vt:lpstr>
      <vt:lpstr>'16-12-19 (2)'!Print_Area</vt:lpstr>
      <vt:lpstr>'17-05-16'!Print_Area</vt:lpstr>
      <vt:lpstr>'18-02-24'!Print_Area</vt:lpstr>
      <vt:lpstr>'18-03-17'!Print_Area</vt:lpstr>
      <vt:lpstr>'19-12-2017'!Print_Area</vt:lpstr>
      <vt:lpstr>'19-12-22'!Print_Area</vt:lpstr>
      <vt:lpstr>'21-05-21'!Print_Area</vt:lpstr>
      <vt:lpstr>'24-07-20'!Print_Area</vt:lpstr>
      <vt:lpstr>'24-07-20(2)'!Print_Area</vt:lpstr>
      <vt:lpstr>'27-02-19'!Print_Area</vt:lpstr>
      <vt:lpstr>'27-06-18'!Print_Area</vt:lpstr>
      <vt:lpstr>'28-05-20'!Print_Area</vt:lpstr>
      <vt:lpstr>'28-06-19'!Print_Area</vt:lpstr>
      <vt:lpstr>'30-04-15'!Print_Area</vt:lpstr>
      <vt:lpstr>'30-05-24'!Print_Area</vt:lpstr>
      <vt:lpstr>'30-06-22'!Print_Area</vt:lpstr>
      <vt:lpstr>Activités!Print_Area</vt:lpstr>
      <vt:lpstr>'01-02-21'!Zone_d_impression</vt:lpstr>
      <vt:lpstr>'01-07-15'!Zone_d_impression</vt:lpstr>
      <vt:lpstr>'01-07-17'!Zone_d_impression</vt:lpstr>
      <vt:lpstr>'02-12-20'!Zone_d_impression</vt:lpstr>
      <vt:lpstr>'03-09-14'!Zone_d_impression</vt:lpstr>
      <vt:lpstr>'04-03-21'!Zone_d_impression</vt:lpstr>
      <vt:lpstr>'05-06-23'!Zone_d_impression</vt:lpstr>
      <vt:lpstr>'05-11-23'!Zone_d_impression</vt:lpstr>
      <vt:lpstr>'10-07-14'!Zone_d_impression</vt:lpstr>
      <vt:lpstr>'14-06-16'!Zone_d_impression</vt:lpstr>
      <vt:lpstr>'15-12-18'!Zone_d_impression</vt:lpstr>
      <vt:lpstr>'16-12-19'!Zone_d_impression</vt:lpstr>
      <vt:lpstr>'16-12-19 (2)'!Zone_d_impression</vt:lpstr>
      <vt:lpstr>'17-02-14'!Zone_d_impression</vt:lpstr>
      <vt:lpstr>'17-05-16'!Zone_d_impression</vt:lpstr>
      <vt:lpstr>'18-02-24'!Zone_d_impression</vt:lpstr>
      <vt:lpstr>'18-03-17'!Zone_d_impression</vt:lpstr>
      <vt:lpstr>'19-12-2017'!Zone_d_impression</vt:lpstr>
      <vt:lpstr>'19-12-22'!Zone_d_impression</vt:lpstr>
      <vt:lpstr>'21-05-21'!Zone_d_impression</vt:lpstr>
      <vt:lpstr>'24-07-20'!Zone_d_impression</vt:lpstr>
      <vt:lpstr>'24-07-20(2)'!Zone_d_impression</vt:lpstr>
      <vt:lpstr>'27-02-19'!Zone_d_impression</vt:lpstr>
      <vt:lpstr>'27-06-18'!Zone_d_impression</vt:lpstr>
      <vt:lpstr>'28-05-20'!Zone_d_impression</vt:lpstr>
      <vt:lpstr>'28-06-19'!Zone_d_impression</vt:lpstr>
      <vt:lpstr>'29-04-14'!Zone_d_impression</vt:lpstr>
      <vt:lpstr>'30-04-15'!Zone_d_impression</vt:lpstr>
      <vt:lpstr>'30-05-24'!Zone_d_impression</vt:lpstr>
      <vt:lpstr>'30-06-22'!Zone_d_impression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2024-05-30T10:25:25Z</cp:lastPrinted>
  <dcterms:created xsi:type="dcterms:W3CDTF">1996-11-05T19:10:39Z</dcterms:created>
  <dcterms:modified xsi:type="dcterms:W3CDTF">2024-10-15T10:54:09Z</dcterms:modified>
</cp:coreProperties>
</file>