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15"/>
  <workbookPr codeName="ThisWorkbook"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B263333F-345C-4507-828F-36ACA42274CF}" xr6:coauthVersionLast="47" xr6:coauthVersionMax="47" xr10:uidLastSave="{00000000-0000-0000-0000-000000000000}"/>
  <bookViews>
    <workbookView xWindow="-120" yWindow="-120" windowWidth="38640" windowHeight="15840" firstSheet="1" activeTab="17" xr2:uid="{00000000-000D-0000-FFFF-FFFF00000000}"/>
  </bookViews>
  <sheets>
    <sheet name="26-05-11" sheetId="4" r:id="rId1"/>
    <sheet name="11-07-11" sheetId="6" r:id="rId2"/>
    <sheet name="22-03-13" sheetId="7" r:id="rId3"/>
    <sheet name="11-07-13" sheetId="8" r:id="rId4"/>
    <sheet name="10-12-13" sheetId="9" r:id="rId5"/>
    <sheet name="20-02-14" sheetId="10" r:id="rId6"/>
    <sheet name="28-04-14" sheetId="11" r:id="rId7"/>
    <sheet name="22-05-14" sheetId="12" r:id="rId8"/>
    <sheet name="03-09-14" sheetId="13" r:id="rId9"/>
    <sheet name="20-02-15" sheetId="14" r:id="rId10"/>
    <sheet name="29-01-16" sheetId="15" r:id="rId11"/>
    <sheet name="31-03-16" sheetId="16" r:id="rId12"/>
    <sheet name="14-06-16" sheetId="17" r:id="rId13"/>
    <sheet name="12-10-17" sheetId="18" r:id="rId14"/>
    <sheet name="27-11-17" sheetId="19" r:id="rId15"/>
    <sheet name="22-10-18" sheetId="20" r:id="rId16"/>
    <sheet name="30-09-19" sheetId="21" r:id="rId17"/>
    <sheet name="21-07-21" sheetId="22" r:id="rId18"/>
    <sheet name="Activités" sheetId="5" r:id="rId19"/>
  </sheets>
  <definedNames>
    <definedName name="Liste_Activités" localSheetId="13">Activités!$C$5:$C$39</definedName>
    <definedName name="Liste_Activités" localSheetId="12">Activités!$C$5:$C$39</definedName>
    <definedName name="Liste_Activités" localSheetId="9">Activités!$C$5:$C$39</definedName>
    <definedName name="Liste_Activités" localSheetId="17">Activités!$C$5:$C$39</definedName>
    <definedName name="Liste_Activités" localSheetId="15">Activités!$C$5:$C$39</definedName>
    <definedName name="Liste_Activités" localSheetId="14">Activités!$C$5:$C$39</definedName>
    <definedName name="Liste_Activités" localSheetId="10">Activités!$C$5:$C$39</definedName>
    <definedName name="Liste_Activités" localSheetId="16">Activités!$C$5:$C$39</definedName>
    <definedName name="Liste_Activités" localSheetId="11">Activités!$C$5:$C$39</definedName>
    <definedName name="Liste_Activités">Activités!$C$5:$C$45</definedName>
    <definedName name="Print_Area" localSheetId="13">'12-10-17'!$A$1:$F$89</definedName>
    <definedName name="Print_Area" localSheetId="12">'14-06-16'!$A$1:$F$89</definedName>
    <definedName name="Print_Area" localSheetId="9">'20-02-15'!$A$1:$F$89</definedName>
    <definedName name="Print_Area" localSheetId="17">'21-07-21'!$A$1:$F$89</definedName>
    <definedName name="Print_Area" localSheetId="15">'22-10-18'!$A$1:$F$89</definedName>
    <definedName name="Print_Area" localSheetId="14">'27-11-17'!$A$1:$F$89</definedName>
    <definedName name="Print_Area" localSheetId="10">'29-01-16'!$A$1:$F$89</definedName>
    <definedName name="Print_Area" localSheetId="16">'30-09-19'!$A$1:$F$89</definedName>
    <definedName name="Print_Area" localSheetId="11">'31-03-16'!$A$1:$F$89</definedName>
    <definedName name="_xlnm.Print_Area" localSheetId="8">'03-09-14'!$A$1:$F$94</definedName>
    <definedName name="_xlnm.Print_Area" localSheetId="4">'10-12-13'!$A$1:$F$95</definedName>
    <definedName name="_xlnm.Print_Area" localSheetId="1">'11-07-11'!$A$1:$F$95</definedName>
    <definedName name="_xlnm.Print_Area" localSheetId="3">'11-07-13'!$A$1:$F$95</definedName>
    <definedName name="_xlnm.Print_Area" localSheetId="13">'12-10-17'!$A$1:$F$89</definedName>
    <definedName name="_xlnm.Print_Area" localSheetId="12">'14-06-16'!$A$1:$F$89</definedName>
    <definedName name="_xlnm.Print_Area" localSheetId="5">'20-02-14'!$A$1:$F$95</definedName>
    <definedName name="_xlnm.Print_Area" localSheetId="9">'20-02-15'!$A$1:$F$89</definedName>
    <definedName name="_xlnm.Print_Area" localSheetId="17">'21-07-21'!$A$1:$F$89</definedName>
    <definedName name="_xlnm.Print_Area" localSheetId="2">'22-03-13'!$A$1:$F$95</definedName>
    <definedName name="_xlnm.Print_Area" localSheetId="7">'22-05-14'!$A$1:$F$94</definedName>
    <definedName name="_xlnm.Print_Area" localSheetId="15">'22-10-18'!$A$1:$F$89</definedName>
    <definedName name="_xlnm.Print_Area" localSheetId="0">'26-05-11'!$A$1:$F$95</definedName>
    <definedName name="_xlnm.Print_Area" localSheetId="14">'27-11-17'!$A$1:$F$89</definedName>
    <definedName name="_xlnm.Print_Area" localSheetId="6">'28-04-14'!$A$1:$F$94</definedName>
    <definedName name="_xlnm.Print_Area" localSheetId="10">'29-01-16'!$A$1:$F$89</definedName>
    <definedName name="_xlnm.Print_Area" localSheetId="16">'30-09-19'!$A$1:$F$89</definedName>
    <definedName name="_xlnm.Print_Area" localSheetId="11">'31-03-16'!$A$1:$F$89</definedName>
    <definedName name="_xlnm.Print_Area" localSheetId="18">Activités!$A$1:$D$45</definedName>
    <definedName name="Zone_impres_MI" localSheetId="8">#REF!</definedName>
    <definedName name="Zone_impres_MI" localSheetId="4">#REF!</definedName>
    <definedName name="Zone_impres_MI" localSheetId="1">#REF!</definedName>
    <definedName name="Zone_impres_MI" localSheetId="3">#REF!</definedName>
    <definedName name="Zone_impres_MI" localSheetId="13">#REF!</definedName>
    <definedName name="Zone_impres_MI" localSheetId="12">#REF!</definedName>
    <definedName name="Zone_impres_MI" localSheetId="5">#REF!</definedName>
    <definedName name="Zone_impres_MI" localSheetId="9">#REF!</definedName>
    <definedName name="Zone_impres_MI" localSheetId="17">#REF!</definedName>
    <definedName name="Zone_impres_MI" localSheetId="2">#REF!</definedName>
    <definedName name="Zone_impres_MI" localSheetId="7">#REF!</definedName>
    <definedName name="Zone_impres_MI" localSheetId="15">#REF!</definedName>
    <definedName name="Zone_impres_MI" localSheetId="14">#REF!</definedName>
    <definedName name="Zone_impres_MI" localSheetId="6">#REF!</definedName>
    <definedName name="Zone_impres_MI" localSheetId="10">#REF!</definedName>
    <definedName name="Zone_impres_MI" localSheetId="16">#REF!</definedName>
    <definedName name="Zone_impres_MI" localSheetId="11">#REF!</definedName>
    <definedName name="Zone_impres_MI">#REF!</definedName>
  </definedNames>
  <calcPr calcId="191029" concurrentCalc="0"/>
</workbook>
</file>

<file path=xl/calcChain.xml><?xml version="1.0" encoding="utf-8"?>
<calcChain xmlns="http://schemas.openxmlformats.org/spreadsheetml/2006/main">
  <c r="E35" i="22" l="1"/>
  <c r="E69" i="22"/>
  <c r="E72" i="22"/>
  <c r="E73" i="22"/>
  <c r="E74" i="22"/>
  <c r="E76" i="22"/>
  <c r="E80" i="22"/>
  <c r="E35" i="21"/>
  <c r="E69" i="21"/>
  <c r="E72" i="21"/>
  <c r="E73" i="21"/>
  <c r="E74" i="21"/>
  <c r="E76" i="21"/>
  <c r="E80" i="21"/>
  <c r="E38" i="20"/>
  <c r="E35" i="20"/>
  <c r="E69" i="20"/>
  <c r="E72" i="20"/>
  <c r="E73" i="20"/>
  <c r="E74" i="20"/>
  <c r="E76" i="20"/>
  <c r="E80" i="20"/>
  <c r="E35" i="19"/>
  <c r="E69" i="19"/>
  <c r="E72" i="19"/>
  <c r="E73" i="19"/>
  <c r="E74" i="19"/>
  <c r="E76" i="19"/>
  <c r="E80" i="19"/>
  <c r="E35" i="18"/>
  <c r="E69" i="18"/>
  <c r="E72" i="18"/>
  <c r="E73" i="18"/>
  <c r="E74" i="18"/>
  <c r="E76" i="18"/>
  <c r="E80" i="18"/>
  <c r="E35" i="17"/>
  <c r="E69" i="17"/>
  <c r="E72" i="17"/>
  <c r="E73" i="17"/>
  <c r="E74" i="17"/>
  <c r="E76" i="17"/>
  <c r="E80" i="17"/>
  <c r="E35" i="16"/>
  <c r="E69" i="16"/>
  <c r="E72" i="16"/>
  <c r="E73" i="16"/>
  <c r="E74" i="16"/>
  <c r="E76" i="16"/>
  <c r="E80" i="16"/>
  <c r="E35" i="15"/>
  <c r="E69" i="15"/>
  <c r="E72" i="15"/>
  <c r="E74" i="15"/>
  <c r="E73" i="15"/>
  <c r="E35" i="14"/>
  <c r="E38" i="14"/>
  <c r="E41" i="14"/>
  <c r="E69" i="14"/>
  <c r="E72" i="14"/>
  <c r="E73" i="14"/>
  <c r="E74" i="13"/>
  <c r="E77" i="13"/>
  <c r="E78" i="13"/>
  <c r="E79" i="13"/>
  <c r="E81" i="13"/>
  <c r="E85" i="13"/>
  <c r="E74" i="12"/>
  <c r="E77" i="12"/>
  <c r="E74" i="11"/>
  <c r="E77" i="11"/>
  <c r="E78" i="11"/>
  <c r="E79" i="11"/>
  <c r="E75" i="10"/>
  <c r="E78" i="10"/>
  <c r="E75" i="9"/>
  <c r="E78" i="9"/>
  <c r="E80" i="9"/>
  <c r="E75" i="8"/>
  <c r="E78" i="8"/>
  <c r="E79" i="9"/>
  <c r="E75" i="7"/>
  <c r="E78" i="7"/>
  <c r="E78" i="6"/>
  <c r="E75" i="4"/>
  <c r="E78" i="4"/>
  <c r="E79" i="4"/>
  <c r="E79" i="6"/>
  <c r="E76" i="15"/>
  <c r="E80" i="15"/>
  <c r="E80" i="10"/>
  <c r="E79" i="10"/>
  <c r="E82" i="10"/>
  <c r="E86" i="10"/>
  <c r="E79" i="7"/>
  <c r="E80" i="7"/>
  <c r="E82" i="7"/>
  <c r="E86" i="7"/>
  <c r="E82" i="9"/>
  <c r="E86" i="9"/>
  <c r="E79" i="12"/>
  <c r="E78" i="12"/>
  <c r="E81" i="12"/>
  <c r="E85" i="12"/>
  <c r="E79" i="8"/>
  <c r="E80" i="8"/>
  <c r="E82" i="8"/>
  <c r="E86" i="8"/>
  <c r="E80" i="6"/>
  <c r="E82" i="6"/>
  <c r="E86" i="6"/>
  <c r="E74" i="14"/>
  <c r="E76" i="14"/>
  <c r="E80" i="14"/>
  <c r="E80" i="4"/>
  <c r="E82" i="4"/>
  <c r="E86" i="4"/>
  <c r="E81" i="11"/>
  <c r="E85" i="11"/>
</calcChain>
</file>

<file path=xl/sharedStrings.xml><?xml version="1.0" encoding="utf-8"?>
<sst xmlns="http://schemas.openxmlformats.org/spreadsheetml/2006/main" count="434" uniqueCount="122">
  <si>
    <t>NOTE D'HONORAIRES</t>
  </si>
  <si>
    <t>LISTE DES ACTIVITÉS POSSIBLE À FACTURER</t>
  </si>
  <si>
    <t xml:space="preserve"> - Rédaction de lettre pour envoie de documents aux gouvernements;</t>
  </si>
  <si>
    <t xml:space="preserve"> - Prise de connaissance et analyse des documents soumis;</t>
  </si>
  <si>
    <t>DESCRIPTIONS</t>
  </si>
  <si>
    <t>T.V.Q. # 1214451162TQ0001</t>
  </si>
  <si>
    <t>T.P.S.  # 849759626RT0001</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</si>
  <si>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</si>
  <si>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</si>
  <si>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</si>
  <si>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Recherches et analyses fiscales requises pour mener à terme la réorganisation;</t>
  </si>
  <si>
    <t xml:space="preserve"> - Diverses discussions téléphoniques avec vous;</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</si>
  <si>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</si>
  <si>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</si>
  <si>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</si>
  <si>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Préparation des formulaires de roulement requis;</t>
  </si>
  <si>
    <t>Consultation fiscale horaire</t>
  </si>
  <si>
    <t>Réorganisation</t>
  </si>
  <si>
    <t>Conformité</t>
  </si>
  <si>
    <t xml:space="preserve"> - Préparation de votre déclaration de revenu pour l'année d'imposition 2009;</t>
  </si>
  <si>
    <t xml:space="preserve"> - Préparation de votre déclaration de revenu ainsi que celle de votre conjoint pour l'année d'imposition 2009;</t>
  </si>
  <si>
    <t xml:space="preserve"> - Préparation de la déclaration de revenu de la société pour l'année d'imposition se terminant le xxx ;</t>
  </si>
  <si>
    <t xml:space="preserve"> - Divers calculs effectués;</t>
  </si>
  <si>
    <t xml:space="preserve"> - Lecture et rédaction de divers courriels;</t>
  </si>
  <si>
    <t xml:space="preserve"> - Discussions téléphoniques avec le conseiller juridique;</t>
  </si>
  <si>
    <t xml:space="preserve"> - Communication avec les gouvernements;</t>
  </si>
  <si>
    <t xml:space="preserve"> - Préparation de la déclaration de revenu de la fiducie pour l'année d'imposition se terminant le 31 décembre 2009;</t>
  </si>
  <si>
    <t xml:space="preserve"> - Rencontre avec vous pour la signature des documents préparés;</t>
  </si>
  <si>
    <t xml:space="preserve"> - Discussions téléphoniques avec vous ;</t>
  </si>
  <si>
    <t xml:space="preserve"> - Rencontre avec vous à nos bureaux relativement à xxx;</t>
  </si>
  <si>
    <t xml:space="preserve"> - Divers calculs effectués relativement à xxx;</t>
  </si>
  <si>
    <t xml:space="preserve"> - Préparation des formulaires de taxes requis;</t>
  </si>
  <si>
    <t xml:space="preserve"> - Lecture et rédaction de courriels dans le dossier de xxx;</t>
  </si>
  <si>
    <t xml:space="preserve"> - Lecture et rédaction de courriels ;</t>
  </si>
  <si>
    <t xml:space="preserve"> - Discussions téléphoniques avec vous relativement au dossier de xxx;</t>
  </si>
  <si>
    <t xml:space="preserve"> - Recherches et analyses fiscales relativement au dossier de xxx;</t>
  </si>
  <si>
    <t xml:space="preserve"> - 2ième révision de la T2 dans le dossier de xxx;</t>
  </si>
  <si>
    <t xml:space="preserve"> - Révision de la T2 de xxx et discussions avec les vérificateurs</t>
  </si>
  <si>
    <t xml:space="preserve"> - Recherche fiscale concernant le traitement fiscal de</t>
  </si>
  <si>
    <t xml:space="preserve"> - Révision de la T3 de xxx et discussions avec les vérificateurs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</si>
  <si>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</si>
  <si>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</si>
  <si>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</si>
  <si>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</si>
  <si>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</si>
  <si>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</si>
  <si>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</si>
  <si>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</si>
  <si>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</si>
  <si>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26 mai 2011</t>
  </si>
  <si>
    <t># 11091</t>
  </si>
  <si>
    <t xml:space="preserve"> - Rencontre au bureau de Yanick Favreau;</t>
  </si>
  <si>
    <t xml:space="preserve"> - Discussion avec le notaire, avec vous et avec Yanick Favreau;</t>
  </si>
  <si>
    <r>
      <t xml:space="preserve">Facturation </t>
    </r>
    <r>
      <rPr>
        <u/>
        <sz val="11"/>
        <color rgb="FF625850"/>
        <rFont val="Verdana"/>
        <family val="2"/>
      </rPr>
      <t>progressive</t>
    </r>
    <r>
      <rPr>
        <sz val="11"/>
        <color rgb="FF625850"/>
        <rFont val="Verdana"/>
        <family val="2"/>
      </rPr>
      <t xml:space="preserve"> relativement aux travaux effectués, notamment:</t>
    </r>
  </si>
  <si>
    <t>Le 11 juillet 2011</t>
  </si>
  <si>
    <t># 11117</t>
  </si>
  <si>
    <t xml:space="preserve"> - Modifications d'un mémorandum fiscal pour mettre en place la réorganisation;</t>
  </si>
  <si>
    <r>
      <t xml:space="preserve">Facturation </t>
    </r>
    <r>
      <rPr>
        <sz val="11"/>
        <color rgb="FF625850"/>
        <rFont val="Verdana"/>
        <family val="2"/>
      </rPr>
      <t>relativement aux travaux effectués, notamment:</t>
    </r>
  </si>
  <si>
    <t>9245-4842 QUÉBEC INC</t>
  </si>
  <si>
    <t>289 RUE MARTIGNY</t>
  </si>
  <si>
    <t>Repentigny (Québec) J6A 1T8</t>
  </si>
  <si>
    <t>MARC-ANDRÉ CHARETTE</t>
  </si>
  <si>
    <t>Le 22 mars 2013</t>
  </si>
  <si>
    <t>YANICK FAVREAU</t>
  </si>
  <si>
    <t>YANICK FAVREAU, CA INC.</t>
  </si>
  <si>
    <t>1000, Montée des Pionniers</t>
  </si>
  <si>
    <t xml:space="preserve">Terrebonne (Québec) J6V 1S8 </t>
  </si>
  <si>
    <t># 13059</t>
  </si>
  <si>
    <t xml:space="preserve"> - Question sur don de voyage à l'achat d'une maison - notion de gains fortuits ou de lien avec employés ou actionnaires;</t>
  </si>
  <si>
    <t>Le 11 juillet 2013</t>
  </si>
  <si>
    <t xml:space="preserve"> - Rencontre et déplacement pour rencontre avec M. Yang;</t>
  </si>
  <si>
    <t># 13170</t>
  </si>
  <si>
    <t>Le 10 décembre 2013</t>
  </si>
  <si>
    <t># 13254</t>
  </si>
  <si>
    <t xml:space="preserve"> - Recherches entourant le processus de retenue d'impôt des non-résident sur le versement de dividendes et discussions;</t>
  </si>
  <si>
    <t>YANICK FAVREAU, CPA INC.</t>
  </si>
  <si>
    <t>Le 20 février 2014</t>
  </si>
  <si>
    <t># 14026</t>
  </si>
  <si>
    <t xml:space="preserve"> - Recherches, discussion et courriel concernant le traitement fiscal du rachat d'une police d'assurance-vie;</t>
  </si>
  <si>
    <t>Le 28 avril 2014</t>
  </si>
  <si>
    <t># 14072</t>
  </si>
  <si>
    <t xml:space="preserve"> - Rencontre à vos bureaux, recherches, analyse, rédaction d'un courriel sommaire de ma compréhension, discussion avec BRP, calculs finaux et rédaction d'un courriel sommaire final sur le traitement fiscal des dispositions d'actions de Yves St-Arnaud;</t>
  </si>
  <si>
    <t>Le 22 mai 2014</t>
  </si>
  <si>
    <t xml:space="preserve"> - Recherche sur émigrant du Québec vs traitement dans sa T1;</t>
  </si>
  <si>
    <t># 14120</t>
  </si>
  <si>
    <t>Le 3 septembre 2014</t>
  </si>
  <si>
    <t># 14198</t>
  </si>
  <si>
    <t xml:space="preserve"> - Recherche sur la production de déclaration de société aux États-Unis, rencontre avec vous et préparation de la déclaration pour présentation au client;</t>
  </si>
  <si>
    <t>Facturation relativement aux travaux effectués, notamment:</t>
  </si>
  <si>
    <t>*** Veuillez faire votre chèque à l'ordre de GC Fiscalité Plus Inc. Payable en ligne dans les institutions financières participantes.***</t>
  </si>
  <si>
    <t>*** Payable sur réception.  Frais d’administration de 24 % par année sur note d’honoraires passée due. ***</t>
  </si>
  <si>
    <t>Le 20 février 2015</t>
  </si>
  <si>
    <t xml:space="preserve">1000, Montée des Pionniers
Terrebonne (Québec) J6V 1S8 </t>
  </si>
  <si>
    <t># 15010</t>
  </si>
  <si>
    <t xml:space="preserve"> - Discussion téléphonique au sujet de la déduction pour résidence principale;</t>
  </si>
  <si>
    <t xml:space="preserve"> - Rencontre au sujet de Jack Fattal;</t>
  </si>
  <si>
    <t xml:space="preserve"> - Discussions téléphonique, rencontre et recherches au sujet de Benoit Durand - écarts vs gouvernements;</t>
  </si>
  <si>
    <t>Le 29 janvier 2016</t>
  </si>
  <si>
    <t># 16007</t>
  </si>
  <si>
    <t xml:space="preserve"> - Analyse états financiers et T2 de Air Trans ;</t>
  </si>
  <si>
    <t>Le 31 MARS 2016</t>
  </si>
  <si>
    <t># 16029</t>
  </si>
  <si>
    <t xml:space="preserve"> - Construction Gaétan Sauvé - déductibilité des frais de logement ;</t>
  </si>
  <si>
    <t>Le 14 juin 2016</t>
  </si>
  <si>
    <t># 16143</t>
  </si>
  <si>
    <t xml:space="preserve"> - Dossier de Laurent Gauthier - Rencontre au bureau et analyses / recherches sur sa situation ;</t>
  </si>
  <si>
    <t>Le 12 octobre 2017</t>
  </si>
  <si>
    <t># 17217</t>
  </si>
  <si>
    <t xml:space="preserve"> - Analyse et recherches fiscales entourant le dommage partiel à un bâtiment et couverture excédentaire des assurances ;</t>
  </si>
  <si>
    <t>Le 27 novembre 2017</t>
  </si>
  <si>
    <t># 17247</t>
  </si>
  <si>
    <t xml:space="preserve"> - Analyse pour voir la conformité à compléter aux US pour des revenus de formation US pour une société canadienne ;</t>
  </si>
  <si>
    <t>Le 22 octobre 2018</t>
  </si>
  <si>
    <t># 18219</t>
  </si>
  <si>
    <t xml:space="preserve"> - Analyse pour question sur frais de représentation à 50% et courriel sommaire ;</t>
  </si>
  <si>
    <t xml:space="preserve"> - Dossier de Air Trans Express - révision de toutes les années passées - EF, T2 et T3 -, des problèmes soulevés dans les applications, fournir les directives sur les modifications à faire, réviser la comptabilité des diverses entitées des diverses années, corrections et T2, discussions téléphoniques, etc.</t>
  </si>
  <si>
    <t>Le 30 SEPTEMBRE 2019</t>
  </si>
  <si>
    <t># 19218</t>
  </si>
  <si>
    <t xml:space="preserve"> - Question de Karine - Amortissement d'une bâtisse non encore mise en service ;</t>
  </si>
  <si>
    <t>Le 21 JUILLET 2021</t>
  </si>
  <si>
    <t># 21301</t>
  </si>
  <si>
    <t xml:space="preserve"> - Rencontre avec vous et Pierre Picard concernant le dossier de Rodage DGM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</si>
</sst>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75">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49" fontId="2" fillId="0" borderId="6" xfId="0" applyNumberFormat="1" applyFont="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6" fillId="3" borderId="12" xfId="0" applyFont="1" applyFill="1" applyBorder="1"/>
    <xf numFmtId="0" fontId="7" fillId="3" borderId="13" xfId="0" applyFont="1" applyFill="1" applyBorder="1" applyAlignment="1">
      <alignment horizontal="center"/>
    </xf>
    <xf numFmtId="0" fontId="8" fillId="0" borderId="0" xfId="0" applyFont="1" applyFill="1" applyAlignment="1">
      <alignment horizontal="center"/>
    </xf>
    <xf numFmtId="0" fontId="9" fillId="0" borderId="0" xfId="0" applyFont="1" applyFill="1"/>
    <xf numFmtId="0" fontId="10" fillId="0" borderId="0" xfId="0" applyFont="1" applyFill="1"/>
    <xf numFmtId="0" fontId="9" fillId="0" borderId="1" xfId="0" applyFont="1" applyFill="1" applyBorder="1"/>
    <xf numFmtId="0" fontId="2" fillId="0" borderId="5" xfId="0" applyFont="1" applyFill="1" applyBorder="1"/>
    <xf numFmtId="0" fontId="6" fillId="0" borderId="10" xfId="0" applyFont="1" applyFill="1" applyBorder="1"/>
    <xf numFmtId="0" fontId="2" fillId="0" borderId="6" xfId="0" applyFont="1" applyFill="1" applyBorder="1"/>
    <xf numFmtId="0" fontId="3" fillId="0" borderId="6" xfId="0" applyFont="1" applyFill="1" applyBorder="1" applyAlignment="1">
      <alignment horizontal="left"/>
    </xf>
    <xf numFmtId="0" fontId="3" fillId="2" borderId="6" xfId="0" applyFont="1" applyFill="1" applyBorder="1" applyAlignment="1">
      <alignment horizontal="left" wrapText="1" shrinkToFit="1"/>
    </xf>
    <xf numFmtId="0" fontId="2" fillId="0" borderId="1" xfId="0" applyFont="1" applyFill="1" applyBorder="1"/>
    <xf numFmtId="0" fontId="12" fillId="0" borderId="0" xfId="0" applyFont="1" applyFill="1"/>
    <xf numFmtId="0" fontId="13" fillId="0" borderId="0" xfId="0" applyFont="1" applyFill="1"/>
    <xf numFmtId="0" fontId="14" fillId="0" borderId="0" xfId="0" applyFont="1" applyFill="1"/>
    <xf numFmtId="0" fontId="14" fillId="0" borderId="0" xfId="0" applyFont="1" applyFill="1" applyAlignment="1">
      <alignment horizontal="center"/>
    </xf>
    <xf numFmtId="0" fontId="17" fillId="0" borderId="0" xfId="0" applyFont="1" applyFill="1"/>
    <xf numFmtId="0" fontId="18" fillId="0" borderId="0" xfId="0" applyFont="1" applyFill="1"/>
    <xf numFmtId="0" fontId="17" fillId="0" borderId="0" xfId="0" applyFont="1" applyFill="1" applyAlignment="1">
      <alignment horizontal="right"/>
    </xf>
    <xf numFmtId="7" fontId="13" fillId="0" borderId="0" xfId="0" applyNumberFormat="1" applyFont="1" applyFill="1"/>
    <xf numFmtId="166" fontId="17" fillId="0" borderId="0" xfId="2" applyNumberFormat="1" applyFont="1" applyFill="1"/>
    <xf numFmtId="166" fontId="18" fillId="0" borderId="0" xfId="2" applyNumberFormat="1" applyFont="1" applyFill="1"/>
    <xf numFmtId="10" fontId="18" fillId="0" borderId="0" xfId="0" applyNumberFormat="1" applyFont="1" applyFill="1" applyAlignment="1">
      <alignment horizontal="left"/>
    </xf>
    <xf numFmtId="166" fontId="18" fillId="0" borderId="0" xfId="0" applyNumberFormat="1" applyFont="1" applyFill="1"/>
    <xf numFmtId="166" fontId="17" fillId="0" borderId="3" xfId="2" applyNumberFormat="1" applyFont="1" applyFill="1" applyBorder="1"/>
    <xf numFmtId="0" fontId="18" fillId="0" borderId="0" xfId="0" applyFont="1" applyFill="1" applyAlignment="1">
      <alignment horizontal="right"/>
    </xf>
    <xf numFmtId="166" fontId="18" fillId="0" borderId="0" xfId="1" applyNumberFormat="1" applyFont="1" applyFill="1"/>
    <xf numFmtId="166" fontId="18" fillId="0" borderId="2" xfId="1" applyNumberFormat="1" applyFont="1" applyFill="1" applyBorder="1"/>
    <xf numFmtId="7" fontId="18" fillId="0" borderId="0" xfId="0" applyNumberFormat="1" applyFont="1" applyFill="1"/>
    <xf numFmtId="0" fontId="20" fillId="4" borderId="15" xfId="0" applyFont="1" applyFill="1" applyBorder="1" applyAlignment="1">
      <alignment vertical="center"/>
    </xf>
    <xf numFmtId="0" fontId="21" fillId="4" borderId="16" xfId="0" applyFont="1" applyFill="1" applyBorder="1" applyAlignment="1">
      <alignment vertical="center"/>
    </xf>
    <xf numFmtId="7" fontId="20" fillId="4" borderId="17" xfId="0" applyNumberFormat="1" applyFont="1" applyFill="1" applyBorder="1" applyAlignment="1">
      <alignment vertical="center"/>
    </xf>
    <xf numFmtId="0" fontId="2" fillId="0" borderId="0" xfId="0" applyFont="1" applyFill="1" applyAlignment="1">
      <alignment vertical="center"/>
    </xf>
    <xf numFmtId="167" fontId="18" fillId="0" borderId="0" xfId="0" applyNumberFormat="1" applyFont="1" applyFill="1" applyAlignment="1">
      <alignment horizontal="left"/>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8" fillId="0" borderId="0" xfId="0" applyFont="1" applyFill="1" applyAlignment="1">
      <alignment wrapTex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2" fillId="0" borderId="0" xfId="0" applyFont="1" applyFill="1" applyAlignment="1">
      <alignment horizontal="center" wrapText="1"/>
    </xf>
    <xf numFmtId="0" fontId="2" fillId="0" borderId="0" xfId="0" applyFont="1" applyFill="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13" fillId="0" borderId="0" xfId="0" applyFont="1" applyFill="1" applyAlignment="1">
      <alignment horizontal="left" wrapText="1" indent="1" shrinkToFit="1"/>
    </xf>
    <xf numFmtId="0" fontId="11" fillId="0" borderId="14" xfId="0" applyFont="1" applyFill="1" applyBorder="1" applyAlignment="1">
      <alignment horizontal="center" vertical="center"/>
    </xf>
    <xf numFmtId="0" fontId="18" fillId="0" borderId="0" xfId="0" applyFont="1" applyFill="1" applyAlignment="1">
      <alignment horizontal="left"/>
    </xf>
    <xf numFmtId="0" fontId="18" fillId="0" borderId="0" xfId="0" applyFont="1" applyFill="1" applyAlignment="1">
      <alignment horizontal="left" indent="1"/>
    </xf>
    <xf numFmtId="0" fontId="13" fillId="0" borderId="0" xfId="0" applyFont="1" applyFill="1" applyAlignment="1">
      <alignment horizontal="center"/>
    </xf>
    <xf numFmtId="0" fontId="11" fillId="0" borderId="0" xfId="0" applyFont="1" applyFill="1" applyAlignment="1">
      <alignment horizontal="center"/>
    </xf>
    <xf numFmtId="0" fontId="19" fillId="0" borderId="0" xfId="0" applyFont="1" applyFill="1" applyAlignment="1">
      <alignment horizontal="center"/>
    </xf>
    <xf numFmtId="0" fontId="5" fillId="2" borderId="0" xfId="0" applyFont="1" applyFill="1" applyBorder="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7E22EE-1CDB-471C-91B3-16FEE26119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82E472-AC23-4020-A3F2-79FFEE1E26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C8F6EE0-6577-4718-AA2B-22FE4EC7C6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8E3620-F6EB-4B8A-8E97-32C4399220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0629305-73DC-4039-B5A3-01FCB7C132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49</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61</v>
      </c>
      <c r="C24" s="31"/>
      <c r="D24" s="31"/>
      <c r="E24" s="31"/>
      <c r="F24" s="31"/>
    </row>
    <row r="25" spans="1:6" ht="15" x14ac:dyDescent="0.2">
      <c r="A25" s="22"/>
      <c r="B25" s="35" t="s">
        <v>58</v>
      </c>
      <c r="C25" s="31"/>
      <c r="D25" s="31"/>
      <c r="E25" s="31"/>
      <c r="F25" s="31"/>
    </row>
    <row r="26" spans="1:6" ht="15" x14ac:dyDescent="0.2">
      <c r="A26" s="22"/>
      <c r="B26" s="36" t="s">
        <v>59</v>
      </c>
      <c r="C26" s="31"/>
      <c r="D26" s="31"/>
      <c r="E26" s="31"/>
      <c r="F26" s="31"/>
    </row>
    <row r="27" spans="1:6" ht="15" x14ac:dyDescent="0.2">
      <c r="A27" s="22"/>
      <c r="B27" s="36" t="s">
        <v>60</v>
      </c>
      <c r="C27" s="31"/>
      <c r="D27" s="31"/>
      <c r="E27" s="31"/>
      <c r="F27" s="31"/>
    </row>
    <row r="28" spans="1:6" x14ac:dyDescent="0.2">
      <c r="A28" s="23"/>
      <c r="B28" s="31"/>
      <c r="C28" s="33"/>
      <c r="D28" s="33"/>
      <c r="E28" s="34"/>
      <c r="F28" s="31"/>
    </row>
    <row r="29" spans="1:6" ht="15" x14ac:dyDescent="0.2">
      <c r="A29" s="22"/>
      <c r="B29" s="33"/>
      <c r="C29" s="33"/>
      <c r="D29" s="37" t="s">
        <v>40</v>
      </c>
      <c r="E29" s="37" t="s">
        <v>50</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53</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t="s">
        <v>51</v>
      </c>
      <c r="C36" s="67"/>
      <c r="D36" s="67"/>
      <c r="E36" s="38"/>
      <c r="F36" s="31"/>
    </row>
    <row r="37" spans="1:6" ht="14.25" x14ac:dyDescent="0.2">
      <c r="A37" s="31"/>
      <c r="B37" s="67"/>
      <c r="C37" s="67"/>
      <c r="D37" s="67"/>
      <c r="E37" s="38"/>
      <c r="F37" s="31"/>
    </row>
    <row r="38" spans="1:6" ht="14.25" x14ac:dyDescent="0.2">
      <c r="A38" s="31"/>
      <c r="B38" s="67"/>
      <c r="C38" s="67"/>
      <c r="D38" s="67"/>
      <c r="E38" s="38"/>
      <c r="F38" s="31"/>
    </row>
    <row r="39" spans="1:6" ht="14.25" x14ac:dyDescent="0.2">
      <c r="A39" s="31"/>
      <c r="B39" s="67" t="s">
        <v>52</v>
      </c>
      <c r="C39" s="67"/>
      <c r="D39" s="67"/>
      <c r="E39" s="38"/>
      <c r="F39" s="31"/>
    </row>
    <row r="40" spans="1:6" ht="14.25" x14ac:dyDescent="0.2">
      <c r="A40" s="31"/>
      <c r="B40" s="67"/>
      <c r="C40" s="67"/>
      <c r="D40" s="67"/>
      <c r="E40" s="38"/>
      <c r="F40" s="31"/>
    </row>
    <row r="41" spans="1:6" ht="13.5" customHeight="1" x14ac:dyDescent="0.2">
      <c r="A41" s="31"/>
      <c r="B41" s="67"/>
      <c r="C41" s="67"/>
      <c r="D41" s="67"/>
      <c r="E41" s="38"/>
      <c r="F41" s="31"/>
    </row>
    <row r="42" spans="1:6" ht="14.25" x14ac:dyDescent="0.2">
      <c r="A42" s="31"/>
      <c r="B42" s="67" t="s">
        <v>3</v>
      </c>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t="s">
        <v>10</v>
      </c>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t="s">
        <v>9</v>
      </c>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4.25" x14ac:dyDescent="0.2">
      <c r="A73" s="31"/>
      <c r="B73" s="67"/>
      <c r="C73" s="67"/>
      <c r="D73" s="67"/>
      <c r="E73" s="38"/>
      <c r="F73" s="31"/>
    </row>
    <row r="74" spans="1:6" ht="13.5" customHeight="1" x14ac:dyDescent="0.2">
      <c r="A74" s="31"/>
      <c r="B74" s="67"/>
      <c r="C74" s="67"/>
      <c r="D74" s="67"/>
      <c r="E74" s="38"/>
      <c r="F74" s="31"/>
    </row>
    <row r="75" spans="1:6" ht="13.5" customHeight="1" x14ac:dyDescent="0.2">
      <c r="A75" s="31"/>
      <c r="B75" s="35" t="s">
        <v>44</v>
      </c>
      <c r="C75" s="36"/>
      <c r="D75" s="36"/>
      <c r="E75" s="39">
        <f>6*190</f>
        <v>1140</v>
      </c>
      <c r="F75" s="31"/>
    </row>
    <row r="76" spans="1:6" ht="13.5" customHeight="1" x14ac:dyDescent="0.2">
      <c r="A76" s="31"/>
      <c r="B76" s="44" t="s">
        <v>41</v>
      </c>
      <c r="C76" s="36"/>
      <c r="D76" s="36"/>
      <c r="E76" s="40">
        <v>0</v>
      </c>
      <c r="F76" s="31"/>
    </row>
    <row r="77" spans="1:6" ht="13.5" customHeight="1" x14ac:dyDescent="0.2">
      <c r="A77" s="31"/>
      <c r="B77" s="44" t="s">
        <v>42</v>
      </c>
      <c r="C77" s="36"/>
      <c r="D77" s="36"/>
      <c r="E77" s="40">
        <v>0</v>
      </c>
      <c r="F77" s="31"/>
    </row>
    <row r="78" spans="1:6" ht="13.5" customHeight="1" x14ac:dyDescent="0.2">
      <c r="A78" s="31"/>
      <c r="B78" s="35" t="s">
        <v>43</v>
      </c>
      <c r="C78" s="36"/>
      <c r="D78" s="36"/>
      <c r="E78" s="39">
        <f>SUM(E75:E77)</f>
        <v>1140</v>
      </c>
      <c r="F78" s="31"/>
    </row>
    <row r="79" spans="1:6" ht="13.5" customHeight="1" x14ac:dyDescent="0.2">
      <c r="A79" s="31"/>
      <c r="B79" s="36" t="s">
        <v>6</v>
      </c>
      <c r="C79" s="41">
        <v>0.05</v>
      </c>
      <c r="D79" s="36"/>
      <c r="E79" s="45">
        <f>ROUND(E78*C79,2)</f>
        <v>57</v>
      </c>
      <c r="F79" s="31"/>
    </row>
    <row r="80" spans="1:6" ht="13.5" customHeight="1" x14ac:dyDescent="0.2">
      <c r="A80" s="31"/>
      <c r="B80" s="36" t="s">
        <v>5</v>
      </c>
      <c r="C80" s="41">
        <v>8.5000000000000006E-2</v>
      </c>
      <c r="D80" s="36"/>
      <c r="E80" s="46">
        <f>ROUND((E78+E79)*C80,2)</f>
        <v>101.75</v>
      </c>
      <c r="F80" s="31"/>
    </row>
    <row r="81" spans="1:6" ht="13.5" customHeight="1" x14ac:dyDescent="0.2">
      <c r="A81" s="31"/>
      <c r="B81" s="36"/>
      <c r="C81" s="36"/>
      <c r="D81" s="36"/>
      <c r="E81" s="42"/>
      <c r="F81" s="31"/>
    </row>
    <row r="82" spans="1:6" ht="16.5" customHeight="1" thickBot="1" x14ac:dyDescent="0.25">
      <c r="A82" s="31"/>
      <c r="B82" s="35" t="s">
        <v>45</v>
      </c>
      <c r="C82" s="36"/>
      <c r="D82" s="36"/>
      <c r="E82" s="43">
        <f>SUM(E78:E80)</f>
        <v>1298.75</v>
      </c>
      <c r="F82" s="31"/>
    </row>
    <row r="83" spans="1:6" ht="15.75" thickTop="1" x14ac:dyDescent="0.2">
      <c r="A83" s="31"/>
      <c r="B83" s="70"/>
      <c r="C83" s="70"/>
      <c r="D83" s="70"/>
      <c r="E83" s="47"/>
      <c r="F83" s="31"/>
    </row>
    <row r="84" spans="1:6" ht="15" x14ac:dyDescent="0.2">
      <c r="A84" s="31"/>
      <c r="B84" s="69" t="s">
        <v>47</v>
      </c>
      <c r="C84" s="69"/>
      <c r="D84" s="69"/>
      <c r="E84" s="47">
        <v>0</v>
      </c>
      <c r="F84" s="31"/>
    </row>
    <row r="85" spans="1:6" ht="15" x14ac:dyDescent="0.2">
      <c r="A85" s="31"/>
      <c r="B85" s="70"/>
      <c r="C85" s="70"/>
      <c r="D85" s="70"/>
      <c r="E85" s="47"/>
      <c r="F85" s="31"/>
    </row>
    <row r="86" spans="1:6" ht="19.5" customHeight="1" x14ac:dyDescent="0.2">
      <c r="A86" s="31"/>
      <c r="B86" s="48" t="s">
        <v>46</v>
      </c>
      <c r="C86" s="49"/>
      <c r="D86" s="49"/>
      <c r="E86" s="50">
        <f>E82-E84</f>
        <v>1298.75</v>
      </c>
      <c r="F86" s="31"/>
    </row>
    <row r="87" spans="1:6" ht="13.5" customHeight="1" x14ac:dyDescent="0.2">
      <c r="A87" s="31"/>
      <c r="B87" s="31"/>
      <c r="C87" s="31"/>
      <c r="D87" s="31"/>
      <c r="E87" s="31"/>
      <c r="F87" s="31"/>
    </row>
    <row r="88" spans="1:6" x14ac:dyDescent="0.2">
      <c r="A88" s="31"/>
      <c r="B88" s="31"/>
      <c r="C88" s="31"/>
      <c r="D88" s="31"/>
      <c r="E88" s="31"/>
      <c r="F88" s="31"/>
    </row>
    <row r="89" spans="1:6" x14ac:dyDescent="0.2">
      <c r="A89" s="31"/>
      <c r="B89" s="65"/>
      <c r="C89" s="65"/>
      <c r="D89" s="65"/>
      <c r="E89" s="65"/>
      <c r="F89" s="31"/>
    </row>
    <row r="90" spans="1:6" ht="14.25" x14ac:dyDescent="0.2">
      <c r="A90" s="73" t="s">
        <v>48</v>
      </c>
      <c r="B90" s="73"/>
      <c r="C90" s="73"/>
      <c r="D90" s="73"/>
      <c r="E90" s="73"/>
      <c r="F90" s="73"/>
    </row>
    <row r="91" spans="1:6" ht="14.25" x14ac:dyDescent="0.2">
      <c r="A91" s="71" t="s">
        <v>7</v>
      </c>
      <c r="B91" s="71"/>
      <c r="C91" s="71"/>
      <c r="D91" s="71"/>
      <c r="E91" s="71"/>
      <c r="F91" s="71"/>
    </row>
    <row r="92" spans="1:6" x14ac:dyDescent="0.2">
      <c r="A92" s="31"/>
      <c r="B92" s="31"/>
      <c r="C92" s="31"/>
      <c r="D92" s="31"/>
      <c r="E92" s="31"/>
      <c r="F92" s="31"/>
    </row>
    <row r="93" spans="1:6" x14ac:dyDescent="0.2">
      <c r="A93" s="31"/>
      <c r="B93" s="66"/>
      <c r="C93" s="66"/>
      <c r="D93" s="66"/>
      <c r="E93" s="66"/>
      <c r="F93" s="31"/>
    </row>
    <row r="94" spans="1:6" ht="15" x14ac:dyDescent="0.2">
      <c r="A94" s="72" t="s">
        <v>8</v>
      </c>
      <c r="B94" s="72"/>
      <c r="C94" s="72"/>
      <c r="D94" s="72"/>
      <c r="E94" s="72"/>
      <c r="F94" s="72"/>
    </row>
    <row r="96" spans="1:6" ht="39.75" customHeight="1" x14ac:dyDescent="0.2">
      <c r="B96" s="63"/>
      <c r="C96" s="64"/>
      <c r="D96" s="64"/>
    </row>
    <row r="97" spans="2:4" ht="13.5" customHeight="1" x14ac:dyDescent="0.2"/>
    <row r="98" spans="2:4" x14ac:dyDescent="0.2">
      <c r="B98" s="21"/>
      <c r="C98" s="21"/>
      <c r="D98" s="21"/>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2"/>
  <sheetViews>
    <sheetView view="pageBreakPreview" topLeftCell="A31"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91</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93</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96</v>
      </c>
      <c r="C35" s="67"/>
      <c r="D35" s="67"/>
      <c r="E35" s="38">
        <f>1.75*230</f>
        <v>402.5</v>
      </c>
      <c r="F35" s="31"/>
    </row>
    <row r="36" spans="1:6" ht="14.25" x14ac:dyDescent="0.2">
      <c r="A36" s="31"/>
      <c r="B36" s="67"/>
      <c r="C36" s="67"/>
      <c r="D36" s="67"/>
      <c r="E36" s="38"/>
      <c r="F36" s="31"/>
    </row>
    <row r="37" spans="1:6" ht="14.25" x14ac:dyDescent="0.2">
      <c r="A37" s="31"/>
      <c r="B37" s="67"/>
      <c r="C37" s="67"/>
      <c r="D37" s="67"/>
      <c r="E37" s="38"/>
      <c r="F37" s="31"/>
    </row>
    <row r="38" spans="1:6" ht="14.25" x14ac:dyDescent="0.2">
      <c r="A38" s="31"/>
      <c r="B38" s="67" t="s">
        <v>94</v>
      </c>
      <c r="C38" s="67"/>
      <c r="D38" s="67"/>
      <c r="E38" s="38">
        <f>0.25*230</f>
        <v>57.5</v>
      </c>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t="s">
        <v>95</v>
      </c>
      <c r="C41" s="67"/>
      <c r="D41" s="67"/>
      <c r="E41" s="38">
        <f>0.25*230</f>
        <v>57.5</v>
      </c>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53"/>
      <c r="C55" s="53"/>
      <c r="D55" s="53"/>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517.5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517.5</v>
      </c>
      <c r="F72" s="31"/>
    </row>
    <row r="73" spans="1:6" ht="13.5" customHeight="1" x14ac:dyDescent="0.2">
      <c r="A73" s="31"/>
      <c r="B73" s="36" t="s">
        <v>6</v>
      </c>
      <c r="C73" s="41">
        <v>0.05</v>
      </c>
      <c r="D73" s="36"/>
      <c r="E73" s="45">
        <f>ROUND(E72*C73,2)</f>
        <v>25.88</v>
      </c>
      <c r="F73" s="31"/>
    </row>
    <row r="74" spans="1:6" ht="13.5" customHeight="1" x14ac:dyDescent="0.2">
      <c r="A74" s="31"/>
      <c r="B74" s="36" t="s">
        <v>5</v>
      </c>
      <c r="C74" s="52">
        <v>9.9750000000000005E-2</v>
      </c>
      <c r="D74" s="36"/>
      <c r="E74" s="46">
        <f>ROUND(E72*C74,2)</f>
        <v>51.62</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595</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595</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9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97</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98</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99</v>
      </c>
      <c r="C35" s="67"/>
      <c r="D35" s="67"/>
      <c r="E35" s="38">
        <f>1.25*235</f>
        <v>293.75</v>
      </c>
      <c r="F35" s="31"/>
    </row>
    <row r="36" spans="1:6" ht="14.25" x14ac:dyDescent="0.2">
      <c r="A36" s="31"/>
      <c r="B36" s="67"/>
      <c r="C36" s="67"/>
      <c r="D36" s="67"/>
      <c r="E36" s="38"/>
      <c r="F36" s="31"/>
    </row>
    <row r="37" spans="1:6" ht="14.25" x14ac:dyDescent="0.2">
      <c r="A37" s="31"/>
      <c r="B37" s="67"/>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54"/>
      <c r="C55" s="54"/>
      <c r="D55" s="54"/>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293.75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293.75</v>
      </c>
      <c r="F72" s="31"/>
    </row>
    <row r="73" spans="1:6" ht="13.5" customHeight="1" x14ac:dyDescent="0.2">
      <c r="A73" s="31"/>
      <c r="B73" s="36" t="s">
        <v>6</v>
      </c>
      <c r="C73" s="41">
        <v>0.05</v>
      </c>
      <c r="D73" s="36"/>
      <c r="E73" s="45">
        <f>ROUND(E72*C73,2)</f>
        <v>14.69</v>
      </c>
      <c r="F73" s="31"/>
    </row>
    <row r="74" spans="1:6" ht="13.5" customHeight="1" x14ac:dyDescent="0.2">
      <c r="A74" s="31"/>
      <c r="B74" s="36" t="s">
        <v>5</v>
      </c>
      <c r="C74" s="52">
        <v>9.9750000000000005E-2</v>
      </c>
      <c r="D74" s="36"/>
      <c r="E74" s="46">
        <f>ROUND(E72*C74,2)</f>
        <v>29.3</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337.74</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337.74</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A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100</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101</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102</v>
      </c>
      <c r="C35" s="67"/>
      <c r="D35" s="67"/>
      <c r="E35" s="38">
        <f>0.5*235</f>
        <v>117.5</v>
      </c>
      <c r="F35" s="31"/>
    </row>
    <row r="36" spans="1:6" ht="14.25" x14ac:dyDescent="0.2">
      <c r="A36" s="31"/>
      <c r="B36" s="67"/>
      <c r="C36" s="67"/>
      <c r="D36" s="67"/>
      <c r="E36" s="38"/>
      <c r="F36" s="31"/>
    </row>
    <row r="37" spans="1:6" ht="14.25" x14ac:dyDescent="0.2">
      <c r="A37" s="31"/>
      <c r="B37" s="67"/>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56"/>
      <c r="C55" s="56"/>
      <c r="D55" s="56"/>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117.5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117.5</v>
      </c>
      <c r="F72" s="31"/>
    </row>
    <row r="73" spans="1:6" ht="13.5" customHeight="1" x14ac:dyDescent="0.2">
      <c r="A73" s="31"/>
      <c r="B73" s="36" t="s">
        <v>6</v>
      </c>
      <c r="C73" s="41">
        <v>0.05</v>
      </c>
      <c r="D73" s="36"/>
      <c r="E73" s="45">
        <f>ROUND(E72*C73,2)</f>
        <v>5.88</v>
      </c>
      <c r="F73" s="31"/>
    </row>
    <row r="74" spans="1:6" ht="13.5" customHeight="1" x14ac:dyDescent="0.2">
      <c r="A74" s="31"/>
      <c r="B74" s="36" t="s">
        <v>5</v>
      </c>
      <c r="C74" s="52">
        <v>9.9750000000000005E-2</v>
      </c>
      <c r="D74" s="36"/>
      <c r="E74" s="46">
        <f>ROUND(E72*C74,2)</f>
        <v>11.72</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135.1</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135.1</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B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2"/>
  <sheetViews>
    <sheetView view="pageBreakPreview"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103</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104</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105</v>
      </c>
      <c r="C35" s="67"/>
      <c r="D35" s="67"/>
      <c r="E35" s="38">
        <f>2.25*235</f>
        <v>528.75</v>
      </c>
      <c r="F35" s="31"/>
    </row>
    <row r="36" spans="1:6" ht="14.25" x14ac:dyDescent="0.2">
      <c r="A36" s="31"/>
      <c r="B36" s="67"/>
      <c r="C36" s="67"/>
      <c r="D36" s="67"/>
      <c r="E36" s="38"/>
      <c r="F36" s="31"/>
    </row>
    <row r="37" spans="1:6" ht="14.25" x14ac:dyDescent="0.2">
      <c r="A37" s="31"/>
      <c r="B37" s="67"/>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57"/>
      <c r="C55" s="57"/>
      <c r="D55" s="5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528.75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528.75</v>
      </c>
      <c r="F72" s="31"/>
    </row>
    <row r="73" spans="1:6" ht="13.5" customHeight="1" x14ac:dyDescent="0.2">
      <c r="A73" s="31"/>
      <c r="B73" s="36" t="s">
        <v>6</v>
      </c>
      <c r="C73" s="41">
        <v>0.05</v>
      </c>
      <c r="D73" s="36"/>
      <c r="E73" s="45">
        <f>ROUND(E72*C73,2)</f>
        <v>26.44</v>
      </c>
      <c r="F73" s="31"/>
    </row>
    <row r="74" spans="1:6" ht="13.5" customHeight="1" x14ac:dyDescent="0.2">
      <c r="A74" s="31"/>
      <c r="B74" s="36" t="s">
        <v>5</v>
      </c>
      <c r="C74" s="52">
        <v>9.9750000000000005E-2</v>
      </c>
      <c r="D74" s="36"/>
      <c r="E74" s="46">
        <f>ROUND(E72*C74,2)</f>
        <v>52.74</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607.93000000000006</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607.93000000000006</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C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2"/>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106</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107</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108</v>
      </c>
      <c r="C35" s="67"/>
      <c r="D35" s="67"/>
      <c r="E35" s="38">
        <f>1.5*245</f>
        <v>367.5</v>
      </c>
      <c r="F35" s="31"/>
    </row>
    <row r="36" spans="1:6" ht="14.25" x14ac:dyDescent="0.2">
      <c r="A36" s="31"/>
      <c r="B36" s="67"/>
      <c r="C36" s="67"/>
      <c r="D36" s="67"/>
      <c r="E36" s="38"/>
      <c r="F36" s="31"/>
    </row>
    <row r="37" spans="1:6" ht="14.25" x14ac:dyDescent="0.2">
      <c r="A37" s="31"/>
      <c r="B37" s="67"/>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58"/>
      <c r="C55" s="58"/>
      <c r="D55" s="58"/>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367.5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367.5</v>
      </c>
      <c r="F72" s="31"/>
    </row>
    <row r="73" spans="1:6" ht="13.5" customHeight="1" x14ac:dyDescent="0.2">
      <c r="A73" s="31"/>
      <c r="B73" s="36" t="s">
        <v>6</v>
      </c>
      <c r="C73" s="41">
        <v>0.05</v>
      </c>
      <c r="D73" s="36"/>
      <c r="E73" s="45">
        <f>ROUND(E72*C73,2)</f>
        <v>18.38</v>
      </c>
      <c r="F73" s="31"/>
    </row>
    <row r="74" spans="1:6" ht="13.5" customHeight="1" x14ac:dyDescent="0.2">
      <c r="A74" s="31"/>
      <c r="B74" s="36" t="s">
        <v>5</v>
      </c>
      <c r="C74" s="52">
        <v>9.9750000000000005E-2</v>
      </c>
      <c r="D74" s="36"/>
      <c r="E74" s="46">
        <f>ROUND(E72*C74,2)</f>
        <v>36.659999999999997</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422.53999999999996</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422.53999999999996</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D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2"/>
  <sheetViews>
    <sheetView view="pageBreakPreview" zoomScale="80" zoomScaleNormal="100" zoomScaleSheetLayoutView="80" workbookViewId="0">
      <selection activeCell="F35" sqref="F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109</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110</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111</v>
      </c>
      <c r="C35" s="67"/>
      <c r="D35" s="67"/>
      <c r="E35" s="38">
        <f>0.5*245</f>
        <v>122.5</v>
      </c>
      <c r="F35" s="31"/>
    </row>
    <row r="36" spans="1:6" ht="14.25" x14ac:dyDescent="0.2">
      <c r="A36" s="31"/>
      <c r="B36" s="67"/>
      <c r="C36" s="67"/>
      <c r="D36" s="67"/>
      <c r="E36" s="38"/>
      <c r="F36" s="31"/>
    </row>
    <row r="37" spans="1:6" ht="14.25" x14ac:dyDescent="0.2">
      <c r="A37" s="31"/>
      <c r="B37" s="67"/>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59"/>
      <c r="C55" s="59"/>
      <c r="D55" s="59"/>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122.5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122.5</v>
      </c>
      <c r="F72" s="31"/>
    </row>
    <row r="73" spans="1:6" ht="13.5" customHeight="1" x14ac:dyDescent="0.2">
      <c r="A73" s="31"/>
      <c r="B73" s="36" t="s">
        <v>6</v>
      </c>
      <c r="C73" s="41">
        <v>0.05</v>
      </c>
      <c r="D73" s="36"/>
      <c r="E73" s="45">
        <f>ROUND(E72*C73,2)</f>
        <v>6.13</v>
      </c>
      <c r="F73" s="31"/>
    </row>
    <row r="74" spans="1:6" ht="13.5" customHeight="1" x14ac:dyDescent="0.2">
      <c r="A74" s="31"/>
      <c r="B74" s="36" t="s">
        <v>5</v>
      </c>
      <c r="C74" s="52">
        <v>9.9750000000000005E-2</v>
      </c>
      <c r="D74" s="36"/>
      <c r="E74" s="46">
        <f>ROUND(E72*C74,2)</f>
        <v>12.22</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140.85</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140.85</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2A68-F787-47A1-A8DF-BB77060E88EB}">
  <sheetPr>
    <pageSetUpPr fitToPage="1"/>
  </sheetPr>
  <dimension ref="A12:F92"/>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112</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113</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114</v>
      </c>
      <c r="C35" s="67"/>
      <c r="D35" s="67"/>
      <c r="E35" s="38">
        <f>0.4*255</f>
        <v>102</v>
      </c>
      <c r="F35" s="31"/>
    </row>
    <row r="36" spans="1:6" ht="14.25" x14ac:dyDescent="0.2">
      <c r="A36" s="31"/>
      <c r="B36" s="67"/>
      <c r="C36" s="67"/>
      <c r="D36" s="67"/>
      <c r="E36" s="38"/>
      <c r="F36" s="31"/>
    </row>
    <row r="37" spans="1:6" ht="14.25" x14ac:dyDescent="0.2">
      <c r="A37" s="31"/>
      <c r="B37" s="67"/>
      <c r="C37" s="67"/>
      <c r="D37" s="67"/>
      <c r="E37" s="38"/>
      <c r="F37" s="31"/>
    </row>
    <row r="38" spans="1:6" ht="43.5" customHeight="1" x14ac:dyDescent="0.2">
      <c r="A38" s="31"/>
      <c r="B38" s="67" t="s">
        <v>115</v>
      </c>
      <c r="C38" s="67"/>
      <c r="D38" s="67"/>
      <c r="E38" s="38">
        <f>5.75*255</f>
        <v>1466.25</v>
      </c>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0"/>
      <c r="C55" s="60"/>
      <c r="D55" s="60"/>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1568.25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1568.25</v>
      </c>
      <c r="F72" s="31"/>
    </row>
    <row r="73" spans="1:6" ht="13.5" customHeight="1" x14ac:dyDescent="0.2">
      <c r="A73" s="31"/>
      <c r="B73" s="36" t="s">
        <v>6</v>
      </c>
      <c r="C73" s="41">
        <v>0.05</v>
      </c>
      <c r="D73" s="36"/>
      <c r="E73" s="45">
        <f>ROUND(E72*C73,2)</f>
        <v>78.41</v>
      </c>
      <c r="F73" s="31"/>
    </row>
    <row r="74" spans="1:6" ht="13.5" customHeight="1" x14ac:dyDescent="0.2">
      <c r="A74" s="31"/>
      <c r="B74" s="36" t="s">
        <v>5</v>
      </c>
      <c r="C74" s="52">
        <v>9.9750000000000005E-2</v>
      </c>
      <c r="D74" s="36"/>
      <c r="E74" s="46">
        <f>ROUND(E72*C74,2)</f>
        <v>156.43</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1803.0900000000001</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1803.0900000000001</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E06DF9CC-D76E-40C7-88E4-BD5A59330E8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1EC1-6E12-4A5A-8819-7D718333E31D}">
  <sheetPr>
    <pageSetUpPr fitToPage="1"/>
  </sheetPr>
  <dimension ref="A12:F92"/>
  <sheetViews>
    <sheetView view="pageBreakPreview"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116</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117</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118</v>
      </c>
      <c r="C35" s="67"/>
      <c r="D35" s="67"/>
      <c r="E35" s="38">
        <f>0.3*265</f>
        <v>79.5</v>
      </c>
      <c r="F35" s="31"/>
    </row>
    <row r="36" spans="1:6" ht="14.25" x14ac:dyDescent="0.2">
      <c r="A36" s="31"/>
      <c r="B36" s="67"/>
      <c r="C36" s="67"/>
      <c r="D36" s="67"/>
      <c r="E36" s="38"/>
      <c r="F36" s="31"/>
    </row>
    <row r="37" spans="1:6" ht="14.25" x14ac:dyDescent="0.2">
      <c r="A37" s="31"/>
      <c r="B37" s="67"/>
      <c r="C37" s="67"/>
      <c r="D37" s="67"/>
      <c r="E37" s="38"/>
      <c r="F37" s="31"/>
    </row>
    <row r="38" spans="1:6" ht="43.5" customHeight="1"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1"/>
      <c r="C55" s="61"/>
      <c r="D55" s="61"/>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79.5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79.5</v>
      </c>
      <c r="F72" s="31"/>
    </row>
    <row r="73" spans="1:6" ht="13.5" customHeight="1" x14ac:dyDescent="0.2">
      <c r="A73" s="31"/>
      <c r="B73" s="36" t="s">
        <v>6</v>
      </c>
      <c r="C73" s="41">
        <v>0.05</v>
      </c>
      <c r="D73" s="36"/>
      <c r="E73" s="45">
        <f>ROUND(E72*C73,2)</f>
        <v>3.98</v>
      </c>
      <c r="F73" s="31"/>
    </row>
    <row r="74" spans="1:6" ht="13.5" customHeight="1" x14ac:dyDescent="0.2">
      <c r="A74" s="31"/>
      <c r="B74" s="36" t="s">
        <v>5</v>
      </c>
      <c r="C74" s="52">
        <v>9.9750000000000005E-2</v>
      </c>
      <c r="D74" s="36"/>
      <c r="E74" s="46">
        <f>ROUND(E72*C74,2)</f>
        <v>7.93</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91.41</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91.41</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B6E96338-445B-4E24-B683-70C3135A9BE0}">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1252-4E1E-4200-A9A2-BA94CD80632C}">
  <sheetPr>
    <pageSetUpPr fitToPage="1"/>
  </sheetPr>
  <dimension ref="A12:F92"/>
  <sheetViews>
    <sheetView tabSelected="1" view="pageBreakPreview" topLeftCell="A13"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119</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33.75" customHeight="1" x14ac:dyDescent="0.2">
      <c r="A26" s="22"/>
      <c r="B26" s="55" t="s">
        <v>92</v>
      </c>
      <c r="C26" s="31"/>
      <c r="D26" s="31"/>
      <c r="E26" s="31"/>
      <c r="F26" s="31"/>
    </row>
    <row r="27" spans="1:6" x14ac:dyDescent="0.2">
      <c r="A27" s="23"/>
      <c r="B27" s="31"/>
      <c r="C27" s="33"/>
      <c r="D27" s="33"/>
      <c r="E27" s="34"/>
      <c r="F27" s="31"/>
    </row>
    <row r="28" spans="1:6" ht="15" x14ac:dyDescent="0.2">
      <c r="A28" s="22"/>
      <c r="B28" s="33"/>
      <c r="C28" s="33"/>
      <c r="D28" s="37" t="s">
        <v>40</v>
      </c>
      <c r="E28" s="37" t="s">
        <v>120</v>
      </c>
      <c r="F28" s="31"/>
    </row>
    <row r="29" spans="1:6" ht="13.5" thickBot="1" x14ac:dyDescent="0.25">
      <c r="A29" s="24"/>
      <c r="B29" s="24"/>
      <c r="C29" s="24"/>
      <c r="D29" s="24"/>
      <c r="E29" s="24"/>
      <c r="F29" s="30"/>
    </row>
    <row r="30" spans="1:6" s="51" customFormat="1" ht="21.75" customHeight="1" x14ac:dyDescent="0.2">
      <c r="A30" s="68" t="s">
        <v>0</v>
      </c>
      <c r="B30" s="68"/>
      <c r="C30" s="68"/>
      <c r="D30" s="68"/>
      <c r="E30" s="68"/>
      <c r="F30" s="68"/>
    </row>
    <row r="31" spans="1:6" x14ac:dyDescent="0.2">
      <c r="A31" s="22"/>
      <c r="B31" s="23"/>
      <c r="C31" s="22"/>
      <c r="D31" s="22"/>
      <c r="E31" s="22"/>
    </row>
    <row r="32" spans="1:6" ht="14.25" x14ac:dyDescent="0.2">
      <c r="A32" s="31"/>
      <c r="B32" s="32" t="s">
        <v>88</v>
      </c>
      <c r="C32" s="32"/>
      <c r="D32" s="32"/>
      <c r="E32" s="38"/>
      <c r="F32" s="31"/>
    </row>
    <row r="33" spans="1:6" ht="14.25" x14ac:dyDescent="0.2">
      <c r="A33" s="31"/>
      <c r="B33" s="67"/>
      <c r="C33" s="67"/>
      <c r="D33" s="67"/>
      <c r="E33" s="38"/>
      <c r="F33" s="31"/>
    </row>
    <row r="34" spans="1:6" ht="14.25" x14ac:dyDescent="0.2">
      <c r="A34" s="31"/>
      <c r="B34" s="67"/>
      <c r="C34" s="67"/>
      <c r="D34" s="67"/>
      <c r="E34" s="38"/>
      <c r="F34" s="31"/>
    </row>
    <row r="35" spans="1:6" ht="14.25" x14ac:dyDescent="0.2">
      <c r="A35" s="31"/>
      <c r="B35" s="67" t="s">
        <v>121</v>
      </c>
      <c r="C35" s="67"/>
      <c r="D35" s="67"/>
      <c r="E35" s="38">
        <f>0.75*295</f>
        <v>221.25</v>
      </c>
      <c r="F35" s="31"/>
    </row>
    <row r="36" spans="1:6" ht="14.25" x14ac:dyDescent="0.2">
      <c r="A36" s="31"/>
      <c r="B36" s="67"/>
      <c r="C36" s="67"/>
      <c r="D36" s="67"/>
      <c r="E36" s="38"/>
      <c r="F36" s="31"/>
    </row>
    <row r="37" spans="1:6" ht="14.25" x14ac:dyDescent="0.2">
      <c r="A37" s="31"/>
      <c r="B37" s="67"/>
      <c r="C37" s="67"/>
      <c r="D37" s="67"/>
      <c r="E37" s="38"/>
      <c r="F37" s="31"/>
    </row>
    <row r="38" spans="1:6" ht="43.5" customHeight="1"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2"/>
      <c r="C55" s="62"/>
      <c r="D55" s="62"/>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3.5" customHeight="1" x14ac:dyDescent="0.2">
      <c r="A68" s="31"/>
      <c r="B68" s="67"/>
      <c r="C68" s="67"/>
      <c r="D68" s="67"/>
      <c r="E68" s="38"/>
      <c r="F68" s="31"/>
    </row>
    <row r="69" spans="1:6" ht="13.5" customHeight="1" x14ac:dyDescent="0.2">
      <c r="A69" s="31"/>
      <c r="B69" s="35" t="s">
        <v>44</v>
      </c>
      <c r="C69" s="36"/>
      <c r="D69" s="36"/>
      <c r="E69" s="39">
        <f>SUM(E33:E68)</f>
        <v>221.25</v>
      </c>
      <c r="F69" s="31"/>
    </row>
    <row r="70" spans="1:6" ht="13.5" customHeight="1" x14ac:dyDescent="0.2">
      <c r="A70" s="31"/>
      <c r="B70" s="44" t="s">
        <v>41</v>
      </c>
      <c r="C70" s="36"/>
      <c r="D70" s="36"/>
      <c r="E70" s="40">
        <v>0</v>
      </c>
      <c r="F70" s="31"/>
    </row>
    <row r="71" spans="1:6" ht="13.5" customHeight="1" x14ac:dyDescent="0.2">
      <c r="A71" s="31"/>
      <c r="B71" s="44" t="s">
        <v>42</v>
      </c>
      <c r="C71" s="36"/>
      <c r="D71" s="36"/>
      <c r="E71" s="40">
        <v>0</v>
      </c>
      <c r="F71" s="31"/>
    </row>
    <row r="72" spans="1:6" ht="13.5" customHeight="1" x14ac:dyDescent="0.2">
      <c r="A72" s="31"/>
      <c r="B72" s="35" t="s">
        <v>43</v>
      </c>
      <c r="C72" s="36"/>
      <c r="D72" s="36"/>
      <c r="E72" s="39">
        <f>SUM(E69:E71)</f>
        <v>221.25</v>
      </c>
      <c r="F72" s="31"/>
    </row>
    <row r="73" spans="1:6" ht="13.5" customHeight="1" x14ac:dyDescent="0.2">
      <c r="A73" s="31"/>
      <c r="B73" s="36" t="s">
        <v>6</v>
      </c>
      <c r="C73" s="41">
        <v>0.05</v>
      </c>
      <c r="D73" s="36"/>
      <c r="E73" s="45">
        <f>ROUND(E72*C73,2)</f>
        <v>11.06</v>
      </c>
      <c r="F73" s="31"/>
    </row>
    <row r="74" spans="1:6" ht="13.5" customHeight="1" x14ac:dyDescent="0.2">
      <c r="A74" s="31"/>
      <c r="B74" s="36" t="s">
        <v>5</v>
      </c>
      <c r="C74" s="52">
        <v>9.9750000000000005E-2</v>
      </c>
      <c r="D74" s="36"/>
      <c r="E74" s="46">
        <f>ROUND(E72*C74,2)</f>
        <v>22.07</v>
      </c>
      <c r="F74" s="31"/>
    </row>
    <row r="75" spans="1:6" ht="13.5" customHeight="1" x14ac:dyDescent="0.2">
      <c r="A75" s="31"/>
      <c r="B75" s="36"/>
      <c r="C75" s="36"/>
      <c r="D75" s="36"/>
      <c r="E75" s="42"/>
      <c r="F75" s="31"/>
    </row>
    <row r="76" spans="1:6" ht="16.5" customHeight="1" thickBot="1" x14ac:dyDescent="0.25">
      <c r="A76" s="31"/>
      <c r="B76" s="35" t="s">
        <v>45</v>
      </c>
      <c r="C76" s="36"/>
      <c r="D76" s="36"/>
      <c r="E76" s="43">
        <f>SUM(E72:E74)</f>
        <v>254.38</v>
      </c>
      <c r="F76" s="31"/>
    </row>
    <row r="77" spans="1:6" ht="15.75" thickTop="1" x14ac:dyDescent="0.2">
      <c r="A77" s="31"/>
      <c r="B77" s="70"/>
      <c r="C77" s="70"/>
      <c r="D77" s="70"/>
      <c r="E77" s="47"/>
      <c r="F77" s="31"/>
    </row>
    <row r="78" spans="1:6" ht="15" x14ac:dyDescent="0.2">
      <c r="A78" s="31"/>
      <c r="B78" s="69" t="s">
        <v>47</v>
      </c>
      <c r="C78" s="69"/>
      <c r="D78" s="69"/>
      <c r="E78" s="47">
        <v>0</v>
      </c>
      <c r="F78" s="31"/>
    </row>
    <row r="79" spans="1:6" ht="15" x14ac:dyDescent="0.2">
      <c r="A79" s="31"/>
      <c r="B79" s="70"/>
      <c r="C79" s="70"/>
      <c r="D79" s="70"/>
      <c r="E79" s="47"/>
      <c r="F79" s="31"/>
    </row>
    <row r="80" spans="1:6" ht="19.5" customHeight="1" x14ac:dyDescent="0.2">
      <c r="A80" s="31"/>
      <c r="B80" s="48" t="s">
        <v>46</v>
      </c>
      <c r="C80" s="49"/>
      <c r="D80" s="49"/>
      <c r="E80" s="50">
        <f>E76-E78</f>
        <v>254.38</v>
      </c>
      <c r="F80" s="31"/>
    </row>
    <row r="81" spans="1:6" ht="13.5" customHeight="1" x14ac:dyDescent="0.2">
      <c r="A81" s="31"/>
      <c r="B81" s="31"/>
      <c r="C81" s="31"/>
      <c r="D81" s="31"/>
      <c r="E81" s="31"/>
      <c r="F81" s="31"/>
    </row>
    <row r="82" spans="1:6" x14ac:dyDescent="0.2">
      <c r="A82" s="31"/>
      <c r="B82" s="31"/>
      <c r="C82" s="31"/>
      <c r="D82" s="31"/>
      <c r="E82" s="31"/>
      <c r="F82" s="31"/>
    </row>
    <row r="83" spans="1:6" x14ac:dyDescent="0.2">
      <c r="A83" s="31"/>
      <c r="B83" s="65"/>
      <c r="C83" s="65"/>
      <c r="D83" s="65"/>
      <c r="E83" s="65"/>
      <c r="F83" s="31"/>
    </row>
    <row r="84" spans="1:6" ht="14.25" x14ac:dyDescent="0.2">
      <c r="A84" s="73" t="s">
        <v>89</v>
      </c>
      <c r="B84" s="73"/>
      <c r="C84" s="73"/>
      <c r="D84" s="73"/>
      <c r="E84" s="73"/>
      <c r="F84" s="73"/>
    </row>
    <row r="85" spans="1:6" ht="14.25" x14ac:dyDescent="0.2">
      <c r="A85" s="71" t="s">
        <v>90</v>
      </c>
      <c r="B85" s="71"/>
      <c r="C85" s="71"/>
      <c r="D85" s="71"/>
      <c r="E85" s="71"/>
      <c r="F85" s="71"/>
    </row>
    <row r="86" spans="1:6" x14ac:dyDescent="0.2">
      <c r="A86" s="31"/>
      <c r="B86" s="31"/>
      <c r="C86" s="31"/>
      <c r="D86" s="31"/>
      <c r="E86" s="31"/>
      <c r="F86" s="31"/>
    </row>
    <row r="87" spans="1:6" x14ac:dyDescent="0.2">
      <c r="A87" s="31"/>
      <c r="B87" s="66"/>
      <c r="C87" s="66"/>
      <c r="D87" s="66"/>
      <c r="E87" s="66"/>
      <c r="F87" s="31"/>
    </row>
    <row r="88" spans="1:6" ht="15" x14ac:dyDescent="0.2">
      <c r="A88" s="72" t="s">
        <v>8</v>
      </c>
      <c r="B88" s="72"/>
      <c r="C88" s="72"/>
      <c r="D88" s="72"/>
      <c r="E88" s="72"/>
      <c r="F88" s="72"/>
    </row>
    <row r="90" spans="1:6" ht="39.75" customHeight="1" x14ac:dyDescent="0.2">
      <c r="B90" s="63"/>
      <c r="C90" s="64"/>
      <c r="D90" s="64"/>
    </row>
    <row r="91" spans="1:6" ht="13.5" customHeight="1" x14ac:dyDescent="0.2"/>
    <row r="92" spans="1:6" x14ac:dyDescent="0.2">
      <c r="B92" s="21"/>
      <c r="C92" s="21"/>
      <c r="D92" s="21"/>
    </row>
  </sheetData>
  <mergeCells count="45">
    <mergeCell ref="B87:E87"/>
    <mergeCell ref="A88:F88"/>
    <mergeCell ref="B90:D90"/>
    <mergeCell ref="B77:D77"/>
    <mergeCell ref="B78:D78"/>
    <mergeCell ref="B79:D79"/>
    <mergeCell ref="B83:E83"/>
    <mergeCell ref="A84:F84"/>
    <mergeCell ref="A85:F85"/>
    <mergeCell ref="B63:D63"/>
    <mergeCell ref="B64:D64"/>
    <mergeCell ref="B65:D65"/>
    <mergeCell ref="B66:D66"/>
    <mergeCell ref="B67:D67"/>
    <mergeCell ref="B68:D68"/>
    <mergeCell ref="B57:D57"/>
    <mergeCell ref="B58:D58"/>
    <mergeCell ref="B59:D59"/>
    <mergeCell ref="B60:D60"/>
    <mergeCell ref="B61:D61"/>
    <mergeCell ref="B62:D62"/>
    <mergeCell ref="B50:D50"/>
    <mergeCell ref="B51:D51"/>
    <mergeCell ref="B52:D52"/>
    <mergeCell ref="B53:D53"/>
    <mergeCell ref="B54:D54"/>
    <mergeCell ref="B56:D56"/>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6CD9F94B-7A5B-432B-90F3-E2C1EAF3BBC8}">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9">
    <pageSetUpPr fitToPage="1"/>
  </sheetPr>
  <dimension ref="A1:D45"/>
  <sheetViews>
    <sheetView view="pageBreakPreview" zoomScaleNormal="100" workbookViewId="0">
      <selection activeCell="C40" sqref="C4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74" t="s">
        <v>1</v>
      </c>
      <c r="C1" s="74"/>
      <c r="D1" s="13"/>
    </row>
    <row r="2" spans="1:4" ht="13.5" customHeight="1" x14ac:dyDescent="0.3">
      <c r="A2" s="6"/>
      <c r="B2" s="14"/>
      <c r="C2" s="14"/>
      <c r="D2" s="7"/>
    </row>
    <row r="3" spans="1:4" ht="13.5" thickBot="1" x14ac:dyDescent="0.25">
      <c r="A3" s="6"/>
      <c r="B3" s="15"/>
      <c r="C3" s="15"/>
      <c r="D3" s="7"/>
    </row>
    <row r="4" spans="1:4" ht="13.5" thickBot="1" x14ac:dyDescent="0.25">
      <c r="A4" s="6"/>
      <c r="B4" s="19"/>
      <c r="C4" s="20" t="s">
        <v>4</v>
      </c>
      <c r="D4" s="7"/>
    </row>
    <row r="5" spans="1:4" s="2" customFormat="1" x14ac:dyDescent="0.2">
      <c r="A5" s="25"/>
      <c r="B5" s="26"/>
      <c r="C5" s="28" t="s">
        <v>16</v>
      </c>
      <c r="D5" s="27"/>
    </row>
    <row r="6" spans="1:4" x14ac:dyDescent="0.2">
      <c r="A6" s="6"/>
      <c r="B6" s="16"/>
      <c r="C6" s="8" t="s">
        <v>29</v>
      </c>
      <c r="D6" s="7"/>
    </row>
    <row r="7" spans="1:4" x14ac:dyDescent="0.2">
      <c r="A7" s="6"/>
      <c r="B7" s="16"/>
      <c r="C7" s="8" t="s">
        <v>3</v>
      </c>
      <c r="D7" s="7"/>
    </row>
    <row r="8" spans="1:4" x14ac:dyDescent="0.2">
      <c r="A8" s="6"/>
      <c r="B8" s="16"/>
      <c r="C8" s="8" t="s">
        <v>35</v>
      </c>
      <c r="D8" s="7"/>
    </row>
    <row r="9" spans="1:4" x14ac:dyDescent="0.2">
      <c r="A9" s="6"/>
      <c r="B9" s="16"/>
      <c r="C9" s="8" t="s">
        <v>28</v>
      </c>
      <c r="D9" s="7"/>
    </row>
    <row r="10" spans="1:4" x14ac:dyDescent="0.2">
      <c r="A10" s="6"/>
      <c r="B10" s="16"/>
      <c r="C10" s="8" t="s">
        <v>34</v>
      </c>
      <c r="D10" s="7"/>
    </row>
    <row r="11" spans="1:4" x14ac:dyDescent="0.2">
      <c r="A11" s="6"/>
      <c r="B11" s="16"/>
      <c r="C11" s="8" t="s">
        <v>33</v>
      </c>
      <c r="D11" s="7"/>
    </row>
    <row r="12" spans="1:4" x14ac:dyDescent="0.2">
      <c r="A12" s="6"/>
      <c r="B12" s="16"/>
      <c r="C12" s="8" t="s">
        <v>32</v>
      </c>
      <c r="D12" s="7"/>
    </row>
    <row r="13" spans="1:4" x14ac:dyDescent="0.2">
      <c r="A13" s="6"/>
      <c r="B13" s="16"/>
      <c r="C13" s="8" t="s">
        <v>30</v>
      </c>
      <c r="D13" s="7"/>
    </row>
    <row r="14" spans="1:4" x14ac:dyDescent="0.2">
      <c r="A14" s="6"/>
      <c r="B14" s="16"/>
      <c r="C14" s="8"/>
      <c r="D14" s="7"/>
    </row>
    <row r="15" spans="1:4" x14ac:dyDescent="0.2">
      <c r="A15" s="6"/>
      <c r="B15" s="16"/>
      <c r="C15" s="29" t="s">
        <v>17</v>
      </c>
      <c r="D15" s="7"/>
    </row>
    <row r="16" spans="1:4" x14ac:dyDescent="0.2">
      <c r="A16" s="6"/>
      <c r="B16" s="16"/>
      <c r="C16" s="8" t="s">
        <v>14</v>
      </c>
      <c r="D16" s="7"/>
    </row>
    <row r="17" spans="1:4" x14ac:dyDescent="0.2">
      <c r="A17" s="6"/>
      <c r="B17" s="16"/>
      <c r="C17" s="8" t="s">
        <v>27</v>
      </c>
      <c r="D17" s="7"/>
    </row>
    <row r="18" spans="1:4" x14ac:dyDescent="0.2">
      <c r="A18" s="6"/>
      <c r="B18" s="16"/>
      <c r="C18" s="8" t="s">
        <v>3</v>
      </c>
      <c r="D18" s="7"/>
    </row>
    <row r="19" spans="1:4" x14ac:dyDescent="0.2">
      <c r="A19" s="6"/>
      <c r="B19" s="16"/>
      <c r="C19" s="8" t="s">
        <v>10</v>
      </c>
      <c r="D19" s="7"/>
    </row>
    <row r="20" spans="1:4" x14ac:dyDescent="0.2">
      <c r="A20" s="6"/>
      <c r="B20" s="16"/>
      <c r="C20" s="8" t="s">
        <v>9</v>
      </c>
      <c r="D20" s="7"/>
    </row>
    <row r="21" spans="1:4" x14ac:dyDescent="0.2">
      <c r="A21" s="6"/>
      <c r="B21" s="16"/>
      <c r="C21" s="8" t="s">
        <v>13</v>
      </c>
      <c r="D21" s="7"/>
    </row>
    <row r="22" spans="1:4" ht="25.5" x14ac:dyDescent="0.2">
      <c r="A22" s="6"/>
      <c r="B22" s="16"/>
      <c r="C22" s="8" t="s">
        <v>12</v>
      </c>
      <c r="D22" s="7"/>
    </row>
    <row r="23" spans="1:4" x14ac:dyDescent="0.2">
      <c r="A23" s="6"/>
      <c r="B23" s="16"/>
      <c r="C23" s="8" t="s">
        <v>22</v>
      </c>
      <c r="D23" s="7"/>
    </row>
    <row r="24" spans="1:4" x14ac:dyDescent="0.2">
      <c r="A24" s="6"/>
      <c r="B24" s="16"/>
      <c r="C24" s="9" t="s">
        <v>15</v>
      </c>
      <c r="D24" s="7"/>
    </row>
    <row r="25" spans="1:4" x14ac:dyDescent="0.2">
      <c r="A25" s="6"/>
      <c r="B25" s="16"/>
      <c r="C25" s="9" t="s">
        <v>31</v>
      </c>
      <c r="D25" s="7"/>
    </row>
    <row r="26" spans="1:4" x14ac:dyDescent="0.2">
      <c r="A26" s="6"/>
      <c r="B26" s="16"/>
      <c r="C26" s="8" t="s">
        <v>11</v>
      </c>
      <c r="D26" s="7"/>
    </row>
    <row r="27" spans="1:4" x14ac:dyDescent="0.2">
      <c r="A27" s="6"/>
      <c r="B27" s="16"/>
      <c r="C27" s="8" t="s">
        <v>24</v>
      </c>
      <c r="D27" s="7"/>
    </row>
    <row r="28" spans="1:4" x14ac:dyDescent="0.2">
      <c r="A28" s="6"/>
      <c r="B28" s="16"/>
      <c r="C28" s="8" t="s">
        <v>23</v>
      </c>
      <c r="D28" s="7"/>
    </row>
    <row r="29" spans="1:4" x14ac:dyDescent="0.2">
      <c r="A29" s="6"/>
      <c r="B29" s="16"/>
      <c r="C29" s="8"/>
      <c r="D29" s="7"/>
    </row>
    <row r="30" spans="1:4" x14ac:dyDescent="0.2">
      <c r="A30" s="6"/>
      <c r="B30" s="16"/>
      <c r="C30" s="29" t="s">
        <v>18</v>
      </c>
      <c r="D30" s="7"/>
    </row>
    <row r="31" spans="1:4" x14ac:dyDescent="0.2">
      <c r="A31" s="6"/>
      <c r="B31" s="16"/>
      <c r="C31" s="8" t="s">
        <v>19</v>
      </c>
      <c r="D31" s="7"/>
    </row>
    <row r="32" spans="1:4" ht="25.5" x14ac:dyDescent="0.2">
      <c r="A32" s="6"/>
      <c r="B32" s="16"/>
      <c r="C32" s="8" t="s">
        <v>20</v>
      </c>
      <c r="D32" s="7"/>
    </row>
    <row r="33" spans="1:4" ht="25.5" x14ac:dyDescent="0.2">
      <c r="A33" s="6"/>
      <c r="B33" s="16"/>
      <c r="C33" s="8" t="s">
        <v>21</v>
      </c>
      <c r="D33" s="7"/>
    </row>
    <row r="34" spans="1:4" ht="25.5" x14ac:dyDescent="0.2">
      <c r="A34" s="6"/>
      <c r="B34" s="16"/>
      <c r="C34" s="8" t="s">
        <v>26</v>
      </c>
      <c r="D34" s="7"/>
    </row>
    <row r="35" spans="1:4" x14ac:dyDescent="0.2">
      <c r="A35" s="6"/>
      <c r="B35" s="16"/>
      <c r="C35" s="8" t="s">
        <v>2</v>
      </c>
      <c r="D35" s="7"/>
    </row>
    <row r="36" spans="1:4" x14ac:dyDescent="0.2">
      <c r="A36" s="6"/>
      <c r="B36" s="16"/>
      <c r="C36" s="8" t="s">
        <v>25</v>
      </c>
      <c r="D36" s="7"/>
    </row>
    <row r="37" spans="1:4" x14ac:dyDescent="0.2">
      <c r="A37" s="6"/>
      <c r="B37" s="16"/>
      <c r="C37" s="10" t="s">
        <v>37</v>
      </c>
      <c r="D37" s="7"/>
    </row>
    <row r="38" spans="1:4" x14ac:dyDescent="0.2">
      <c r="A38" s="6"/>
      <c r="B38" s="16"/>
      <c r="C38" s="7" t="s">
        <v>36</v>
      </c>
      <c r="D38" s="7"/>
    </row>
    <row r="39" spans="1:4" x14ac:dyDescent="0.2">
      <c r="A39" s="6"/>
      <c r="B39" s="16"/>
      <c r="C39" s="7" t="s">
        <v>38</v>
      </c>
      <c r="D39" s="7"/>
    </row>
    <row r="40" spans="1:4" x14ac:dyDescent="0.2">
      <c r="A40" s="6"/>
      <c r="B40" s="16"/>
      <c r="C40" s="10" t="s">
        <v>39</v>
      </c>
      <c r="D40" s="7"/>
    </row>
    <row r="41" spans="1:4" x14ac:dyDescent="0.2">
      <c r="A41" s="6"/>
      <c r="B41" s="16"/>
      <c r="C41" s="7"/>
      <c r="D41" s="7"/>
    </row>
    <row r="42" spans="1:4" x14ac:dyDescent="0.2">
      <c r="A42" s="6"/>
      <c r="B42" s="16"/>
      <c r="C42" s="7"/>
      <c r="D42" s="7"/>
    </row>
    <row r="43" spans="1:4" x14ac:dyDescent="0.2">
      <c r="A43" s="6"/>
      <c r="B43" s="16"/>
      <c r="C43" s="7"/>
      <c r="D43" s="7"/>
    </row>
    <row r="44" spans="1:4" x14ac:dyDescent="0.2">
      <c r="A44" s="6"/>
      <c r="B44" s="17"/>
      <c r="C44" s="7"/>
      <c r="D44" s="7"/>
    </row>
    <row r="45" spans="1:4" ht="13.5" thickBot="1" x14ac:dyDescent="0.25">
      <c r="A45" s="11"/>
      <c r="B45" s="18"/>
      <c r="C45" s="12"/>
      <c r="D45" s="12"/>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2:F98"/>
  <sheetViews>
    <sheetView view="pageBreakPreview" topLeftCell="A4"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54</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61</v>
      </c>
      <c r="C24" s="31"/>
      <c r="D24" s="31"/>
      <c r="E24" s="31"/>
      <c r="F24" s="31"/>
    </row>
    <row r="25" spans="1:6" ht="15" x14ac:dyDescent="0.2">
      <c r="A25" s="22"/>
      <c r="B25" s="35" t="s">
        <v>58</v>
      </c>
      <c r="C25" s="31"/>
      <c r="D25" s="31"/>
      <c r="E25" s="31"/>
      <c r="F25" s="31"/>
    </row>
    <row r="26" spans="1:6" ht="15" x14ac:dyDescent="0.2">
      <c r="A26" s="22"/>
      <c r="B26" s="36" t="s">
        <v>59</v>
      </c>
      <c r="C26" s="31"/>
      <c r="D26" s="31"/>
      <c r="E26" s="31"/>
      <c r="F26" s="31"/>
    </row>
    <row r="27" spans="1:6" ht="15" x14ac:dyDescent="0.2">
      <c r="A27" s="22"/>
      <c r="B27" s="36" t="s">
        <v>60</v>
      </c>
      <c r="C27" s="31"/>
      <c r="D27" s="31"/>
      <c r="E27" s="31"/>
      <c r="F27" s="31"/>
    </row>
    <row r="28" spans="1:6" x14ac:dyDescent="0.2">
      <c r="A28" s="23"/>
      <c r="B28" s="31"/>
      <c r="C28" s="33"/>
      <c r="D28" s="33"/>
      <c r="E28" s="34"/>
      <c r="F28" s="31"/>
    </row>
    <row r="29" spans="1:6" ht="15" x14ac:dyDescent="0.2">
      <c r="A29" s="22"/>
      <c r="B29" s="33"/>
      <c r="C29" s="33"/>
      <c r="D29" s="37" t="s">
        <v>40</v>
      </c>
      <c r="E29" s="37" t="s">
        <v>55</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14.25" x14ac:dyDescent="0.2">
      <c r="A37" s="31"/>
      <c r="B37" s="67" t="s">
        <v>10</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t="s">
        <v>56</v>
      </c>
      <c r="C40" s="67"/>
      <c r="D40" s="67"/>
      <c r="E40" s="38"/>
      <c r="F40" s="31"/>
    </row>
    <row r="41" spans="1:6" ht="13.5" customHeight="1" x14ac:dyDescent="0.2">
      <c r="A41" s="31"/>
      <c r="B41" s="67"/>
      <c r="C41" s="67"/>
      <c r="D41" s="67"/>
      <c r="E41" s="38"/>
      <c r="F41" s="31"/>
    </row>
    <row r="42" spans="1:6" ht="14.25" x14ac:dyDescent="0.2">
      <c r="A42" s="31"/>
      <c r="B42" s="67"/>
      <c r="C42" s="67"/>
      <c r="D42" s="67"/>
      <c r="E42" s="38"/>
      <c r="F42" s="31"/>
    </row>
    <row r="43" spans="1:6" ht="14.25" x14ac:dyDescent="0.2">
      <c r="A43" s="31"/>
      <c r="B43" s="67" t="s">
        <v>13</v>
      </c>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t="s">
        <v>15</v>
      </c>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t="s">
        <v>27</v>
      </c>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4.25" x14ac:dyDescent="0.2">
      <c r="A73" s="31"/>
      <c r="B73" s="67"/>
      <c r="C73" s="67"/>
      <c r="D73" s="67"/>
      <c r="E73" s="38"/>
      <c r="F73" s="31"/>
    </row>
    <row r="74" spans="1:6" ht="13.5" customHeight="1" x14ac:dyDescent="0.2">
      <c r="A74" s="31"/>
      <c r="B74" s="67"/>
      <c r="C74" s="67"/>
      <c r="D74" s="67"/>
      <c r="E74" s="38"/>
      <c r="F74" s="31"/>
    </row>
    <row r="75" spans="1:6" ht="13.5" customHeight="1" x14ac:dyDescent="0.2">
      <c r="A75" s="31"/>
      <c r="B75" s="35" t="s">
        <v>44</v>
      </c>
      <c r="C75" s="36"/>
      <c r="D75" s="36"/>
      <c r="E75" s="39">
        <v>1710</v>
      </c>
      <c r="F75" s="31"/>
    </row>
    <row r="76" spans="1:6" ht="13.5" customHeight="1" x14ac:dyDescent="0.2">
      <c r="A76" s="31"/>
      <c r="B76" s="44" t="s">
        <v>41</v>
      </c>
      <c r="C76" s="36"/>
      <c r="D76" s="36"/>
      <c r="E76" s="40">
        <v>20</v>
      </c>
      <c r="F76" s="31"/>
    </row>
    <row r="77" spans="1:6" ht="13.5" customHeight="1" x14ac:dyDescent="0.2">
      <c r="A77" s="31"/>
      <c r="B77" s="44" t="s">
        <v>42</v>
      </c>
      <c r="C77" s="36"/>
      <c r="D77" s="36"/>
      <c r="E77" s="40">
        <v>0</v>
      </c>
      <c r="F77" s="31"/>
    </row>
    <row r="78" spans="1:6" ht="13.5" customHeight="1" x14ac:dyDescent="0.2">
      <c r="A78" s="31"/>
      <c r="B78" s="35" t="s">
        <v>43</v>
      </c>
      <c r="C78" s="36"/>
      <c r="D78" s="36"/>
      <c r="E78" s="39">
        <f>SUM(E75:E77)</f>
        <v>1730</v>
      </c>
      <c r="F78" s="31"/>
    </row>
    <row r="79" spans="1:6" ht="13.5" customHeight="1" x14ac:dyDescent="0.2">
      <c r="A79" s="31"/>
      <c r="B79" s="36" t="s">
        <v>6</v>
      </c>
      <c r="C79" s="41">
        <v>0.05</v>
      </c>
      <c r="D79" s="36"/>
      <c r="E79" s="45">
        <f>ROUND(E78*C79,2)</f>
        <v>86.5</v>
      </c>
      <c r="F79" s="31"/>
    </row>
    <row r="80" spans="1:6" ht="13.5" customHeight="1" x14ac:dyDescent="0.2">
      <c r="A80" s="31"/>
      <c r="B80" s="36" t="s">
        <v>5</v>
      </c>
      <c r="C80" s="41">
        <v>8.5000000000000006E-2</v>
      </c>
      <c r="D80" s="36"/>
      <c r="E80" s="46">
        <f>ROUND((E78+E79)*C80,2)</f>
        <v>154.4</v>
      </c>
      <c r="F80" s="31"/>
    </row>
    <row r="81" spans="1:6" ht="13.5" customHeight="1" x14ac:dyDescent="0.2">
      <c r="A81" s="31"/>
      <c r="B81" s="36"/>
      <c r="C81" s="36"/>
      <c r="D81" s="36"/>
      <c r="E81" s="42"/>
      <c r="F81" s="31"/>
    </row>
    <row r="82" spans="1:6" ht="16.5" customHeight="1" thickBot="1" x14ac:dyDescent="0.25">
      <c r="A82" s="31"/>
      <c r="B82" s="35" t="s">
        <v>45</v>
      </c>
      <c r="C82" s="36"/>
      <c r="D82" s="36"/>
      <c r="E82" s="43">
        <f>SUM(E78:E80)</f>
        <v>1970.9</v>
      </c>
      <c r="F82" s="31"/>
    </row>
    <row r="83" spans="1:6" ht="15.75" thickTop="1" x14ac:dyDescent="0.2">
      <c r="A83" s="31"/>
      <c r="B83" s="70"/>
      <c r="C83" s="70"/>
      <c r="D83" s="70"/>
      <c r="E83" s="47"/>
      <c r="F83" s="31"/>
    </row>
    <row r="84" spans="1:6" ht="15" x14ac:dyDescent="0.2">
      <c r="A84" s="31"/>
      <c r="B84" s="69" t="s">
        <v>47</v>
      </c>
      <c r="C84" s="69"/>
      <c r="D84" s="69"/>
      <c r="E84" s="47">
        <v>0</v>
      </c>
      <c r="F84" s="31"/>
    </row>
    <row r="85" spans="1:6" ht="15" x14ac:dyDescent="0.2">
      <c r="A85" s="31"/>
      <c r="B85" s="70"/>
      <c r="C85" s="70"/>
      <c r="D85" s="70"/>
      <c r="E85" s="47"/>
      <c r="F85" s="31"/>
    </row>
    <row r="86" spans="1:6" ht="19.5" customHeight="1" x14ac:dyDescent="0.2">
      <c r="A86" s="31"/>
      <c r="B86" s="48" t="s">
        <v>46</v>
      </c>
      <c r="C86" s="49"/>
      <c r="D86" s="49"/>
      <c r="E86" s="50">
        <f>E82-E84</f>
        <v>1970.9</v>
      </c>
      <c r="F86" s="31"/>
    </row>
    <row r="87" spans="1:6" ht="13.5" customHeight="1" x14ac:dyDescent="0.2">
      <c r="A87" s="31"/>
      <c r="B87" s="31"/>
      <c r="C87" s="31"/>
      <c r="D87" s="31"/>
      <c r="E87" s="31"/>
      <c r="F87" s="31"/>
    </row>
    <row r="88" spans="1:6" x14ac:dyDescent="0.2">
      <c r="A88" s="31"/>
      <c r="B88" s="31"/>
      <c r="C88" s="31"/>
      <c r="D88" s="31"/>
      <c r="E88" s="31"/>
      <c r="F88" s="31"/>
    </row>
    <row r="89" spans="1:6" x14ac:dyDescent="0.2">
      <c r="A89" s="31"/>
      <c r="B89" s="65"/>
      <c r="C89" s="65"/>
      <c r="D89" s="65"/>
      <c r="E89" s="65"/>
      <c r="F89" s="31"/>
    </row>
    <row r="90" spans="1:6" ht="14.25" x14ac:dyDescent="0.2">
      <c r="A90" s="73" t="s">
        <v>48</v>
      </c>
      <c r="B90" s="73"/>
      <c r="C90" s="73"/>
      <c r="D90" s="73"/>
      <c r="E90" s="73"/>
      <c r="F90" s="73"/>
    </row>
    <row r="91" spans="1:6" ht="14.25" x14ac:dyDescent="0.2">
      <c r="A91" s="71" t="s">
        <v>7</v>
      </c>
      <c r="B91" s="71"/>
      <c r="C91" s="71"/>
      <c r="D91" s="71"/>
      <c r="E91" s="71"/>
      <c r="F91" s="71"/>
    </row>
    <row r="92" spans="1:6" x14ac:dyDescent="0.2">
      <c r="A92" s="31"/>
      <c r="B92" s="31"/>
      <c r="C92" s="31"/>
      <c r="D92" s="31"/>
      <c r="E92" s="31"/>
      <c r="F92" s="31"/>
    </row>
    <row r="93" spans="1:6" x14ac:dyDescent="0.2">
      <c r="A93" s="31"/>
      <c r="B93" s="66"/>
      <c r="C93" s="66"/>
      <c r="D93" s="66"/>
      <c r="E93" s="66"/>
      <c r="F93" s="31"/>
    </row>
    <row r="94" spans="1:6" ht="15" x14ac:dyDescent="0.2">
      <c r="A94" s="72" t="s">
        <v>8</v>
      </c>
      <c r="B94" s="72"/>
      <c r="C94" s="72"/>
      <c r="D94" s="72"/>
      <c r="E94" s="72"/>
      <c r="F94" s="72"/>
    </row>
    <row r="96" spans="1:6" ht="39.75" customHeight="1" x14ac:dyDescent="0.2">
      <c r="B96" s="63"/>
      <c r="C96" s="64"/>
      <c r="D96" s="64"/>
    </row>
    <row r="97" spans="2:4" ht="13.5" customHeight="1" x14ac:dyDescent="0.2"/>
    <row r="98" spans="2:4" x14ac:dyDescent="0.2">
      <c r="B98" s="21"/>
      <c r="C98" s="21"/>
      <c r="D98" s="21"/>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2:F98"/>
  <sheetViews>
    <sheetView view="pageBreakPreview" zoomScale="80" zoomScaleNormal="100" zoomScaleSheetLayoutView="80" workbookViewId="0">
      <selection activeCell="E37" sqref="E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62</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64</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67</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14.25" x14ac:dyDescent="0.2">
      <c r="A37" s="31"/>
      <c r="B37" s="67" t="s">
        <v>68</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3.5" customHeight="1"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4.25" x14ac:dyDescent="0.2">
      <c r="A73" s="31"/>
      <c r="B73" s="67"/>
      <c r="C73" s="67"/>
      <c r="D73" s="67"/>
      <c r="E73" s="38"/>
      <c r="F73" s="31"/>
    </row>
    <row r="74" spans="1:6" ht="13.5" customHeight="1" x14ac:dyDescent="0.2">
      <c r="A74" s="31"/>
      <c r="B74" s="67"/>
      <c r="C74" s="67"/>
      <c r="D74" s="67"/>
      <c r="E74" s="38"/>
      <c r="F74" s="31"/>
    </row>
    <row r="75" spans="1:6" ht="13.5" customHeight="1" x14ac:dyDescent="0.2">
      <c r="A75" s="31"/>
      <c r="B75" s="35" t="s">
        <v>44</v>
      </c>
      <c r="C75" s="36"/>
      <c r="D75" s="36"/>
      <c r="E75" s="39">
        <f>0.5*225</f>
        <v>112.5</v>
      </c>
      <c r="F75" s="31"/>
    </row>
    <row r="76" spans="1:6" ht="13.5" customHeight="1" x14ac:dyDescent="0.2">
      <c r="A76" s="31"/>
      <c r="B76" s="44" t="s">
        <v>41</v>
      </c>
      <c r="C76" s="36"/>
      <c r="D76" s="36"/>
      <c r="E76" s="40">
        <v>0</v>
      </c>
      <c r="F76" s="31"/>
    </row>
    <row r="77" spans="1:6" ht="13.5" customHeight="1" x14ac:dyDescent="0.2">
      <c r="A77" s="31"/>
      <c r="B77" s="44" t="s">
        <v>42</v>
      </c>
      <c r="C77" s="36"/>
      <c r="D77" s="36"/>
      <c r="E77" s="40">
        <v>0</v>
      </c>
      <c r="F77" s="31"/>
    </row>
    <row r="78" spans="1:6" ht="13.5" customHeight="1" x14ac:dyDescent="0.2">
      <c r="A78" s="31"/>
      <c r="B78" s="35" t="s">
        <v>43</v>
      </c>
      <c r="C78" s="36"/>
      <c r="D78" s="36"/>
      <c r="E78" s="39">
        <f>SUM(E75:E77)</f>
        <v>112.5</v>
      </c>
      <c r="F78" s="31"/>
    </row>
    <row r="79" spans="1:6" ht="13.5" customHeight="1" x14ac:dyDescent="0.2">
      <c r="A79" s="31"/>
      <c r="B79" s="36" t="s">
        <v>6</v>
      </c>
      <c r="C79" s="41">
        <v>0.05</v>
      </c>
      <c r="D79" s="36"/>
      <c r="E79" s="45">
        <f>ROUND(E78*C79,2)</f>
        <v>5.63</v>
      </c>
      <c r="F79" s="31"/>
    </row>
    <row r="80" spans="1:6" ht="13.5" customHeight="1" x14ac:dyDescent="0.2">
      <c r="A80" s="31"/>
      <c r="B80" s="36" t="s">
        <v>5</v>
      </c>
      <c r="C80" s="52">
        <v>9.9750000000000005E-2</v>
      </c>
      <c r="D80" s="36"/>
      <c r="E80" s="46">
        <f>ROUND(E78*C80,2)</f>
        <v>11.22</v>
      </c>
      <c r="F80" s="31"/>
    </row>
    <row r="81" spans="1:6" ht="13.5" customHeight="1" x14ac:dyDescent="0.2">
      <c r="A81" s="31"/>
      <c r="B81" s="36"/>
      <c r="C81" s="36"/>
      <c r="D81" s="36"/>
      <c r="E81" s="42"/>
      <c r="F81" s="31"/>
    </row>
    <row r="82" spans="1:6" ht="16.5" customHeight="1" thickBot="1" x14ac:dyDescent="0.25">
      <c r="A82" s="31"/>
      <c r="B82" s="35" t="s">
        <v>45</v>
      </c>
      <c r="C82" s="36"/>
      <c r="D82" s="36"/>
      <c r="E82" s="43">
        <f>SUM(E78:E80)</f>
        <v>129.35</v>
      </c>
      <c r="F82" s="31"/>
    </row>
    <row r="83" spans="1:6" ht="15.75" thickTop="1" x14ac:dyDescent="0.2">
      <c r="A83" s="31"/>
      <c r="B83" s="70"/>
      <c r="C83" s="70"/>
      <c r="D83" s="70"/>
      <c r="E83" s="47"/>
      <c r="F83" s="31"/>
    </row>
    <row r="84" spans="1:6" ht="15" x14ac:dyDescent="0.2">
      <c r="A84" s="31"/>
      <c r="B84" s="69" t="s">
        <v>47</v>
      </c>
      <c r="C84" s="69"/>
      <c r="D84" s="69"/>
      <c r="E84" s="47">
        <v>0</v>
      </c>
      <c r="F84" s="31"/>
    </row>
    <row r="85" spans="1:6" ht="15" x14ac:dyDescent="0.2">
      <c r="A85" s="31"/>
      <c r="B85" s="70"/>
      <c r="C85" s="70"/>
      <c r="D85" s="70"/>
      <c r="E85" s="47"/>
      <c r="F85" s="31"/>
    </row>
    <row r="86" spans="1:6" ht="19.5" customHeight="1" x14ac:dyDescent="0.2">
      <c r="A86" s="31"/>
      <c r="B86" s="48" t="s">
        <v>46</v>
      </c>
      <c r="C86" s="49"/>
      <c r="D86" s="49"/>
      <c r="E86" s="50">
        <f>E82-E84</f>
        <v>129.35</v>
      </c>
      <c r="F86" s="31"/>
    </row>
    <row r="87" spans="1:6" ht="13.5" customHeight="1" x14ac:dyDescent="0.2">
      <c r="A87" s="31"/>
      <c r="B87" s="31"/>
      <c r="C87" s="31"/>
      <c r="D87" s="31"/>
      <c r="E87" s="31"/>
      <c r="F87" s="31"/>
    </row>
    <row r="88" spans="1:6" x14ac:dyDescent="0.2">
      <c r="A88" s="31"/>
      <c r="B88" s="31"/>
      <c r="C88" s="31"/>
      <c r="D88" s="31"/>
      <c r="E88" s="31"/>
      <c r="F88" s="31"/>
    </row>
    <row r="89" spans="1:6" x14ac:dyDescent="0.2">
      <c r="A89" s="31"/>
      <c r="B89" s="65"/>
      <c r="C89" s="65"/>
      <c r="D89" s="65"/>
      <c r="E89" s="65"/>
      <c r="F89" s="31"/>
    </row>
    <row r="90" spans="1:6" ht="14.25" x14ac:dyDescent="0.2">
      <c r="A90" s="73" t="s">
        <v>48</v>
      </c>
      <c r="B90" s="73"/>
      <c r="C90" s="73"/>
      <c r="D90" s="73"/>
      <c r="E90" s="73"/>
      <c r="F90" s="73"/>
    </row>
    <row r="91" spans="1:6" ht="14.25" x14ac:dyDescent="0.2">
      <c r="A91" s="71" t="s">
        <v>7</v>
      </c>
      <c r="B91" s="71"/>
      <c r="C91" s="71"/>
      <c r="D91" s="71"/>
      <c r="E91" s="71"/>
      <c r="F91" s="71"/>
    </row>
    <row r="92" spans="1:6" x14ac:dyDescent="0.2">
      <c r="A92" s="31"/>
      <c r="B92" s="31"/>
      <c r="C92" s="31"/>
      <c r="D92" s="31"/>
      <c r="E92" s="31"/>
      <c r="F92" s="31"/>
    </row>
    <row r="93" spans="1:6" x14ac:dyDescent="0.2">
      <c r="A93" s="31"/>
      <c r="B93" s="66"/>
      <c r="C93" s="66"/>
      <c r="D93" s="66"/>
      <c r="E93" s="66"/>
      <c r="F93" s="31"/>
    </row>
    <row r="94" spans="1:6" ht="15" x14ac:dyDescent="0.2">
      <c r="A94" s="72" t="s">
        <v>8</v>
      </c>
      <c r="B94" s="72"/>
      <c r="C94" s="72"/>
      <c r="D94" s="72"/>
      <c r="E94" s="72"/>
      <c r="F94" s="72"/>
    </row>
    <row r="96" spans="1:6" ht="39.75" customHeight="1" x14ac:dyDescent="0.2">
      <c r="B96" s="63"/>
      <c r="C96" s="64"/>
      <c r="D96" s="64"/>
    </row>
    <row r="97" spans="2:4" ht="13.5" customHeight="1" x14ac:dyDescent="0.2"/>
    <row r="98" spans="2:4" x14ac:dyDescent="0.2">
      <c r="B98" s="21"/>
      <c r="C98" s="21"/>
      <c r="D98" s="21"/>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2:F98"/>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69</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64</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71</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14.25" x14ac:dyDescent="0.2">
      <c r="A37" s="31"/>
      <c r="B37" s="67" t="s">
        <v>70</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3.5" customHeight="1"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4.25" x14ac:dyDescent="0.2">
      <c r="A73" s="31"/>
      <c r="B73" s="67"/>
      <c r="C73" s="67"/>
      <c r="D73" s="67"/>
      <c r="E73" s="38"/>
      <c r="F73" s="31"/>
    </row>
    <row r="74" spans="1:6" ht="13.5" customHeight="1" x14ac:dyDescent="0.2">
      <c r="A74" s="31"/>
      <c r="B74" s="67"/>
      <c r="C74" s="67"/>
      <c r="D74" s="67"/>
      <c r="E74" s="38"/>
      <c r="F74" s="31"/>
    </row>
    <row r="75" spans="1:6" ht="13.5" customHeight="1" x14ac:dyDescent="0.2">
      <c r="A75" s="31"/>
      <c r="B75" s="35" t="s">
        <v>44</v>
      </c>
      <c r="C75" s="36"/>
      <c r="D75" s="36"/>
      <c r="E75" s="39">
        <f>3*225</f>
        <v>675</v>
      </c>
      <c r="F75" s="31"/>
    </row>
    <row r="76" spans="1:6" ht="13.5" customHeight="1" x14ac:dyDescent="0.2">
      <c r="A76" s="31"/>
      <c r="B76" s="44" t="s">
        <v>41</v>
      </c>
      <c r="C76" s="36"/>
      <c r="D76" s="36"/>
      <c r="E76" s="40">
        <v>0</v>
      </c>
      <c r="F76" s="31"/>
    </row>
    <row r="77" spans="1:6" ht="13.5" customHeight="1" x14ac:dyDescent="0.2">
      <c r="A77" s="31"/>
      <c r="B77" s="44" t="s">
        <v>42</v>
      </c>
      <c r="C77" s="36"/>
      <c r="D77" s="36"/>
      <c r="E77" s="40">
        <v>0</v>
      </c>
      <c r="F77" s="31"/>
    </row>
    <row r="78" spans="1:6" ht="13.5" customHeight="1" x14ac:dyDescent="0.2">
      <c r="A78" s="31"/>
      <c r="B78" s="35" t="s">
        <v>43</v>
      </c>
      <c r="C78" s="36"/>
      <c r="D78" s="36"/>
      <c r="E78" s="39">
        <f>SUM(E75:E77)</f>
        <v>675</v>
      </c>
      <c r="F78" s="31"/>
    </row>
    <row r="79" spans="1:6" ht="13.5" customHeight="1" x14ac:dyDescent="0.2">
      <c r="A79" s="31"/>
      <c r="B79" s="36" t="s">
        <v>6</v>
      </c>
      <c r="C79" s="41">
        <v>0.05</v>
      </c>
      <c r="D79" s="36"/>
      <c r="E79" s="45">
        <f>ROUND(E78*C79,2)</f>
        <v>33.75</v>
      </c>
      <c r="F79" s="31"/>
    </row>
    <row r="80" spans="1:6" ht="13.5" customHeight="1" x14ac:dyDescent="0.2">
      <c r="A80" s="31"/>
      <c r="B80" s="36" t="s">
        <v>5</v>
      </c>
      <c r="C80" s="52">
        <v>9.9750000000000005E-2</v>
      </c>
      <c r="D80" s="36"/>
      <c r="E80" s="46">
        <f>ROUND(E78*C80,2)</f>
        <v>67.33</v>
      </c>
      <c r="F80" s="31"/>
    </row>
    <row r="81" spans="1:6" ht="13.5" customHeight="1" x14ac:dyDescent="0.2">
      <c r="A81" s="31"/>
      <c r="B81" s="36"/>
      <c r="C81" s="36"/>
      <c r="D81" s="36"/>
      <c r="E81" s="42"/>
      <c r="F81" s="31"/>
    </row>
    <row r="82" spans="1:6" ht="16.5" customHeight="1" thickBot="1" x14ac:dyDescent="0.25">
      <c r="A82" s="31"/>
      <c r="B82" s="35" t="s">
        <v>45</v>
      </c>
      <c r="C82" s="36"/>
      <c r="D82" s="36"/>
      <c r="E82" s="43">
        <f>SUM(E78:E80)</f>
        <v>776.08</v>
      </c>
      <c r="F82" s="31"/>
    </row>
    <row r="83" spans="1:6" ht="15.75" thickTop="1" x14ac:dyDescent="0.2">
      <c r="A83" s="31"/>
      <c r="B83" s="70"/>
      <c r="C83" s="70"/>
      <c r="D83" s="70"/>
      <c r="E83" s="47"/>
      <c r="F83" s="31"/>
    </row>
    <row r="84" spans="1:6" ht="15" x14ac:dyDescent="0.2">
      <c r="A84" s="31"/>
      <c r="B84" s="69" t="s">
        <v>47</v>
      </c>
      <c r="C84" s="69"/>
      <c r="D84" s="69"/>
      <c r="E84" s="47">
        <v>0</v>
      </c>
      <c r="F84" s="31"/>
    </row>
    <row r="85" spans="1:6" ht="15" x14ac:dyDescent="0.2">
      <c r="A85" s="31"/>
      <c r="B85" s="70"/>
      <c r="C85" s="70"/>
      <c r="D85" s="70"/>
      <c r="E85" s="47"/>
      <c r="F85" s="31"/>
    </row>
    <row r="86" spans="1:6" ht="19.5" customHeight="1" x14ac:dyDescent="0.2">
      <c r="A86" s="31"/>
      <c r="B86" s="48" t="s">
        <v>46</v>
      </c>
      <c r="C86" s="49"/>
      <c r="D86" s="49"/>
      <c r="E86" s="50">
        <f>E82-E84</f>
        <v>776.08</v>
      </c>
      <c r="F86" s="31"/>
    </row>
    <row r="87" spans="1:6" ht="13.5" customHeight="1" x14ac:dyDescent="0.2">
      <c r="A87" s="31"/>
      <c r="B87" s="31"/>
      <c r="C87" s="31"/>
      <c r="D87" s="31"/>
      <c r="E87" s="31"/>
      <c r="F87" s="31"/>
    </row>
    <row r="88" spans="1:6" x14ac:dyDescent="0.2">
      <c r="A88" s="31"/>
      <c r="B88" s="31"/>
      <c r="C88" s="31"/>
      <c r="D88" s="31"/>
      <c r="E88" s="31"/>
      <c r="F88" s="31"/>
    </row>
    <row r="89" spans="1:6" x14ac:dyDescent="0.2">
      <c r="A89" s="31"/>
      <c r="B89" s="65"/>
      <c r="C89" s="65"/>
      <c r="D89" s="65"/>
      <c r="E89" s="65"/>
      <c r="F89" s="31"/>
    </row>
    <row r="90" spans="1:6" ht="14.25" x14ac:dyDescent="0.2">
      <c r="A90" s="73" t="s">
        <v>48</v>
      </c>
      <c r="B90" s="73"/>
      <c r="C90" s="73"/>
      <c r="D90" s="73"/>
      <c r="E90" s="73"/>
      <c r="F90" s="73"/>
    </row>
    <row r="91" spans="1:6" ht="14.25" x14ac:dyDescent="0.2">
      <c r="A91" s="71" t="s">
        <v>7</v>
      </c>
      <c r="B91" s="71"/>
      <c r="C91" s="71"/>
      <c r="D91" s="71"/>
      <c r="E91" s="71"/>
      <c r="F91" s="71"/>
    </row>
    <row r="92" spans="1:6" x14ac:dyDescent="0.2">
      <c r="A92" s="31"/>
      <c r="B92" s="31"/>
      <c r="C92" s="31"/>
      <c r="D92" s="31"/>
      <c r="E92" s="31"/>
      <c r="F92" s="31"/>
    </row>
    <row r="93" spans="1:6" x14ac:dyDescent="0.2">
      <c r="A93" s="31"/>
      <c r="B93" s="66"/>
      <c r="C93" s="66"/>
      <c r="D93" s="66"/>
      <c r="E93" s="66"/>
      <c r="F93" s="31"/>
    </row>
    <row r="94" spans="1:6" ht="15" x14ac:dyDescent="0.2">
      <c r="A94" s="72" t="s">
        <v>8</v>
      </c>
      <c r="B94" s="72"/>
      <c r="C94" s="72"/>
      <c r="D94" s="72"/>
      <c r="E94" s="72"/>
      <c r="F94" s="72"/>
    </row>
    <row r="96" spans="1:6" ht="39.75" customHeight="1" x14ac:dyDescent="0.2">
      <c r="B96" s="63"/>
      <c r="C96" s="64"/>
      <c r="D96" s="64"/>
    </row>
    <row r="97" spans="2:4" ht="13.5" customHeight="1" x14ac:dyDescent="0.2"/>
    <row r="98" spans="2:4" x14ac:dyDescent="0.2">
      <c r="B98" s="21"/>
      <c r="C98" s="21"/>
      <c r="D98" s="21"/>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pageSetUpPr fitToPage="1"/>
  </sheetPr>
  <dimension ref="A12:F98"/>
  <sheetViews>
    <sheetView view="pageBreakPreview" topLeftCell="A16"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72</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73</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14.25" x14ac:dyDescent="0.2">
      <c r="A37" s="31"/>
      <c r="B37" s="67" t="s">
        <v>74</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3.5" customHeight="1"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4.25" x14ac:dyDescent="0.2">
      <c r="A73" s="31"/>
      <c r="B73" s="67"/>
      <c r="C73" s="67"/>
      <c r="D73" s="67"/>
      <c r="E73" s="38"/>
      <c r="F73" s="31"/>
    </row>
    <row r="74" spans="1:6" ht="13.5" customHeight="1" x14ac:dyDescent="0.2">
      <c r="A74" s="31"/>
      <c r="B74" s="67"/>
      <c r="C74" s="67"/>
      <c r="D74" s="67"/>
      <c r="E74" s="38"/>
      <c r="F74" s="31"/>
    </row>
    <row r="75" spans="1:6" ht="13.5" customHeight="1" x14ac:dyDescent="0.2">
      <c r="A75" s="31"/>
      <c r="B75" s="35" t="s">
        <v>44</v>
      </c>
      <c r="C75" s="36"/>
      <c r="D75" s="36"/>
      <c r="E75" s="39">
        <f>1.5*225</f>
        <v>337.5</v>
      </c>
      <c r="F75" s="31"/>
    </row>
    <row r="76" spans="1:6" ht="13.5" customHeight="1" x14ac:dyDescent="0.2">
      <c r="A76" s="31"/>
      <c r="B76" s="44" t="s">
        <v>41</v>
      </c>
      <c r="C76" s="36"/>
      <c r="D76" s="36"/>
      <c r="E76" s="40">
        <v>0</v>
      </c>
      <c r="F76" s="31"/>
    </row>
    <row r="77" spans="1:6" ht="13.5" customHeight="1" x14ac:dyDescent="0.2">
      <c r="A77" s="31"/>
      <c r="B77" s="44" t="s">
        <v>42</v>
      </c>
      <c r="C77" s="36"/>
      <c r="D77" s="36"/>
      <c r="E77" s="40">
        <v>0</v>
      </c>
      <c r="F77" s="31"/>
    </row>
    <row r="78" spans="1:6" ht="13.5" customHeight="1" x14ac:dyDescent="0.2">
      <c r="A78" s="31"/>
      <c r="B78" s="35" t="s">
        <v>43</v>
      </c>
      <c r="C78" s="36"/>
      <c r="D78" s="36"/>
      <c r="E78" s="39">
        <f>SUM(E75:E77)</f>
        <v>337.5</v>
      </c>
      <c r="F78" s="31"/>
    </row>
    <row r="79" spans="1:6" ht="13.5" customHeight="1" x14ac:dyDescent="0.2">
      <c r="A79" s="31"/>
      <c r="B79" s="36" t="s">
        <v>6</v>
      </c>
      <c r="C79" s="41">
        <v>0.05</v>
      </c>
      <c r="D79" s="36"/>
      <c r="E79" s="45">
        <f>ROUND(E78*C79,2)</f>
        <v>16.88</v>
      </c>
      <c r="F79" s="31"/>
    </row>
    <row r="80" spans="1:6" ht="13.5" customHeight="1" x14ac:dyDescent="0.2">
      <c r="A80" s="31"/>
      <c r="B80" s="36" t="s">
        <v>5</v>
      </c>
      <c r="C80" s="52">
        <v>9.9750000000000005E-2</v>
      </c>
      <c r="D80" s="36"/>
      <c r="E80" s="46">
        <f>ROUND(E78*C80,2)</f>
        <v>33.67</v>
      </c>
      <c r="F80" s="31"/>
    </row>
    <row r="81" spans="1:6" ht="13.5" customHeight="1" x14ac:dyDescent="0.2">
      <c r="A81" s="31"/>
      <c r="B81" s="36"/>
      <c r="C81" s="36"/>
      <c r="D81" s="36"/>
      <c r="E81" s="42"/>
      <c r="F81" s="31"/>
    </row>
    <row r="82" spans="1:6" ht="16.5" customHeight="1" thickBot="1" x14ac:dyDescent="0.25">
      <c r="A82" s="31"/>
      <c r="B82" s="35" t="s">
        <v>45</v>
      </c>
      <c r="C82" s="36"/>
      <c r="D82" s="36"/>
      <c r="E82" s="43">
        <f>SUM(E78:E80)</f>
        <v>388.05</v>
      </c>
      <c r="F82" s="31"/>
    </row>
    <row r="83" spans="1:6" ht="15.75" thickTop="1" x14ac:dyDescent="0.2">
      <c r="A83" s="31"/>
      <c r="B83" s="70"/>
      <c r="C83" s="70"/>
      <c r="D83" s="70"/>
      <c r="E83" s="47"/>
      <c r="F83" s="31"/>
    </row>
    <row r="84" spans="1:6" ht="15" x14ac:dyDescent="0.2">
      <c r="A84" s="31"/>
      <c r="B84" s="69" t="s">
        <v>47</v>
      </c>
      <c r="C84" s="69"/>
      <c r="D84" s="69"/>
      <c r="E84" s="47">
        <v>0</v>
      </c>
      <c r="F84" s="31"/>
    </row>
    <row r="85" spans="1:6" ht="15" x14ac:dyDescent="0.2">
      <c r="A85" s="31"/>
      <c r="B85" s="70"/>
      <c r="C85" s="70"/>
      <c r="D85" s="70"/>
      <c r="E85" s="47"/>
      <c r="F85" s="31"/>
    </row>
    <row r="86" spans="1:6" ht="19.5" customHeight="1" x14ac:dyDescent="0.2">
      <c r="A86" s="31"/>
      <c r="B86" s="48" t="s">
        <v>46</v>
      </c>
      <c r="C86" s="49"/>
      <c r="D86" s="49"/>
      <c r="E86" s="50">
        <f>E82-E84</f>
        <v>388.05</v>
      </c>
      <c r="F86" s="31"/>
    </row>
    <row r="87" spans="1:6" ht="13.5" customHeight="1" x14ac:dyDescent="0.2">
      <c r="A87" s="31"/>
      <c r="B87" s="31"/>
      <c r="C87" s="31"/>
      <c r="D87" s="31"/>
      <c r="E87" s="31"/>
      <c r="F87" s="31"/>
    </row>
    <row r="88" spans="1:6" x14ac:dyDescent="0.2">
      <c r="A88" s="31"/>
      <c r="B88" s="31"/>
      <c r="C88" s="31"/>
      <c r="D88" s="31"/>
      <c r="E88" s="31"/>
      <c r="F88" s="31"/>
    </row>
    <row r="89" spans="1:6" x14ac:dyDescent="0.2">
      <c r="A89" s="31"/>
      <c r="B89" s="65"/>
      <c r="C89" s="65"/>
      <c r="D89" s="65"/>
      <c r="E89" s="65"/>
      <c r="F89" s="31"/>
    </row>
    <row r="90" spans="1:6" ht="14.25" x14ac:dyDescent="0.2">
      <c r="A90" s="73" t="s">
        <v>48</v>
      </c>
      <c r="B90" s="73"/>
      <c r="C90" s="73"/>
      <c r="D90" s="73"/>
      <c r="E90" s="73"/>
      <c r="F90" s="73"/>
    </row>
    <row r="91" spans="1:6" ht="14.25" x14ac:dyDescent="0.2">
      <c r="A91" s="71" t="s">
        <v>7</v>
      </c>
      <c r="B91" s="71"/>
      <c r="C91" s="71"/>
      <c r="D91" s="71"/>
      <c r="E91" s="71"/>
      <c r="F91" s="71"/>
    </row>
    <row r="92" spans="1:6" x14ac:dyDescent="0.2">
      <c r="A92" s="31"/>
      <c r="B92" s="31"/>
      <c r="C92" s="31"/>
      <c r="D92" s="31"/>
      <c r="E92" s="31"/>
      <c r="F92" s="31"/>
    </row>
    <row r="93" spans="1:6" x14ac:dyDescent="0.2">
      <c r="A93" s="31"/>
      <c r="B93" s="66"/>
      <c r="C93" s="66"/>
      <c r="D93" s="66"/>
      <c r="E93" s="66"/>
      <c r="F93" s="31"/>
    </row>
    <row r="94" spans="1:6" ht="15" x14ac:dyDescent="0.2">
      <c r="A94" s="72" t="s">
        <v>8</v>
      </c>
      <c r="B94" s="72"/>
      <c r="C94" s="72"/>
      <c r="D94" s="72"/>
      <c r="E94" s="72"/>
      <c r="F94" s="72"/>
    </row>
    <row r="96" spans="1:6" ht="39.75" customHeight="1" x14ac:dyDescent="0.2">
      <c r="B96" s="63"/>
      <c r="C96" s="64"/>
      <c r="D96" s="64"/>
    </row>
    <row r="97" spans="2:4" ht="13.5" customHeight="1" x14ac:dyDescent="0.2"/>
    <row r="98" spans="2:4" x14ac:dyDescent="0.2">
      <c r="B98" s="21"/>
      <c r="C98" s="21"/>
      <c r="D98" s="21"/>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pageSetUpPr fitToPage="1"/>
  </sheetPr>
  <dimension ref="A12:F98"/>
  <sheetViews>
    <sheetView view="pageBreakPreview" topLeftCell="A34"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76</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77</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14.25" x14ac:dyDescent="0.2">
      <c r="A37" s="31"/>
      <c r="B37" s="67" t="s">
        <v>78</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4.25" x14ac:dyDescent="0.2">
      <c r="A40" s="31"/>
      <c r="B40" s="67"/>
      <c r="C40" s="67"/>
      <c r="D40" s="67"/>
      <c r="E40" s="38"/>
      <c r="F40" s="31"/>
    </row>
    <row r="41" spans="1:6" ht="13.5" customHeight="1"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4.25" x14ac:dyDescent="0.2">
      <c r="A73" s="31"/>
      <c r="B73" s="67"/>
      <c r="C73" s="67"/>
      <c r="D73" s="67"/>
      <c r="E73" s="38"/>
      <c r="F73" s="31"/>
    </row>
    <row r="74" spans="1:6" ht="13.5" customHeight="1" x14ac:dyDescent="0.2">
      <c r="A74" s="31"/>
      <c r="B74" s="67"/>
      <c r="C74" s="67"/>
      <c r="D74" s="67"/>
      <c r="E74" s="38"/>
      <c r="F74" s="31"/>
    </row>
    <row r="75" spans="1:6" ht="13.5" customHeight="1" x14ac:dyDescent="0.2">
      <c r="A75" s="31"/>
      <c r="B75" s="35" t="s">
        <v>44</v>
      </c>
      <c r="C75" s="36"/>
      <c r="D75" s="36"/>
      <c r="E75" s="39">
        <f>1*225</f>
        <v>225</v>
      </c>
      <c r="F75" s="31"/>
    </row>
    <row r="76" spans="1:6" ht="13.5" customHeight="1" x14ac:dyDescent="0.2">
      <c r="A76" s="31"/>
      <c r="B76" s="44" t="s">
        <v>41</v>
      </c>
      <c r="C76" s="36"/>
      <c r="D76" s="36"/>
      <c r="E76" s="40">
        <v>0</v>
      </c>
      <c r="F76" s="31"/>
    </row>
    <row r="77" spans="1:6" ht="13.5" customHeight="1" x14ac:dyDescent="0.2">
      <c r="A77" s="31"/>
      <c r="B77" s="44" t="s">
        <v>42</v>
      </c>
      <c r="C77" s="36"/>
      <c r="D77" s="36"/>
      <c r="E77" s="40">
        <v>0</v>
      </c>
      <c r="F77" s="31"/>
    </row>
    <row r="78" spans="1:6" ht="13.5" customHeight="1" x14ac:dyDescent="0.2">
      <c r="A78" s="31"/>
      <c r="B78" s="35" t="s">
        <v>43</v>
      </c>
      <c r="C78" s="36"/>
      <c r="D78" s="36"/>
      <c r="E78" s="39">
        <f>SUM(E75:E77)</f>
        <v>225</v>
      </c>
      <c r="F78" s="31"/>
    </row>
    <row r="79" spans="1:6" ht="13.5" customHeight="1" x14ac:dyDescent="0.2">
      <c r="A79" s="31"/>
      <c r="B79" s="36" t="s">
        <v>6</v>
      </c>
      <c r="C79" s="41">
        <v>0.05</v>
      </c>
      <c r="D79" s="36"/>
      <c r="E79" s="45">
        <f>ROUND(E78*C79,2)</f>
        <v>11.25</v>
      </c>
      <c r="F79" s="31"/>
    </row>
    <row r="80" spans="1:6" ht="13.5" customHeight="1" x14ac:dyDescent="0.2">
      <c r="A80" s="31"/>
      <c r="B80" s="36" t="s">
        <v>5</v>
      </c>
      <c r="C80" s="52">
        <v>9.9750000000000005E-2</v>
      </c>
      <c r="D80" s="36"/>
      <c r="E80" s="46">
        <f>ROUND(E78*C80,2)</f>
        <v>22.44</v>
      </c>
      <c r="F80" s="31"/>
    </row>
    <row r="81" spans="1:6" ht="13.5" customHeight="1" x14ac:dyDescent="0.2">
      <c r="A81" s="31"/>
      <c r="B81" s="36"/>
      <c r="C81" s="36"/>
      <c r="D81" s="36"/>
      <c r="E81" s="42"/>
      <c r="F81" s="31"/>
    </row>
    <row r="82" spans="1:6" ht="16.5" customHeight="1" thickBot="1" x14ac:dyDescent="0.25">
      <c r="A82" s="31"/>
      <c r="B82" s="35" t="s">
        <v>45</v>
      </c>
      <c r="C82" s="36"/>
      <c r="D82" s="36"/>
      <c r="E82" s="43">
        <f>SUM(E78:E80)</f>
        <v>258.69</v>
      </c>
      <c r="F82" s="31"/>
    </row>
    <row r="83" spans="1:6" ht="15.75" thickTop="1" x14ac:dyDescent="0.2">
      <c r="A83" s="31"/>
      <c r="B83" s="70"/>
      <c r="C83" s="70"/>
      <c r="D83" s="70"/>
      <c r="E83" s="47"/>
      <c r="F83" s="31"/>
    </row>
    <row r="84" spans="1:6" ht="15" x14ac:dyDescent="0.2">
      <c r="A84" s="31"/>
      <c r="B84" s="69" t="s">
        <v>47</v>
      </c>
      <c r="C84" s="69"/>
      <c r="D84" s="69"/>
      <c r="E84" s="47">
        <v>0</v>
      </c>
      <c r="F84" s="31"/>
    </row>
    <row r="85" spans="1:6" ht="15" x14ac:dyDescent="0.2">
      <c r="A85" s="31"/>
      <c r="B85" s="70"/>
      <c r="C85" s="70"/>
      <c r="D85" s="70"/>
      <c r="E85" s="47"/>
      <c r="F85" s="31"/>
    </row>
    <row r="86" spans="1:6" ht="19.5" customHeight="1" x14ac:dyDescent="0.2">
      <c r="A86" s="31"/>
      <c r="B86" s="48" t="s">
        <v>46</v>
      </c>
      <c r="C86" s="49"/>
      <c r="D86" s="49"/>
      <c r="E86" s="50">
        <f>E82-E84</f>
        <v>258.69</v>
      </c>
      <c r="F86" s="31"/>
    </row>
    <row r="87" spans="1:6" ht="13.5" customHeight="1" x14ac:dyDescent="0.2">
      <c r="A87" s="31"/>
      <c r="B87" s="31"/>
      <c r="C87" s="31"/>
      <c r="D87" s="31"/>
      <c r="E87" s="31"/>
      <c r="F87" s="31"/>
    </row>
    <row r="88" spans="1:6" x14ac:dyDescent="0.2">
      <c r="A88" s="31"/>
      <c r="B88" s="31"/>
      <c r="C88" s="31"/>
      <c r="D88" s="31"/>
      <c r="E88" s="31"/>
      <c r="F88" s="31"/>
    </row>
    <row r="89" spans="1:6" x14ac:dyDescent="0.2">
      <c r="A89" s="31"/>
      <c r="B89" s="65"/>
      <c r="C89" s="65"/>
      <c r="D89" s="65"/>
      <c r="E89" s="65"/>
      <c r="F89" s="31"/>
    </row>
    <row r="90" spans="1:6" ht="14.25" x14ac:dyDescent="0.2">
      <c r="A90" s="73" t="s">
        <v>48</v>
      </c>
      <c r="B90" s="73"/>
      <c r="C90" s="73"/>
      <c r="D90" s="73"/>
      <c r="E90" s="73"/>
      <c r="F90" s="73"/>
    </row>
    <row r="91" spans="1:6" ht="14.25" x14ac:dyDescent="0.2">
      <c r="A91" s="71" t="s">
        <v>7</v>
      </c>
      <c r="B91" s="71"/>
      <c r="C91" s="71"/>
      <c r="D91" s="71"/>
      <c r="E91" s="71"/>
      <c r="F91" s="71"/>
    </row>
    <row r="92" spans="1:6" x14ac:dyDescent="0.2">
      <c r="A92" s="31"/>
      <c r="B92" s="31"/>
      <c r="C92" s="31"/>
      <c r="D92" s="31"/>
      <c r="E92" s="31"/>
      <c r="F92" s="31"/>
    </row>
    <row r="93" spans="1:6" x14ac:dyDescent="0.2">
      <c r="A93" s="31"/>
      <c r="B93" s="66"/>
      <c r="C93" s="66"/>
      <c r="D93" s="66"/>
      <c r="E93" s="66"/>
      <c r="F93" s="31"/>
    </row>
    <row r="94" spans="1:6" ht="15" x14ac:dyDescent="0.2">
      <c r="A94" s="72" t="s">
        <v>8</v>
      </c>
      <c r="B94" s="72"/>
      <c r="C94" s="72"/>
      <c r="D94" s="72"/>
      <c r="E94" s="72"/>
      <c r="F94" s="72"/>
    </row>
    <row r="96" spans="1:6" ht="39.75" customHeight="1" x14ac:dyDescent="0.2">
      <c r="B96" s="63"/>
      <c r="C96" s="64"/>
      <c r="D96" s="64"/>
    </row>
    <row r="97" spans="2:4" ht="13.5" customHeight="1" x14ac:dyDescent="0.2"/>
    <row r="98" spans="2:4" x14ac:dyDescent="0.2">
      <c r="B98" s="21"/>
      <c r="C98" s="21"/>
      <c r="D98" s="21"/>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12:F97"/>
  <sheetViews>
    <sheetView view="pageBreakPreview" topLeftCell="A46"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79</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80</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31.5" customHeight="1" x14ac:dyDescent="0.2">
      <c r="A37" s="31"/>
      <c r="B37" s="67" t="s">
        <v>81</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3.5" customHeight="1"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3.5" customHeight="1" x14ac:dyDescent="0.2">
      <c r="A73" s="31"/>
      <c r="B73" s="67"/>
      <c r="C73" s="67"/>
      <c r="D73" s="67"/>
      <c r="E73" s="38"/>
      <c r="F73" s="31"/>
    </row>
    <row r="74" spans="1:6" ht="13.5" customHeight="1" x14ac:dyDescent="0.2">
      <c r="A74" s="31"/>
      <c r="B74" s="35" t="s">
        <v>44</v>
      </c>
      <c r="C74" s="36"/>
      <c r="D74" s="36"/>
      <c r="E74" s="39">
        <f>2.75*225</f>
        <v>618.75</v>
      </c>
      <c r="F74" s="31"/>
    </row>
    <row r="75" spans="1:6" ht="13.5" customHeight="1" x14ac:dyDescent="0.2">
      <c r="A75" s="31"/>
      <c r="B75" s="44" t="s">
        <v>41</v>
      </c>
      <c r="C75" s="36"/>
      <c r="D75" s="36"/>
      <c r="E75" s="40">
        <v>0</v>
      </c>
      <c r="F75" s="31"/>
    </row>
    <row r="76" spans="1:6" ht="13.5" customHeight="1" x14ac:dyDescent="0.2">
      <c r="A76" s="31"/>
      <c r="B76" s="44" t="s">
        <v>42</v>
      </c>
      <c r="C76" s="36"/>
      <c r="D76" s="36"/>
      <c r="E76" s="40">
        <v>0</v>
      </c>
      <c r="F76" s="31"/>
    </row>
    <row r="77" spans="1:6" ht="13.5" customHeight="1" x14ac:dyDescent="0.2">
      <c r="A77" s="31"/>
      <c r="B77" s="35" t="s">
        <v>43</v>
      </c>
      <c r="C77" s="36"/>
      <c r="D77" s="36"/>
      <c r="E77" s="39">
        <f>SUM(E74:E76)</f>
        <v>618.75</v>
      </c>
      <c r="F77" s="31"/>
    </row>
    <row r="78" spans="1:6" ht="13.5" customHeight="1" x14ac:dyDescent="0.2">
      <c r="A78" s="31"/>
      <c r="B78" s="36" t="s">
        <v>6</v>
      </c>
      <c r="C78" s="41">
        <v>0.05</v>
      </c>
      <c r="D78" s="36"/>
      <c r="E78" s="45">
        <f>ROUND(E77*C78,2)</f>
        <v>30.94</v>
      </c>
      <c r="F78" s="31"/>
    </row>
    <row r="79" spans="1:6" ht="13.5" customHeight="1" x14ac:dyDescent="0.2">
      <c r="A79" s="31"/>
      <c r="B79" s="36" t="s">
        <v>5</v>
      </c>
      <c r="C79" s="52">
        <v>9.9750000000000005E-2</v>
      </c>
      <c r="D79" s="36"/>
      <c r="E79" s="46">
        <f>ROUND(E77*C79,2)</f>
        <v>61.72</v>
      </c>
      <c r="F79" s="31"/>
    </row>
    <row r="80" spans="1:6" ht="13.5" customHeight="1" x14ac:dyDescent="0.2">
      <c r="A80" s="31"/>
      <c r="B80" s="36"/>
      <c r="C80" s="36"/>
      <c r="D80" s="36"/>
      <c r="E80" s="42"/>
      <c r="F80" s="31"/>
    </row>
    <row r="81" spans="1:6" ht="16.5" customHeight="1" thickBot="1" x14ac:dyDescent="0.25">
      <c r="A81" s="31"/>
      <c r="B81" s="35" t="s">
        <v>45</v>
      </c>
      <c r="C81" s="36"/>
      <c r="D81" s="36"/>
      <c r="E81" s="43">
        <f>SUM(E77:E79)</f>
        <v>711.41000000000008</v>
      </c>
      <c r="F81" s="31"/>
    </row>
    <row r="82" spans="1:6" ht="15.75" thickTop="1" x14ac:dyDescent="0.2">
      <c r="A82" s="31"/>
      <c r="B82" s="70"/>
      <c r="C82" s="70"/>
      <c r="D82" s="70"/>
      <c r="E82" s="47"/>
      <c r="F82" s="31"/>
    </row>
    <row r="83" spans="1:6" ht="15" x14ac:dyDescent="0.2">
      <c r="A83" s="31"/>
      <c r="B83" s="69" t="s">
        <v>47</v>
      </c>
      <c r="C83" s="69"/>
      <c r="D83" s="69"/>
      <c r="E83" s="47">
        <v>0</v>
      </c>
      <c r="F83" s="31"/>
    </row>
    <row r="84" spans="1:6" ht="15" x14ac:dyDescent="0.2">
      <c r="A84" s="31"/>
      <c r="B84" s="70"/>
      <c r="C84" s="70"/>
      <c r="D84" s="70"/>
      <c r="E84" s="47"/>
      <c r="F84" s="31"/>
    </row>
    <row r="85" spans="1:6" ht="19.5" customHeight="1" x14ac:dyDescent="0.2">
      <c r="A85" s="31"/>
      <c r="B85" s="48" t="s">
        <v>46</v>
      </c>
      <c r="C85" s="49"/>
      <c r="D85" s="49"/>
      <c r="E85" s="50">
        <f>E81-E83</f>
        <v>711.41000000000008</v>
      </c>
      <c r="F85" s="31"/>
    </row>
    <row r="86" spans="1:6" ht="13.5" customHeight="1" x14ac:dyDescent="0.2">
      <c r="A86" s="31"/>
      <c r="B86" s="31"/>
      <c r="C86" s="31"/>
      <c r="D86" s="31"/>
      <c r="E86" s="31"/>
      <c r="F86" s="31"/>
    </row>
    <row r="87" spans="1:6" x14ac:dyDescent="0.2">
      <c r="A87" s="31"/>
      <c r="B87" s="31"/>
      <c r="C87" s="31"/>
      <c r="D87" s="31"/>
      <c r="E87" s="31"/>
      <c r="F87" s="31"/>
    </row>
    <row r="88" spans="1:6" x14ac:dyDescent="0.2">
      <c r="A88" s="31"/>
      <c r="B88" s="65"/>
      <c r="C88" s="65"/>
      <c r="D88" s="65"/>
      <c r="E88" s="65"/>
      <c r="F88" s="31"/>
    </row>
    <row r="89" spans="1:6" ht="14.25" x14ac:dyDescent="0.2">
      <c r="A89" s="73" t="s">
        <v>48</v>
      </c>
      <c r="B89" s="73"/>
      <c r="C89" s="73"/>
      <c r="D89" s="73"/>
      <c r="E89" s="73"/>
      <c r="F89" s="73"/>
    </row>
    <row r="90" spans="1:6" ht="14.25" x14ac:dyDescent="0.2">
      <c r="A90" s="71" t="s">
        <v>7</v>
      </c>
      <c r="B90" s="71"/>
      <c r="C90" s="71"/>
      <c r="D90" s="71"/>
      <c r="E90" s="71"/>
      <c r="F90" s="71"/>
    </row>
    <row r="91" spans="1:6" x14ac:dyDescent="0.2">
      <c r="A91" s="31"/>
      <c r="B91" s="31"/>
      <c r="C91" s="31"/>
      <c r="D91" s="31"/>
      <c r="E91" s="31"/>
      <c r="F91" s="31"/>
    </row>
    <row r="92" spans="1:6" x14ac:dyDescent="0.2">
      <c r="A92" s="31"/>
      <c r="B92" s="66"/>
      <c r="C92" s="66"/>
      <c r="D92" s="66"/>
      <c r="E92" s="66"/>
      <c r="F92" s="31"/>
    </row>
    <row r="93" spans="1:6" ht="15" x14ac:dyDescent="0.2">
      <c r="A93" s="72" t="s">
        <v>8</v>
      </c>
      <c r="B93" s="72"/>
      <c r="C93" s="72"/>
      <c r="D93" s="72"/>
      <c r="E93" s="72"/>
      <c r="F93" s="72"/>
    </row>
    <row r="95" spans="1:6" ht="39.75" customHeight="1" x14ac:dyDescent="0.2">
      <c r="B95" s="63"/>
      <c r="C95" s="64"/>
      <c r="D95" s="64"/>
    </row>
    <row r="96" spans="1:6" ht="13.5" customHeight="1" x14ac:dyDescent="0.2"/>
    <row r="97" spans="2:4" x14ac:dyDescent="0.2">
      <c r="B97" s="21"/>
      <c r="C97" s="21"/>
      <c r="D97" s="21"/>
    </row>
  </sheetData>
  <mergeCells count="50">
    <mergeCell ref="B92:E92"/>
    <mergeCell ref="A93:F93"/>
    <mergeCell ref="B95:D95"/>
    <mergeCell ref="B82:D82"/>
    <mergeCell ref="B83:D83"/>
    <mergeCell ref="B84:D84"/>
    <mergeCell ref="B88:E88"/>
    <mergeCell ref="A89:F89"/>
    <mergeCell ref="A90:F90"/>
    <mergeCell ref="B73:D73"/>
    <mergeCell ref="B62:D62"/>
    <mergeCell ref="B63:D63"/>
    <mergeCell ref="B64:D64"/>
    <mergeCell ref="B65:D65"/>
    <mergeCell ref="B66:D66"/>
    <mergeCell ref="B67:D67"/>
    <mergeCell ref="B68:D68"/>
    <mergeCell ref="B69:D69"/>
    <mergeCell ref="B70:D70"/>
    <mergeCell ref="B71:D71"/>
    <mergeCell ref="B72:D72"/>
    <mergeCell ref="B61:D61"/>
    <mergeCell ref="B50:D50"/>
    <mergeCell ref="B51:D51"/>
    <mergeCell ref="B52:D52"/>
    <mergeCell ref="B53:D53"/>
    <mergeCell ref="B54:D54"/>
    <mergeCell ref="B55:D55"/>
    <mergeCell ref="B56:D56"/>
    <mergeCell ref="B57:D57"/>
    <mergeCell ref="B58:D58"/>
    <mergeCell ref="B59:D59"/>
    <mergeCell ref="B60:D60"/>
    <mergeCell ref="B49:D49"/>
    <mergeCell ref="B39:D39"/>
    <mergeCell ref="B40:D40"/>
    <mergeCell ref="B41:D41"/>
    <mergeCell ref="B42:D42"/>
    <mergeCell ref="B43:D43"/>
    <mergeCell ref="B44:D44"/>
    <mergeCell ref="B45:D45"/>
    <mergeCell ref="B46:D46"/>
    <mergeCell ref="B47:D47"/>
    <mergeCell ref="B48:D48"/>
    <mergeCell ref="B38:D38"/>
    <mergeCell ref="A31:F31"/>
    <mergeCell ref="B34:D34"/>
    <mergeCell ref="B35:D35"/>
    <mergeCell ref="B36:D36"/>
    <mergeCell ref="B37:D37"/>
  </mergeCells>
  <dataValidations count="1">
    <dataValidation type="list" allowBlank="1" showInputMessage="1" showErrorMessage="1" sqref="B82:B84 B12:B20 B34:B73" xr:uid="{00000000-0002-0000-06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pageSetUpPr fitToPage="1"/>
  </sheetPr>
  <dimension ref="A12:F97"/>
  <sheetViews>
    <sheetView view="pageBreakPreview" topLeftCell="A34"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82</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84</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31.5" customHeight="1" x14ac:dyDescent="0.2">
      <c r="A37" s="31"/>
      <c r="B37" s="67" t="s">
        <v>83</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3.5" customHeight="1"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3.5" customHeight="1" x14ac:dyDescent="0.2">
      <c r="A73" s="31"/>
      <c r="B73" s="67"/>
      <c r="C73" s="67"/>
      <c r="D73" s="67"/>
      <c r="E73" s="38"/>
      <c r="F73" s="31"/>
    </row>
    <row r="74" spans="1:6" ht="13.5" customHeight="1" x14ac:dyDescent="0.2">
      <c r="A74" s="31"/>
      <c r="B74" s="35" t="s">
        <v>44</v>
      </c>
      <c r="C74" s="36"/>
      <c r="D74" s="36"/>
      <c r="E74" s="39">
        <f>0.75*225</f>
        <v>168.75</v>
      </c>
      <c r="F74" s="31"/>
    </row>
    <row r="75" spans="1:6" ht="13.5" customHeight="1" x14ac:dyDescent="0.2">
      <c r="A75" s="31"/>
      <c r="B75" s="44" t="s">
        <v>41</v>
      </c>
      <c r="C75" s="36"/>
      <c r="D75" s="36"/>
      <c r="E75" s="40">
        <v>0</v>
      </c>
      <c r="F75" s="31"/>
    </row>
    <row r="76" spans="1:6" ht="13.5" customHeight="1" x14ac:dyDescent="0.2">
      <c r="A76" s="31"/>
      <c r="B76" s="44" t="s">
        <v>42</v>
      </c>
      <c r="C76" s="36"/>
      <c r="D76" s="36"/>
      <c r="E76" s="40">
        <v>0</v>
      </c>
      <c r="F76" s="31"/>
    </row>
    <row r="77" spans="1:6" ht="13.5" customHeight="1" x14ac:dyDescent="0.2">
      <c r="A77" s="31"/>
      <c r="B77" s="35" t="s">
        <v>43</v>
      </c>
      <c r="C77" s="36"/>
      <c r="D77" s="36"/>
      <c r="E77" s="39">
        <f>SUM(E74:E76)</f>
        <v>168.75</v>
      </c>
      <c r="F77" s="31"/>
    </row>
    <row r="78" spans="1:6" ht="13.5" customHeight="1" x14ac:dyDescent="0.2">
      <c r="A78" s="31"/>
      <c r="B78" s="36" t="s">
        <v>6</v>
      </c>
      <c r="C78" s="41">
        <v>0.05</v>
      </c>
      <c r="D78" s="36"/>
      <c r="E78" s="45">
        <f>ROUND(E77*C78,2)</f>
        <v>8.44</v>
      </c>
      <c r="F78" s="31"/>
    </row>
    <row r="79" spans="1:6" ht="13.5" customHeight="1" x14ac:dyDescent="0.2">
      <c r="A79" s="31"/>
      <c r="B79" s="36" t="s">
        <v>5</v>
      </c>
      <c r="C79" s="52">
        <v>9.9750000000000005E-2</v>
      </c>
      <c r="D79" s="36"/>
      <c r="E79" s="46">
        <f>ROUND(E77*C79,2)</f>
        <v>16.829999999999998</v>
      </c>
      <c r="F79" s="31"/>
    </row>
    <row r="80" spans="1:6" ht="13.5" customHeight="1" x14ac:dyDescent="0.2">
      <c r="A80" s="31"/>
      <c r="B80" s="36"/>
      <c r="C80" s="36"/>
      <c r="D80" s="36"/>
      <c r="E80" s="42"/>
      <c r="F80" s="31"/>
    </row>
    <row r="81" spans="1:6" ht="16.5" customHeight="1" thickBot="1" x14ac:dyDescent="0.25">
      <c r="A81" s="31"/>
      <c r="B81" s="35" t="s">
        <v>45</v>
      </c>
      <c r="C81" s="36"/>
      <c r="D81" s="36"/>
      <c r="E81" s="43">
        <f>SUM(E77:E79)</f>
        <v>194.01999999999998</v>
      </c>
      <c r="F81" s="31"/>
    </row>
    <row r="82" spans="1:6" ht="15.75" thickTop="1" x14ac:dyDescent="0.2">
      <c r="A82" s="31"/>
      <c r="B82" s="70"/>
      <c r="C82" s="70"/>
      <c r="D82" s="70"/>
      <c r="E82" s="47"/>
      <c r="F82" s="31"/>
    </row>
    <row r="83" spans="1:6" ht="15" x14ac:dyDescent="0.2">
      <c r="A83" s="31"/>
      <c r="B83" s="69" t="s">
        <v>47</v>
      </c>
      <c r="C83" s="69"/>
      <c r="D83" s="69"/>
      <c r="E83" s="47">
        <v>0</v>
      </c>
      <c r="F83" s="31"/>
    </row>
    <row r="84" spans="1:6" ht="15" x14ac:dyDescent="0.2">
      <c r="A84" s="31"/>
      <c r="B84" s="70"/>
      <c r="C84" s="70"/>
      <c r="D84" s="70"/>
      <c r="E84" s="47"/>
      <c r="F84" s="31"/>
    </row>
    <row r="85" spans="1:6" ht="19.5" customHeight="1" x14ac:dyDescent="0.2">
      <c r="A85" s="31"/>
      <c r="B85" s="48" t="s">
        <v>46</v>
      </c>
      <c r="C85" s="49"/>
      <c r="D85" s="49"/>
      <c r="E85" s="50">
        <f>E81-E83</f>
        <v>194.01999999999998</v>
      </c>
      <c r="F85" s="31"/>
    </row>
    <row r="86" spans="1:6" ht="13.5" customHeight="1" x14ac:dyDescent="0.2">
      <c r="A86" s="31"/>
      <c r="B86" s="31"/>
      <c r="C86" s="31"/>
      <c r="D86" s="31"/>
      <c r="E86" s="31"/>
      <c r="F86" s="31"/>
    </row>
    <row r="87" spans="1:6" x14ac:dyDescent="0.2">
      <c r="A87" s="31"/>
      <c r="B87" s="31"/>
      <c r="C87" s="31"/>
      <c r="D87" s="31"/>
      <c r="E87" s="31"/>
      <c r="F87" s="31"/>
    </row>
    <row r="88" spans="1:6" x14ac:dyDescent="0.2">
      <c r="A88" s="31"/>
      <c r="B88" s="65"/>
      <c r="C88" s="65"/>
      <c r="D88" s="65"/>
      <c r="E88" s="65"/>
      <c r="F88" s="31"/>
    </row>
    <row r="89" spans="1:6" ht="14.25" x14ac:dyDescent="0.2">
      <c r="A89" s="73" t="s">
        <v>48</v>
      </c>
      <c r="B89" s="73"/>
      <c r="C89" s="73"/>
      <c r="D89" s="73"/>
      <c r="E89" s="73"/>
      <c r="F89" s="73"/>
    </row>
    <row r="90" spans="1:6" ht="14.25" x14ac:dyDescent="0.2">
      <c r="A90" s="71" t="s">
        <v>7</v>
      </c>
      <c r="B90" s="71"/>
      <c r="C90" s="71"/>
      <c r="D90" s="71"/>
      <c r="E90" s="71"/>
      <c r="F90" s="71"/>
    </row>
    <row r="91" spans="1:6" x14ac:dyDescent="0.2">
      <c r="A91" s="31"/>
      <c r="B91" s="31"/>
      <c r="C91" s="31"/>
      <c r="D91" s="31"/>
      <c r="E91" s="31"/>
      <c r="F91" s="31"/>
    </row>
    <row r="92" spans="1:6" x14ac:dyDescent="0.2">
      <c r="A92" s="31"/>
      <c r="B92" s="66"/>
      <c r="C92" s="66"/>
      <c r="D92" s="66"/>
      <c r="E92" s="66"/>
      <c r="F92" s="31"/>
    </row>
    <row r="93" spans="1:6" ht="15" x14ac:dyDescent="0.2">
      <c r="A93" s="72" t="s">
        <v>8</v>
      </c>
      <c r="B93" s="72"/>
      <c r="C93" s="72"/>
      <c r="D93" s="72"/>
      <c r="E93" s="72"/>
      <c r="F93" s="72"/>
    </row>
    <row r="95" spans="1:6" ht="39.75" customHeight="1" x14ac:dyDescent="0.2">
      <c r="B95" s="63"/>
      <c r="C95" s="64"/>
      <c r="D95" s="64"/>
    </row>
    <row r="96" spans="1:6" ht="13.5" customHeight="1" x14ac:dyDescent="0.2"/>
    <row r="97" spans="2:4" x14ac:dyDescent="0.2">
      <c r="B97" s="21"/>
      <c r="C97" s="21"/>
      <c r="D97" s="21"/>
    </row>
  </sheetData>
  <mergeCells count="50">
    <mergeCell ref="A93:F93"/>
    <mergeCell ref="B95:D95"/>
    <mergeCell ref="B83:D83"/>
    <mergeCell ref="B84:D84"/>
    <mergeCell ref="B88:E88"/>
    <mergeCell ref="A89:F89"/>
    <mergeCell ref="A90:F90"/>
    <mergeCell ref="B92:E92"/>
    <mergeCell ref="B82:D82"/>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12:B20 B34:B73" xr:uid="{00000000-0002-0000-0700-000000000000}">
      <formula1>Liste_Activités</formula1>
    </dataValidation>
  </dataValidations>
  <printOptions horizontalCentered="1"/>
  <pageMargins left="0" right="0" top="0" bottom="0" header="0" footer="0"/>
  <pageSetup paperSize="122" scale="47"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pageSetUpPr fitToPage="1"/>
  </sheetPr>
  <dimension ref="A12:F97"/>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5" t="s">
        <v>85</v>
      </c>
      <c r="C21" s="31"/>
      <c r="D21" s="31"/>
      <c r="E21" s="31"/>
      <c r="F21" s="31"/>
    </row>
    <row r="22" spans="1:6" ht="15" x14ac:dyDescent="0.2">
      <c r="A22" s="22"/>
      <c r="B22" s="36"/>
      <c r="C22" s="31"/>
      <c r="D22" s="31"/>
      <c r="E22" s="31"/>
      <c r="F22" s="31"/>
    </row>
    <row r="23" spans="1:6" ht="15" x14ac:dyDescent="0.2">
      <c r="A23" s="22"/>
      <c r="B23" s="36"/>
      <c r="C23" s="31"/>
      <c r="D23" s="31"/>
      <c r="E23" s="31"/>
      <c r="F23" s="31"/>
    </row>
    <row r="24" spans="1:6" ht="15" x14ac:dyDescent="0.2">
      <c r="A24" s="22"/>
      <c r="B24" s="35" t="s">
        <v>63</v>
      </c>
      <c r="C24" s="31"/>
      <c r="D24" s="31"/>
      <c r="E24" s="31"/>
      <c r="F24" s="31"/>
    </row>
    <row r="25" spans="1:6" ht="15" x14ac:dyDescent="0.2">
      <c r="A25" s="22"/>
      <c r="B25" s="35" t="s">
        <v>75</v>
      </c>
      <c r="C25" s="31"/>
      <c r="D25" s="31"/>
      <c r="E25" s="31"/>
      <c r="F25" s="31"/>
    </row>
    <row r="26" spans="1:6" ht="15" x14ac:dyDescent="0.2">
      <c r="A26" s="22"/>
      <c r="B26" s="36" t="s">
        <v>65</v>
      </c>
      <c r="C26" s="31"/>
      <c r="D26" s="31"/>
      <c r="E26" s="31"/>
      <c r="F26" s="31"/>
    </row>
    <row r="27" spans="1:6" ht="15" x14ac:dyDescent="0.2">
      <c r="A27" s="22"/>
      <c r="B27" s="36" t="s">
        <v>66</v>
      </c>
      <c r="C27" s="31"/>
      <c r="D27" s="31"/>
      <c r="E27" s="31"/>
      <c r="F27" s="31"/>
    </row>
    <row r="28" spans="1:6" x14ac:dyDescent="0.2">
      <c r="A28" s="23"/>
      <c r="B28" s="31"/>
      <c r="C28" s="33"/>
      <c r="D28" s="33"/>
      <c r="E28" s="34"/>
      <c r="F28" s="31"/>
    </row>
    <row r="29" spans="1:6" ht="15" x14ac:dyDescent="0.2">
      <c r="A29" s="22"/>
      <c r="B29" s="33"/>
      <c r="C29" s="33"/>
      <c r="D29" s="37" t="s">
        <v>40</v>
      </c>
      <c r="E29" s="37" t="s">
        <v>86</v>
      </c>
      <c r="F29" s="31"/>
    </row>
    <row r="30" spans="1:6" ht="13.5" thickBot="1" x14ac:dyDescent="0.25">
      <c r="A30" s="24"/>
      <c r="B30" s="24"/>
      <c r="C30" s="24"/>
      <c r="D30" s="24"/>
      <c r="E30" s="24"/>
      <c r="F30" s="30"/>
    </row>
    <row r="31" spans="1:6" s="51" customFormat="1" ht="21.75" customHeight="1" x14ac:dyDescent="0.2">
      <c r="A31" s="68" t="s">
        <v>0</v>
      </c>
      <c r="B31" s="68"/>
      <c r="C31" s="68"/>
      <c r="D31" s="68"/>
      <c r="E31" s="68"/>
      <c r="F31" s="68"/>
    </row>
    <row r="32" spans="1:6" x14ac:dyDescent="0.2">
      <c r="A32" s="22"/>
      <c r="B32" s="23"/>
      <c r="C32" s="22"/>
      <c r="D32" s="22"/>
      <c r="E32" s="22"/>
    </row>
    <row r="33" spans="1:6" ht="14.25" x14ac:dyDescent="0.2">
      <c r="A33" s="31"/>
      <c r="B33" s="32" t="s">
        <v>57</v>
      </c>
      <c r="C33" s="32"/>
      <c r="D33" s="32"/>
      <c r="E33" s="38"/>
      <c r="F33" s="31"/>
    </row>
    <row r="34" spans="1:6" ht="14.25" x14ac:dyDescent="0.2">
      <c r="A34" s="31"/>
      <c r="B34" s="67"/>
      <c r="C34" s="67"/>
      <c r="D34" s="67"/>
      <c r="E34" s="38"/>
      <c r="F34" s="31"/>
    </row>
    <row r="35" spans="1:6" ht="14.25" x14ac:dyDescent="0.2">
      <c r="A35" s="31"/>
      <c r="B35" s="67"/>
      <c r="C35" s="67"/>
      <c r="D35" s="67"/>
      <c r="E35" s="38"/>
      <c r="F35" s="31"/>
    </row>
    <row r="36" spans="1:6" ht="14.25" x14ac:dyDescent="0.2">
      <c r="A36" s="31"/>
      <c r="B36" s="67"/>
      <c r="C36" s="67"/>
      <c r="D36" s="67"/>
      <c r="E36" s="38"/>
      <c r="F36" s="31"/>
    </row>
    <row r="37" spans="1:6" ht="32.25" customHeight="1" x14ac:dyDescent="0.2">
      <c r="A37" s="31"/>
      <c r="B37" s="67" t="s">
        <v>87</v>
      </c>
      <c r="C37" s="67"/>
      <c r="D37" s="67"/>
      <c r="E37" s="38"/>
      <c r="F37" s="31"/>
    </row>
    <row r="38" spans="1:6" ht="14.25" x14ac:dyDescent="0.2">
      <c r="A38" s="31"/>
      <c r="B38" s="67"/>
      <c r="C38" s="67"/>
      <c r="D38" s="67"/>
      <c r="E38" s="38"/>
      <c r="F38" s="31"/>
    </row>
    <row r="39" spans="1:6" ht="14.25" x14ac:dyDescent="0.2">
      <c r="A39" s="31"/>
      <c r="B39" s="67"/>
      <c r="C39" s="67"/>
      <c r="D39" s="67"/>
      <c r="E39" s="38"/>
      <c r="F39" s="31"/>
    </row>
    <row r="40" spans="1:6" ht="13.5" customHeight="1" x14ac:dyDescent="0.2">
      <c r="A40" s="31"/>
      <c r="B40" s="67"/>
      <c r="C40" s="67"/>
      <c r="D40" s="67"/>
      <c r="E40" s="38"/>
      <c r="F40" s="31"/>
    </row>
    <row r="41" spans="1:6" ht="14.25" x14ac:dyDescent="0.2">
      <c r="A41" s="31"/>
      <c r="B41" s="67"/>
      <c r="C41" s="67"/>
      <c r="D41" s="67"/>
      <c r="E41" s="38"/>
      <c r="F41" s="31"/>
    </row>
    <row r="42" spans="1:6" ht="14.25" x14ac:dyDescent="0.2">
      <c r="A42" s="31"/>
      <c r="B42" s="67"/>
      <c r="C42" s="67"/>
      <c r="D42" s="67"/>
      <c r="E42" s="38"/>
      <c r="F42" s="31"/>
    </row>
    <row r="43" spans="1:6" ht="14.25" x14ac:dyDescent="0.2">
      <c r="A43" s="31"/>
      <c r="B43" s="67"/>
      <c r="C43" s="67"/>
      <c r="D43" s="67"/>
      <c r="E43" s="38"/>
      <c r="F43" s="31"/>
    </row>
    <row r="44" spans="1:6" ht="14.25" x14ac:dyDescent="0.2">
      <c r="A44" s="31"/>
      <c r="B44" s="67"/>
      <c r="C44" s="67"/>
      <c r="D44" s="67"/>
      <c r="E44" s="38"/>
      <c r="F44" s="31"/>
    </row>
    <row r="45" spans="1:6" ht="14.25" x14ac:dyDescent="0.2">
      <c r="A45" s="31"/>
      <c r="B45" s="67"/>
      <c r="C45" s="67"/>
      <c r="D45" s="67"/>
      <c r="E45" s="38"/>
      <c r="F45" s="31"/>
    </row>
    <row r="46" spans="1:6" ht="14.25" x14ac:dyDescent="0.2">
      <c r="A46" s="31"/>
      <c r="B46" s="67"/>
      <c r="C46" s="67"/>
      <c r="D46" s="67"/>
      <c r="E46" s="38"/>
      <c r="F46" s="31"/>
    </row>
    <row r="47" spans="1:6" ht="14.25" x14ac:dyDescent="0.2">
      <c r="A47" s="31"/>
      <c r="B47" s="67"/>
      <c r="C47" s="67"/>
      <c r="D47" s="67"/>
      <c r="E47" s="38"/>
      <c r="F47" s="31"/>
    </row>
    <row r="48" spans="1:6" ht="14.25" x14ac:dyDescent="0.2">
      <c r="A48" s="31"/>
      <c r="B48" s="67"/>
      <c r="C48" s="67"/>
      <c r="D48" s="67"/>
      <c r="E48" s="38"/>
      <c r="F48" s="31"/>
    </row>
    <row r="49" spans="1:6" ht="14.25" x14ac:dyDescent="0.2">
      <c r="A49" s="31"/>
      <c r="B49" s="67"/>
      <c r="C49" s="67"/>
      <c r="D49" s="67"/>
      <c r="E49" s="38"/>
      <c r="F49" s="31"/>
    </row>
    <row r="50" spans="1:6" ht="14.25" x14ac:dyDescent="0.2">
      <c r="A50" s="31"/>
      <c r="B50" s="67"/>
      <c r="C50" s="67"/>
      <c r="D50" s="67"/>
      <c r="E50" s="38"/>
      <c r="F50" s="31"/>
    </row>
    <row r="51" spans="1:6" ht="14.25" x14ac:dyDescent="0.2">
      <c r="A51" s="31"/>
      <c r="B51" s="67"/>
      <c r="C51" s="67"/>
      <c r="D51" s="67"/>
      <c r="E51" s="38"/>
      <c r="F51" s="31"/>
    </row>
    <row r="52" spans="1:6" ht="14.25" x14ac:dyDescent="0.2">
      <c r="A52" s="31"/>
      <c r="B52" s="67"/>
      <c r="C52" s="67"/>
      <c r="D52" s="67"/>
      <c r="E52" s="38"/>
      <c r="F52" s="31"/>
    </row>
    <row r="53" spans="1:6" ht="14.25" x14ac:dyDescent="0.2">
      <c r="A53" s="31"/>
      <c r="B53" s="67"/>
      <c r="C53" s="67"/>
      <c r="D53" s="67"/>
      <c r="E53" s="38"/>
      <c r="F53" s="31"/>
    </row>
    <row r="54" spans="1:6" ht="14.25" x14ac:dyDescent="0.2">
      <c r="A54" s="31"/>
      <c r="B54" s="67"/>
      <c r="C54" s="67"/>
      <c r="D54" s="67"/>
      <c r="E54" s="38"/>
      <c r="F54" s="31"/>
    </row>
    <row r="55" spans="1:6" ht="14.25" x14ac:dyDescent="0.2">
      <c r="A55" s="31"/>
      <c r="B55" s="67"/>
      <c r="C55" s="67"/>
      <c r="D55" s="67"/>
      <c r="E55" s="38"/>
      <c r="F55" s="31"/>
    </row>
    <row r="56" spans="1:6" ht="14.25" x14ac:dyDescent="0.2">
      <c r="A56" s="31"/>
      <c r="B56" s="67"/>
      <c r="C56" s="67"/>
      <c r="D56" s="67"/>
      <c r="E56" s="38"/>
      <c r="F56" s="31"/>
    </row>
    <row r="57" spans="1:6" ht="14.25" x14ac:dyDescent="0.2">
      <c r="A57" s="31"/>
      <c r="B57" s="67"/>
      <c r="C57" s="67"/>
      <c r="D57" s="67"/>
      <c r="E57" s="38"/>
      <c r="F57" s="31"/>
    </row>
    <row r="58" spans="1:6" ht="14.25" x14ac:dyDescent="0.2">
      <c r="A58" s="31"/>
      <c r="B58" s="67"/>
      <c r="C58" s="67"/>
      <c r="D58" s="67"/>
      <c r="E58" s="38"/>
      <c r="F58" s="31"/>
    </row>
    <row r="59" spans="1:6" ht="14.25" x14ac:dyDescent="0.2">
      <c r="A59" s="31"/>
      <c r="B59" s="67"/>
      <c r="C59" s="67"/>
      <c r="D59" s="67"/>
      <c r="E59" s="38"/>
      <c r="F59" s="31"/>
    </row>
    <row r="60" spans="1:6" ht="14.25" x14ac:dyDescent="0.2">
      <c r="A60" s="31"/>
      <c r="B60" s="67"/>
      <c r="C60" s="67"/>
      <c r="D60" s="67"/>
      <c r="E60" s="38"/>
      <c r="F60" s="31"/>
    </row>
    <row r="61" spans="1:6" ht="14.25" x14ac:dyDescent="0.2">
      <c r="A61" s="31"/>
      <c r="B61" s="67"/>
      <c r="C61" s="67"/>
      <c r="D61" s="67"/>
      <c r="E61" s="38"/>
      <c r="F61" s="31"/>
    </row>
    <row r="62" spans="1:6" ht="14.25" x14ac:dyDescent="0.2">
      <c r="A62" s="31"/>
      <c r="B62" s="67"/>
      <c r="C62" s="67"/>
      <c r="D62" s="67"/>
      <c r="E62" s="38"/>
      <c r="F62" s="31"/>
    </row>
    <row r="63" spans="1:6" ht="14.25" x14ac:dyDescent="0.2">
      <c r="A63" s="31"/>
      <c r="B63" s="67"/>
      <c r="C63" s="67"/>
      <c r="D63" s="67"/>
      <c r="E63" s="38"/>
      <c r="F63" s="31"/>
    </row>
    <row r="64" spans="1:6" ht="14.25" x14ac:dyDescent="0.2">
      <c r="A64" s="31"/>
      <c r="B64" s="67"/>
      <c r="C64" s="67"/>
      <c r="D64" s="67"/>
      <c r="E64" s="38"/>
      <c r="F64" s="31"/>
    </row>
    <row r="65" spans="1:6" ht="14.25" x14ac:dyDescent="0.2">
      <c r="A65" s="31"/>
      <c r="B65" s="67"/>
      <c r="C65" s="67"/>
      <c r="D65" s="67"/>
      <c r="E65" s="38"/>
      <c r="F65" s="31"/>
    </row>
    <row r="66" spans="1:6" ht="14.25" x14ac:dyDescent="0.2">
      <c r="A66" s="31"/>
      <c r="B66" s="67"/>
      <c r="C66" s="67"/>
      <c r="D66" s="67"/>
      <c r="E66" s="38"/>
      <c r="F66" s="31"/>
    </row>
    <row r="67" spans="1:6" ht="14.25" x14ac:dyDescent="0.2">
      <c r="A67" s="31"/>
      <c r="B67" s="67"/>
      <c r="C67" s="67"/>
      <c r="D67" s="67"/>
      <c r="E67" s="38"/>
      <c r="F67" s="31"/>
    </row>
    <row r="68" spans="1:6" ht="14.25" x14ac:dyDescent="0.2">
      <c r="A68" s="31"/>
      <c r="B68" s="67"/>
      <c r="C68" s="67"/>
      <c r="D68" s="67"/>
      <c r="E68" s="38"/>
      <c r="F68" s="31"/>
    </row>
    <row r="69" spans="1:6" ht="14.25" x14ac:dyDescent="0.2">
      <c r="A69" s="31"/>
      <c r="B69" s="67"/>
      <c r="C69" s="67"/>
      <c r="D69" s="67"/>
      <c r="E69" s="38"/>
      <c r="F69" s="31"/>
    </row>
    <row r="70" spans="1:6" ht="14.25" x14ac:dyDescent="0.2">
      <c r="A70" s="31"/>
      <c r="B70" s="67"/>
      <c r="C70" s="67"/>
      <c r="D70" s="67"/>
      <c r="E70" s="38"/>
      <c r="F70" s="31"/>
    </row>
    <row r="71" spans="1:6" ht="14.25" x14ac:dyDescent="0.2">
      <c r="A71" s="31"/>
      <c r="B71" s="67"/>
      <c r="C71" s="67"/>
      <c r="D71" s="67"/>
      <c r="E71" s="38"/>
      <c r="F71" s="31"/>
    </row>
    <row r="72" spans="1:6" ht="14.25" x14ac:dyDescent="0.2">
      <c r="A72" s="31"/>
      <c r="B72" s="67"/>
      <c r="C72" s="67"/>
      <c r="D72" s="67"/>
      <c r="E72" s="38"/>
      <c r="F72" s="31"/>
    </row>
    <row r="73" spans="1:6" ht="13.5" customHeight="1" x14ac:dyDescent="0.2">
      <c r="A73" s="31"/>
      <c r="B73" s="67"/>
      <c r="C73" s="67"/>
      <c r="D73" s="67"/>
      <c r="E73" s="38"/>
      <c r="F73" s="31"/>
    </row>
    <row r="74" spans="1:6" ht="13.5" customHeight="1" x14ac:dyDescent="0.2">
      <c r="A74" s="31"/>
      <c r="B74" s="35" t="s">
        <v>44</v>
      </c>
      <c r="C74" s="36"/>
      <c r="D74" s="36"/>
      <c r="E74" s="39">
        <f>2.75*225</f>
        <v>618.75</v>
      </c>
      <c r="F74" s="31"/>
    </row>
    <row r="75" spans="1:6" ht="13.5" customHeight="1" x14ac:dyDescent="0.2">
      <c r="A75" s="31"/>
      <c r="B75" s="44" t="s">
        <v>41</v>
      </c>
      <c r="C75" s="36"/>
      <c r="D75" s="36"/>
      <c r="E75" s="40">
        <v>0</v>
      </c>
      <c r="F75" s="31"/>
    </row>
    <row r="76" spans="1:6" ht="13.5" customHeight="1" x14ac:dyDescent="0.2">
      <c r="A76" s="31"/>
      <c r="B76" s="44" t="s">
        <v>42</v>
      </c>
      <c r="C76" s="36"/>
      <c r="D76" s="36"/>
      <c r="E76" s="40">
        <v>0</v>
      </c>
      <c r="F76" s="31"/>
    </row>
    <row r="77" spans="1:6" ht="13.5" customHeight="1" x14ac:dyDescent="0.2">
      <c r="A77" s="31"/>
      <c r="B77" s="35" t="s">
        <v>43</v>
      </c>
      <c r="C77" s="36"/>
      <c r="D77" s="36"/>
      <c r="E77" s="39">
        <f>SUM(E74:E76)</f>
        <v>618.75</v>
      </c>
      <c r="F77" s="31"/>
    </row>
    <row r="78" spans="1:6" ht="13.5" customHeight="1" x14ac:dyDescent="0.2">
      <c r="A78" s="31"/>
      <c r="B78" s="36" t="s">
        <v>6</v>
      </c>
      <c r="C78" s="41">
        <v>0.05</v>
      </c>
      <c r="D78" s="36"/>
      <c r="E78" s="45">
        <f>ROUND(E77*C78,2)</f>
        <v>30.94</v>
      </c>
      <c r="F78" s="31"/>
    </row>
    <row r="79" spans="1:6" ht="13.5" customHeight="1" x14ac:dyDescent="0.2">
      <c r="A79" s="31"/>
      <c r="B79" s="36" t="s">
        <v>5</v>
      </c>
      <c r="C79" s="52">
        <v>9.9750000000000005E-2</v>
      </c>
      <c r="D79" s="36"/>
      <c r="E79" s="46">
        <f>ROUND(E77*C79,2)</f>
        <v>61.72</v>
      </c>
      <c r="F79" s="31"/>
    </row>
    <row r="80" spans="1:6" ht="13.5" customHeight="1" x14ac:dyDescent="0.2">
      <c r="A80" s="31"/>
      <c r="B80" s="36"/>
      <c r="C80" s="36"/>
      <c r="D80" s="36"/>
      <c r="E80" s="42"/>
      <c r="F80" s="31"/>
    </row>
    <row r="81" spans="1:6" ht="16.5" customHeight="1" thickBot="1" x14ac:dyDescent="0.25">
      <c r="A81" s="31"/>
      <c r="B81" s="35" t="s">
        <v>45</v>
      </c>
      <c r="C81" s="36"/>
      <c r="D81" s="36"/>
      <c r="E81" s="43">
        <f>SUM(E77:E79)</f>
        <v>711.41000000000008</v>
      </c>
      <c r="F81" s="31"/>
    </row>
    <row r="82" spans="1:6" ht="15.75" thickTop="1" x14ac:dyDescent="0.2">
      <c r="A82" s="31"/>
      <c r="B82" s="70"/>
      <c r="C82" s="70"/>
      <c r="D82" s="70"/>
      <c r="E82" s="47"/>
      <c r="F82" s="31"/>
    </row>
    <row r="83" spans="1:6" ht="15" x14ac:dyDescent="0.2">
      <c r="A83" s="31"/>
      <c r="B83" s="69" t="s">
        <v>47</v>
      </c>
      <c r="C83" s="69"/>
      <c r="D83" s="69"/>
      <c r="E83" s="47">
        <v>0</v>
      </c>
      <c r="F83" s="31"/>
    </row>
    <row r="84" spans="1:6" ht="15" x14ac:dyDescent="0.2">
      <c r="A84" s="31"/>
      <c r="B84" s="70"/>
      <c r="C84" s="70"/>
      <c r="D84" s="70"/>
      <c r="E84" s="47"/>
      <c r="F84" s="31"/>
    </row>
    <row r="85" spans="1:6" ht="19.5" customHeight="1" x14ac:dyDescent="0.2">
      <c r="A85" s="31"/>
      <c r="B85" s="48" t="s">
        <v>46</v>
      </c>
      <c r="C85" s="49"/>
      <c r="D85" s="49"/>
      <c r="E85" s="50">
        <f>E81-E83</f>
        <v>711.41000000000008</v>
      </c>
      <c r="F85" s="31"/>
    </row>
    <row r="86" spans="1:6" ht="13.5" customHeight="1" x14ac:dyDescent="0.2">
      <c r="A86" s="31"/>
      <c r="B86" s="31"/>
      <c r="C86" s="31"/>
      <c r="D86" s="31"/>
      <c r="E86" s="31"/>
      <c r="F86" s="31"/>
    </row>
    <row r="87" spans="1:6" x14ac:dyDescent="0.2">
      <c r="A87" s="31"/>
      <c r="B87" s="31"/>
      <c r="C87" s="31"/>
      <c r="D87" s="31"/>
      <c r="E87" s="31"/>
      <c r="F87" s="31"/>
    </row>
    <row r="88" spans="1:6" x14ac:dyDescent="0.2">
      <c r="A88" s="31"/>
      <c r="B88" s="65"/>
      <c r="C88" s="65"/>
      <c r="D88" s="65"/>
      <c r="E88" s="65"/>
      <c r="F88" s="31"/>
    </row>
    <row r="89" spans="1:6" ht="14.25" x14ac:dyDescent="0.2">
      <c r="A89" s="73" t="s">
        <v>48</v>
      </c>
      <c r="B89" s="73"/>
      <c r="C89" s="73"/>
      <c r="D89" s="73"/>
      <c r="E89" s="73"/>
      <c r="F89" s="73"/>
    </row>
    <row r="90" spans="1:6" ht="14.25" x14ac:dyDescent="0.2">
      <c r="A90" s="71" t="s">
        <v>7</v>
      </c>
      <c r="B90" s="71"/>
      <c r="C90" s="71"/>
      <c r="D90" s="71"/>
      <c r="E90" s="71"/>
      <c r="F90" s="71"/>
    </row>
    <row r="91" spans="1:6" x14ac:dyDescent="0.2">
      <c r="A91" s="31"/>
      <c r="B91" s="31"/>
      <c r="C91" s="31"/>
      <c r="D91" s="31"/>
      <c r="E91" s="31"/>
      <c r="F91" s="31"/>
    </row>
    <row r="92" spans="1:6" x14ac:dyDescent="0.2">
      <c r="A92" s="31"/>
      <c r="B92" s="66"/>
      <c r="C92" s="66"/>
      <c r="D92" s="66"/>
      <c r="E92" s="66"/>
      <c r="F92" s="31"/>
    </row>
    <row r="93" spans="1:6" ht="15" x14ac:dyDescent="0.2">
      <c r="A93" s="72" t="s">
        <v>8</v>
      </c>
      <c r="B93" s="72"/>
      <c r="C93" s="72"/>
      <c r="D93" s="72"/>
      <c r="E93" s="72"/>
      <c r="F93" s="72"/>
    </row>
    <row r="95" spans="1:6" ht="39.75" customHeight="1" x14ac:dyDescent="0.2">
      <c r="B95" s="63"/>
      <c r="C95" s="64"/>
      <c r="D95" s="64"/>
    </row>
    <row r="96" spans="1:6" ht="13.5" customHeight="1" x14ac:dyDescent="0.2"/>
    <row r="97" spans="2:4" x14ac:dyDescent="0.2">
      <c r="B97" s="21"/>
      <c r="C97" s="21"/>
      <c r="D97" s="21"/>
    </row>
  </sheetData>
  <mergeCells count="50">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73:D73"/>
    <mergeCell ref="A93:F93"/>
    <mergeCell ref="B95:D95"/>
    <mergeCell ref="B83:D83"/>
    <mergeCell ref="B84:D84"/>
    <mergeCell ref="B88:E88"/>
    <mergeCell ref="A89:F89"/>
    <mergeCell ref="A90:F90"/>
    <mergeCell ref="B92:E92"/>
  </mergeCells>
  <dataValidations count="1">
    <dataValidation type="list" allowBlank="1" showInputMessage="1" showErrorMessage="1" sqref="B82:B84 B12:B20 B34:B73" xr:uid="{00000000-0002-0000-08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38</vt:i4>
      </vt:variant>
    </vt:vector>
  </HeadingPairs>
  <TitlesOfParts>
    <vt:vector size="57" baseType="lpstr">
      <vt:lpstr>26-05-11</vt:lpstr>
      <vt:lpstr>11-07-11</vt:lpstr>
      <vt:lpstr>22-03-13</vt:lpstr>
      <vt:lpstr>11-07-13</vt:lpstr>
      <vt:lpstr>10-12-13</vt:lpstr>
      <vt:lpstr>20-02-14</vt:lpstr>
      <vt:lpstr>28-04-14</vt:lpstr>
      <vt:lpstr>22-05-14</vt:lpstr>
      <vt:lpstr>03-09-14</vt:lpstr>
      <vt:lpstr>20-02-15</vt:lpstr>
      <vt:lpstr>29-01-16</vt:lpstr>
      <vt:lpstr>31-03-16</vt:lpstr>
      <vt:lpstr>14-06-16</vt:lpstr>
      <vt:lpstr>12-10-17</vt:lpstr>
      <vt:lpstr>27-11-17</vt:lpstr>
      <vt:lpstr>22-10-18</vt:lpstr>
      <vt:lpstr>30-09-19</vt:lpstr>
      <vt:lpstr>21-07-21</vt:lpstr>
      <vt:lpstr>Activités</vt:lpstr>
      <vt:lpstr>'12-10-17'!Liste_Activités</vt:lpstr>
      <vt:lpstr>'14-06-16'!Liste_Activités</vt:lpstr>
      <vt:lpstr>'20-02-15'!Liste_Activités</vt:lpstr>
      <vt:lpstr>'21-07-21'!Liste_Activités</vt:lpstr>
      <vt:lpstr>'22-10-18'!Liste_Activités</vt:lpstr>
      <vt:lpstr>'27-11-17'!Liste_Activités</vt:lpstr>
      <vt:lpstr>'29-01-16'!Liste_Activités</vt:lpstr>
      <vt:lpstr>'30-09-19'!Liste_Activités</vt:lpstr>
      <vt:lpstr>'31-03-16'!Liste_Activités</vt:lpstr>
      <vt:lpstr>Liste_Activités</vt:lpstr>
      <vt:lpstr>'12-10-17'!Print_Area</vt:lpstr>
      <vt:lpstr>'14-06-16'!Print_Area</vt:lpstr>
      <vt:lpstr>'20-02-15'!Print_Area</vt:lpstr>
      <vt:lpstr>'21-07-21'!Print_Area</vt:lpstr>
      <vt:lpstr>'22-10-18'!Print_Area</vt:lpstr>
      <vt:lpstr>'27-11-17'!Print_Area</vt:lpstr>
      <vt:lpstr>'29-01-16'!Print_Area</vt:lpstr>
      <vt:lpstr>'30-09-19'!Print_Area</vt:lpstr>
      <vt:lpstr>'31-03-16'!Print_Area</vt:lpstr>
      <vt:lpstr>'03-09-14'!Zone_d_impression</vt:lpstr>
      <vt:lpstr>'10-12-13'!Zone_d_impression</vt:lpstr>
      <vt:lpstr>'11-07-11'!Zone_d_impression</vt:lpstr>
      <vt:lpstr>'11-07-13'!Zone_d_impression</vt:lpstr>
      <vt:lpstr>'12-10-17'!Zone_d_impression</vt:lpstr>
      <vt:lpstr>'14-06-16'!Zone_d_impression</vt:lpstr>
      <vt:lpstr>'20-02-14'!Zone_d_impression</vt:lpstr>
      <vt:lpstr>'20-02-15'!Zone_d_impression</vt:lpstr>
      <vt:lpstr>'21-07-21'!Zone_d_impression</vt:lpstr>
      <vt:lpstr>'22-03-13'!Zone_d_impression</vt:lpstr>
      <vt:lpstr>'22-05-14'!Zone_d_impression</vt:lpstr>
      <vt:lpstr>'22-10-18'!Zone_d_impression</vt:lpstr>
      <vt:lpstr>'26-05-11'!Zone_d_impression</vt:lpstr>
      <vt:lpstr>'27-11-17'!Zone_d_impression</vt:lpstr>
      <vt:lpstr>'28-04-14'!Zone_d_impression</vt:lpstr>
      <vt:lpstr>'29-01-16'!Zone_d_impression</vt:lpstr>
      <vt:lpstr>'30-09-19'!Zone_d_impression</vt:lpstr>
      <vt:lpstr>'31-03-16'!Zone_d_impression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2019-09-30T19:17:17Z</cp:lastPrinted>
  <dcterms:created xsi:type="dcterms:W3CDTF">1996-11-05T19:10:39Z</dcterms:created>
  <dcterms:modified xsi:type="dcterms:W3CDTF">2021-07-21T14:58:28Z</dcterms:modified>
</cp:coreProperties>
</file>