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defaultThemeVersion="124226"/>
  <mc:AlternateContent xmlns:mc="http://schemas.openxmlformats.org/markup-compatibility/2006">
    <mc:Choice Requires="x15">
      <x15ac:absPath xmlns:x15ac="http://schemas.microsoft.com/office/spreadsheetml/2010/11/ac" url="P:\Administration\Facturation\"/>
    </mc:Choice>
  </mc:AlternateContent>
  <xr:revisionPtr revIDLastSave="0" documentId="13_ncr:1_{E335ECE6-EC7D-4C13-A077-FB7E37A667F0}" xr6:coauthVersionLast="47" xr6:coauthVersionMax="47" xr10:uidLastSave="{00000000-0000-0000-0000-000000000000}"/>
  <bookViews>
    <workbookView xWindow="-120" yWindow="-120" windowWidth="38640" windowHeight="15840" firstSheet="14" activeTab="28" xr2:uid="{00000000-000D-0000-FFFF-FFFF00000000}"/>
  </bookViews>
  <sheets>
    <sheet name="30-09-13" sheetId="4" r:id="rId1"/>
    <sheet name="25-02-14" sheetId="6" r:id="rId2"/>
    <sheet name="22-02-15" sheetId="7" r:id="rId3"/>
    <sheet name="11-10-16" sheetId="8" r:id="rId4"/>
    <sheet name="13-12-16" sheetId="9" r:id="rId5"/>
    <sheet name="18-12-2017" sheetId="10" r:id="rId6"/>
    <sheet name="18-02-18" sheetId="11" r:id="rId7"/>
    <sheet name="28-03-18" sheetId="12" r:id="rId8"/>
    <sheet name="20-12-18" sheetId="13" r:id="rId9"/>
    <sheet name="25-03-19" sheetId="14" r:id="rId10"/>
    <sheet name="06-03-20" sheetId="15" r:id="rId11"/>
    <sheet name="03-04-20" sheetId="16" r:id="rId12"/>
    <sheet name="24-07-20" sheetId="17" r:id="rId13"/>
    <sheet name="14-09-20" sheetId="18" r:id="rId14"/>
    <sheet name="04-03-21" sheetId="19" r:id="rId15"/>
    <sheet name="04-03-21 (2)" sheetId="20" r:id="rId16"/>
    <sheet name="21-05-21" sheetId="21" r:id="rId17"/>
    <sheet name="21-05-21(2)" sheetId="22" r:id="rId18"/>
    <sheet name="18-06-21" sheetId="23" r:id="rId19"/>
    <sheet name="11-12-21" sheetId="24" r:id="rId20"/>
    <sheet name="04-02-22" sheetId="25" r:id="rId21"/>
    <sheet name="04-02-22 (2)" sheetId="26" r:id="rId22"/>
    <sheet name="04-02-22 (3)" sheetId="27" r:id="rId23"/>
    <sheet name="28-03-22" sheetId="28" r:id="rId24"/>
    <sheet name="28-03-22 (2)" sheetId="29" r:id="rId25"/>
    <sheet name="29-06-22" sheetId="30" r:id="rId26"/>
    <sheet name="09-09-22" sheetId="31" r:id="rId27"/>
    <sheet name="04-02-23" sheetId="32" r:id="rId28"/>
    <sheet name="30-05-2023" sheetId="33" r:id="rId29"/>
    <sheet name="Activités" sheetId="5" r:id="rId30"/>
  </sheets>
  <definedNames>
    <definedName name="Liste_Activités" localSheetId="11">Activités!$C$5:$C$47</definedName>
    <definedName name="Liste_Activités" localSheetId="20">Activités!$C$5:$C$47</definedName>
    <definedName name="Liste_Activités" localSheetId="21">Activités!$C$5:$C$47</definedName>
    <definedName name="Liste_Activités" localSheetId="22">Activités!$C$5:$C$47</definedName>
    <definedName name="Liste_Activités" localSheetId="27">Activités!$C$5:$C$47</definedName>
    <definedName name="Liste_Activités" localSheetId="14">Activités!$C$5:$C$47</definedName>
    <definedName name="Liste_Activités" localSheetId="15">Activités!$C$5:$C$47</definedName>
    <definedName name="Liste_Activités" localSheetId="10">Activités!$C$5:$C$47</definedName>
    <definedName name="Liste_Activités" localSheetId="26">Activités!$C$5:$C$47</definedName>
    <definedName name="Liste_Activités" localSheetId="3">Activités!$C$5:$C$47</definedName>
    <definedName name="Liste_Activités" localSheetId="19">Activités!$C$5:$C$47</definedName>
    <definedName name="Liste_Activités" localSheetId="4">Activités!$C$5:$C$47</definedName>
    <definedName name="Liste_Activités" localSheetId="13">Activités!$C$5:$C$47</definedName>
    <definedName name="Liste_Activités" localSheetId="6">Activités!$C$5:$C$47</definedName>
    <definedName name="Liste_Activités" localSheetId="18">Activités!$C$5:$C$47</definedName>
    <definedName name="Liste_Activités" localSheetId="5">Activités!$C$5:$C$47</definedName>
    <definedName name="Liste_Activités" localSheetId="8">Activités!$C$5:$C$47</definedName>
    <definedName name="Liste_Activités" localSheetId="16">Activités!$C$5:$C$47</definedName>
    <definedName name="Liste_Activités" localSheetId="17">Activités!$C$5:$C$47</definedName>
    <definedName name="Liste_Activités" localSheetId="2">Activités!$C$5:$C$47</definedName>
    <definedName name="Liste_Activités" localSheetId="12">Activités!$C$5:$C$47</definedName>
    <definedName name="Liste_Activités" localSheetId="9">Activités!$C$5:$C$47</definedName>
    <definedName name="Liste_Activités" localSheetId="7">Activités!$C$5:$C$47</definedName>
    <definedName name="Liste_Activités" localSheetId="23">Activités!$C$5:$C$47</definedName>
    <definedName name="Liste_Activités" localSheetId="24">Activités!$C$5:$C$47</definedName>
    <definedName name="Liste_Activités" localSheetId="25">Activités!$C$5:$C$47</definedName>
    <definedName name="Liste_Activités" localSheetId="28">Activités!$C$5:$C$47</definedName>
    <definedName name="Liste_Activités">Activités!$C$5:$C$47</definedName>
    <definedName name="Print_Area" localSheetId="11">'03-04-20'!$A$1:$F$88</definedName>
    <definedName name="Print_Area" localSheetId="20">'04-02-22'!$A$1:$F$90</definedName>
    <definedName name="Print_Area" localSheetId="21">'04-02-22 (2)'!$A$1:$F$90</definedName>
    <definedName name="Print_Area" localSheetId="22">'04-02-22 (3)'!$A$1:$F$90</definedName>
    <definedName name="Print_Area" localSheetId="27">'04-02-23'!$A$1:$F$90</definedName>
    <definedName name="Print_Area" localSheetId="14">'04-03-21'!$A$1:$F$91</definedName>
    <definedName name="Print_Area" localSheetId="15">'04-03-21 (2)'!$A$1:$F$91</definedName>
    <definedName name="Print_Area" localSheetId="10">'06-03-20'!$A$1:$F$88</definedName>
    <definedName name="Print_Area" localSheetId="26">'09-09-22'!$A$1:$F$91</definedName>
    <definedName name="Print_Area" localSheetId="3">'11-10-16'!$A$1:$F$89</definedName>
    <definedName name="Print_Area" localSheetId="19">'11-12-21'!$A$1:$F$90</definedName>
    <definedName name="Print_Area" localSheetId="4">'13-12-16'!$A$1:$F$89</definedName>
    <definedName name="Print_Area" localSheetId="13">'14-09-20'!$A$1:$F$92</definedName>
    <definedName name="Print_Area" localSheetId="6">'18-02-18'!$A$1:$F$89</definedName>
    <definedName name="Print_Area" localSheetId="18">'18-06-21'!$A$1:$F$92</definedName>
    <definedName name="Print_Area" localSheetId="5">'18-12-2017'!$A$1:$F$89</definedName>
    <definedName name="Print_Area" localSheetId="8">'20-12-18'!$A$1:$F$89</definedName>
    <definedName name="Print_Area" localSheetId="16">'21-05-21'!$A$1:$F$91</definedName>
    <definedName name="Print_Area" localSheetId="17">'21-05-21(2)'!$A$1:$F$92</definedName>
    <definedName name="Print_Area" localSheetId="2">'22-02-15'!$A$1:$F$89</definedName>
    <definedName name="Print_Area" localSheetId="12">'24-07-20'!$A$1:$F$88</definedName>
    <definedName name="Print_Area" localSheetId="9">'25-03-19'!$A$1:$F$88</definedName>
    <definedName name="Print_Area" localSheetId="7">'28-03-18'!$A$1:$F$89</definedName>
    <definedName name="Print_Area" localSheetId="23">'28-03-22'!$A$1:$F$93</definedName>
    <definedName name="Print_Area" localSheetId="24">'28-03-22 (2)'!$A$1:$F$90</definedName>
    <definedName name="Print_Area" localSheetId="25">'29-06-22'!$A$1:$F$91</definedName>
    <definedName name="Print_Area" localSheetId="28">'30-05-2023'!$A$1:$F$91</definedName>
    <definedName name="_xlnm.Print_Area" localSheetId="11">'03-04-20'!$A$1:$F$88</definedName>
    <definedName name="_xlnm.Print_Area" localSheetId="20">'04-02-22'!$A$1:$F$90</definedName>
    <definedName name="_xlnm.Print_Area" localSheetId="21">'04-02-22 (2)'!$A$1:$F$90</definedName>
    <definedName name="_xlnm.Print_Area" localSheetId="22">'04-02-22 (3)'!$A$1:$F$90</definedName>
    <definedName name="_xlnm.Print_Area" localSheetId="27">'04-02-23'!$A$1:$F$90</definedName>
    <definedName name="_xlnm.Print_Area" localSheetId="14">'04-03-21'!$A$1:$F$91</definedName>
    <definedName name="_xlnm.Print_Area" localSheetId="15">'04-03-21 (2)'!$A$1:$F$91</definedName>
    <definedName name="_xlnm.Print_Area" localSheetId="10">'06-03-20'!$A$1:$F$88</definedName>
    <definedName name="_xlnm.Print_Area" localSheetId="26">'09-09-22'!$A$1:$F$91</definedName>
    <definedName name="_xlnm.Print_Area" localSheetId="3">'11-10-16'!$A$1:$F$89</definedName>
    <definedName name="_xlnm.Print_Area" localSheetId="19">'11-12-21'!$A$1:$F$90</definedName>
    <definedName name="_xlnm.Print_Area" localSheetId="4">'13-12-16'!$A$1:$F$89</definedName>
    <definedName name="_xlnm.Print_Area" localSheetId="13">'14-09-20'!$A$1:$F$92</definedName>
    <definedName name="_xlnm.Print_Area" localSheetId="6">'18-02-18'!$A$1:$F$89</definedName>
    <definedName name="_xlnm.Print_Area" localSheetId="18">'18-06-21'!$A$1:$F$92</definedName>
    <definedName name="_xlnm.Print_Area" localSheetId="5">'18-12-2017'!$A$1:$F$89</definedName>
    <definedName name="_xlnm.Print_Area" localSheetId="8">'20-12-18'!$A$1:$F$89</definedName>
    <definedName name="_xlnm.Print_Area" localSheetId="16">'21-05-21'!$A$1:$F$91</definedName>
    <definedName name="_xlnm.Print_Area" localSheetId="17">'21-05-21(2)'!$A$1:$F$92</definedName>
    <definedName name="_xlnm.Print_Area" localSheetId="2">'22-02-15'!$A$1:$F$89</definedName>
    <definedName name="_xlnm.Print_Area" localSheetId="12">'24-07-20'!$A$1:$F$88</definedName>
    <definedName name="_xlnm.Print_Area" localSheetId="1">'25-02-14'!$A$1:$F$93</definedName>
    <definedName name="_xlnm.Print_Area" localSheetId="9">'25-03-19'!$A$1:$F$88</definedName>
    <definedName name="_xlnm.Print_Area" localSheetId="7">'28-03-18'!$A$1:$F$89</definedName>
    <definedName name="_xlnm.Print_Area" localSheetId="23">'28-03-22'!$A$1:$F$93</definedName>
    <definedName name="_xlnm.Print_Area" localSheetId="24">'28-03-22 (2)'!$A$1:$F$90</definedName>
    <definedName name="_xlnm.Print_Area" localSheetId="25">'29-06-22'!$A$1:$F$91</definedName>
    <definedName name="_xlnm.Print_Area" localSheetId="28">'30-05-2023'!$A$1:$F$91</definedName>
    <definedName name="_xlnm.Print_Area" localSheetId="0">'30-09-13'!$A$1:$F$95</definedName>
    <definedName name="_xlnm.Print_Area" localSheetId="29">Activités!$A$1:$D$47</definedName>
    <definedName name="Zone_impres_MI" localSheetId="11">#REF!</definedName>
    <definedName name="Zone_impres_MI" localSheetId="20">#REF!</definedName>
    <definedName name="Zone_impres_MI" localSheetId="21">#REF!</definedName>
    <definedName name="Zone_impres_MI" localSheetId="22">#REF!</definedName>
    <definedName name="Zone_impres_MI" localSheetId="27">#REF!</definedName>
    <definedName name="Zone_impres_MI" localSheetId="14">#REF!</definedName>
    <definedName name="Zone_impres_MI" localSheetId="15">#REF!</definedName>
    <definedName name="Zone_impres_MI" localSheetId="10">#REF!</definedName>
    <definedName name="Zone_impres_MI" localSheetId="26">#REF!</definedName>
    <definedName name="Zone_impres_MI" localSheetId="3">#REF!</definedName>
    <definedName name="Zone_impres_MI" localSheetId="19">#REF!</definedName>
    <definedName name="Zone_impres_MI" localSheetId="4">#REF!</definedName>
    <definedName name="Zone_impres_MI" localSheetId="13">#REF!</definedName>
    <definedName name="Zone_impres_MI" localSheetId="6">#REF!</definedName>
    <definedName name="Zone_impres_MI" localSheetId="18">#REF!</definedName>
    <definedName name="Zone_impres_MI" localSheetId="5">#REF!</definedName>
    <definedName name="Zone_impres_MI" localSheetId="8">#REF!</definedName>
    <definedName name="Zone_impres_MI" localSheetId="16">#REF!</definedName>
    <definedName name="Zone_impres_MI" localSheetId="17">#REF!</definedName>
    <definedName name="Zone_impres_MI" localSheetId="2">#REF!</definedName>
    <definedName name="Zone_impres_MI" localSheetId="12">#REF!</definedName>
    <definedName name="Zone_impres_MI" localSheetId="1">#REF!</definedName>
    <definedName name="Zone_impres_MI" localSheetId="9">#REF!</definedName>
    <definedName name="Zone_impres_MI" localSheetId="7">#REF!</definedName>
    <definedName name="Zone_impres_MI" localSheetId="23">#REF!</definedName>
    <definedName name="Zone_impres_MI" localSheetId="24">#REF!</definedName>
    <definedName name="Zone_impres_MI" localSheetId="25">#REF!</definedName>
    <definedName name="Zone_impres_MI" localSheetId="28">#REF!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1" i="33" l="1"/>
  <c r="E74" i="33"/>
  <c r="E70" i="32"/>
  <c r="E73" i="32"/>
  <c r="E74" i="32"/>
  <c r="E75" i="32"/>
  <c r="E77" i="32"/>
  <c r="E81" i="32"/>
  <c r="E71" i="31"/>
  <c r="E74" i="31"/>
  <c r="E75" i="31"/>
  <c r="E76" i="31"/>
  <c r="E78" i="31"/>
  <c r="E82" i="31"/>
  <c r="E71" i="30"/>
  <c r="E74" i="30"/>
  <c r="E75" i="30"/>
  <c r="E76" i="30"/>
  <c r="E78" i="30"/>
  <c r="E82" i="30"/>
  <c r="E70" i="29"/>
  <c r="E73" i="29"/>
  <c r="E74" i="29"/>
  <c r="E75" i="29"/>
  <c r="E77" i="29"/>
  <c r="E81" i="29"/>
  <c r="E73" i="28"/>
  <c r="E76" i="28"/>
  <c r="E77" i="28"/>
  <c r="E78" i="28"/>
  <c r="E80" i="28"/>
  <c r="E84" i="28"/>
  <c r="E70" i="26"/>
  <c r="E70" i="27"/>
  <c r="E70" i="25"/>
  <c r="E73" i="27"/>
  <c r="E74" i="27"/>
  <c r="E75" i="27"/>
  <c r="E77" i="27"/>
  <c r="E81" i="27"/>
  <c r="E73" i="26"/>
  <c r="E74" i="26"/>
  <c r="E75" i="26"/>
  <c r="E77" i="26"/>
  <c r="E81" i="26"/>
  <c r="E73" i="25"/>
  <c r="E74" i="25"/>
  <c r="E75" i="25"/>
  <c r="E77" i="25"/>
  <c r="E81" i="25"/>
  <c r="E70" i="24"/>
  <c r="E73" i="24"/>
  <c r="E74" i="24"/>
  <c r="E75" i="24"/>
  <c r="E77" i="24"/>
  <c r="E81" i="24"/>
  <c r="E72" i="23"/>
  <c r="E75" i="23"/>
  <c r="E76" i="23"/>
  <c r="E77" i="23"/>
  <c r="E79" i="23"/>
  <c r="E83" i="23"/>
  <c r="E71" i="21"/>
  <c r="E72" i="22"/>
  <c r="E75" i="22"/>
  <c r="E76" i="22"/>
  <c r="E77" i="22"/>
  <c r="E79" i="22"/>
  <c r="E83" i="22"/>
  <c r="E74" i="21"/>
  <c r="E75" i="21"/>
  <c r="E76" i="21"/>
  <c r="E78" i="21"/>
  <c r="E82" i="21"/>
  <c r="E71" i="20"/>
  <c r="E71" i="19"/>
  <c r="E74" i="20"/>
  <c r="E75" i="20"/>
  <c r="E76" i="20"/>
  <c r="E78" i="20"/>
  <c r="E82" i="20"/>
  <c r="E74" i="19"/>
  <c r="E75" i="19"/>
  <c r="E76" i="19"/>
  <c r="E78" i="19"/>
  <c r="E82" i="19"/>
  <c r="E72" i="18"/>
  <c r="E75" i="18"/>
  <c r="E76" i="18"/>
  <c r="E77" i="18"/>
  <c r="E79" i="18"/>
  <c r="E83" i="18"/>
  <c r="E68" i="17"/>
  <c r="E71" i="17"/>
  <c r="E72" i="17"/>
  <c r="E73" i="17"/>
  <c r="E75" i="17"/>
  <c r="E79" i="17"/>
  <c r="E68" i="16"/>
  <c r="E71" i="16"/>
  <c r="E72" i="16"/>
  <c r="E73" i="16"/>
  <c r="E75" i="16"/>
  <c r="E79" i="16"/>
  <c r="E68" i="15"/>
  <c r="E71" i="15"/>
  <c r="E72" i="15"/>
  <c r="E73" i="15"/>
  <c r="E75" i="15"/>
  <c r="E79" i="15"/>
  <c r="E68" i="14"/>
  <c r="E71" i="14"/>
  <c r="E72" i="14"/>
  <c r="E73" i="14"/>
  <c r="E75" i="14"/>
  <c r="E79" i="14"/>
  <c r="E69" i="13"/>
  <c r="E72" i="13"/>
  <c r="E73" i="13"/>
  <c r="E74" i="13"/>
  <c r="E76" i="13"/>
  <c r="E80" i="13"/>
  <c r="E69" i="12"/>
  <c r="E72" i="12"/>
  <c r="E73" i="12"/>
  <c r="E74" i="12"/>
  <c r="E76" i="12"/>
  <c r="E80" i="12"/>
  <c r="E69" i="11"/>
  <c r="E72" i="11"/>
  <c r="E73" i="11"/>
  <c r="E74" i="11"/>
  <c r="E76" i="11"/>
  <c r="E80" i="11"/>
  <c r="E69" i="10"/>
  <c r="E72" i="10"/>
  <c r="E73" i="10"/>
  <c r="E74" i="10"/>
  <c r="E76" i="10"/>
  <c r="E80" i="10"/>
  <c r="E69" i="9"/>
  <c r="E72" i="9"/>
  <c r="E73" i="9"/>
  <c r="E74" i="9"/>
  <c r="E76" i="9"/>
  <c r="E80" i="9"/>
  <c r="E69" i="8"/>
  <c r="E72" i="8"/>
  <c r="E73" i="8"/>
  <c r="E74" i="8"/>
  <c r="E76" i="8"/>
  <c r="E80" i="8"/>
  <c r="E69" i="7"/>
  <c r="E72" i="7"/>
  <c r="E73" i="7"/>
  <c r="E74" i="7"/>
  <c r="E76" i="7"/>
  <c r="E80" i="7"/>
  <c r="E73" i="6"/>
  <c r="E76" i="6"/>
  <c r="E75" i="4"/>
  <c r="E78" i="4"/>
  <c r="E80" i="4"/>
  <c r="E78" i="6"/>
  <c r="E77" i="6"/>
  <c r="E80" i="6"/>
  <c r="E84" i="6"/>
  <c r="E79" i="4"/>
  <c r="E82" i="4"/>
  <c r="E86" i="4"/>
  <c r="E76" i="33" l="1"/>
  <c r="E75" i="33"/>
  <c r="E78" i="33" s="1"/>
  <c r="E82" i="33" s="1"/>
</calcChain>
</file>

<file path=xl/sharedStrings.xml><?xml version="1.0" encoding="utf-8"?>
<sst xmlns="http://schemas.openxmlformats.org/spreadsheetml/2006/main" count="799" uniqueCount="226">
  <si>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</si>
  <si>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</si>
  <si>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</si>
  <si>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</si>
  <si>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</si>
  <si>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</si>
  <si>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</si>
  <si>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</si>
  <si>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</si>
  <si>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</si>
  <si>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</si>
  <si>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</si>
  <si>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</si>
  <si>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 xml:space="preserve"> - Divers calculs effectués;</t>
  </si>
  <si>
    <t xml:space="preserve"> - Rencontre avec vous pour la signature des documents préparés;</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</si>
  <si>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</si>
  <si>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</si>
  <si>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</si>
  <si>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</si>
  <si>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</si>
  <si>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</si>
  <si>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</si>
  <si>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</si>
  <si>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</si>
  <si>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</si>
  <si>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</si>
  <si>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</si>
  <si>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</si>
  <si>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</si>
  <si>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</si>
  <si>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</si>
  <si>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</si>
  <si>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</si>
  <si>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Préparation des formulaires de CDC T2054 et CO-502 requis;</t>
  </si>
  <si>
    <t xml:space="preserve"> - Préparer un sommaire de chèques à faire pour la séance de clôture</t>
  </si>
  <si>
    <t xml:space="preserve"> - Diverses discussions téléphoniques avec vous ;</t>
  </si>
  <si>
    <t xml:space="preserve"> - Lecture et rédaction de divers courriels avec les divers intervenants;</t>
  </si>
  <si>
    <t>*** Veuillez faire votre chèque à l'ordre de GC Fiscalité Plus Inc. Payable en ligne dans les institutions financières participantes.***</t>
  </si>
  <si>
    <t>Le 30 septembre 2013</t>
  </si>
  <si>
    <t>ROXANNE HAMELIN</t>
  </si>
  <si>
    <t>ROXANE HAMELIN AVOCATE INC.</t>
  </si>
  <si>
    <t>502-7333 Place des Roseraies</t>
  </si>
  <si>
    <t>Anjou (Montréal) Québec H1M2X6</t>
  </si>
  <si>
    <t># 13221</t>
  </si>
  <si>
    <t xml:space="preserve"> - Rencontre avec vous aux bureaux de Georges Tremblay;</t>
  </si>
  <si>
    <t xml:space="preserve"> - Diverses discussions téléphoniques avec vous, votre comptable, le cofiduciaire et le juriste en charge de la documentation ;</t>
  </si>
  <si>
    <t xml:space="preserve"> - Analyse de la juste valeur marchande de votre clientèle;</t>
  </si>
  <si>
    <t>Le 25 février 2014</t>
  </si>
  <si>
    <t># 14033</t>
  </si>
  <si>
    <t xml:space="preserve"> - Modifications au mémorandum pour intégrer les valeurs des actifs transférés, pour le transfert de la police d'assurance-vie et autres modifications;</t>
  </si>
  <si>
    <t xml:space="preserve"> - Travail avec Gagnon Tremblay afin d'intégrer la réorganisation effectuée avec les livres comptables;</t>
  </si>
  <si>
    <t xml:space="preserve"> - Travail entourant le transfert de la police d'assurance-vie et le transfert de la police d'assurance maladie-grave;</t>
  </si>
  <si>
    <t xml:space="preserve"> - Discussions avec vous, avec votre planificateur financier entourant vos police d'assurances, avec votre notaire pour l'intégration à votre testament de la planification effectuée, avec la caisse populaire, avec Me Michael D'Souza sur les différents aspects de la réorganisation et avec votre comptable pour explications détaillées;</t>
  </si>
  <si>
    <t xml:space="preserve"> - Obtention des informations manquantes pour finaliser les diverses étapes;</t>
  </si>
  <si>
    <t xml:space="preserve"> - Révision de la documentation juridique des dernières étapes de réorganisation;</t>
  </si>
  <si>
    <t>Frais de poste recommandé</t>
  </si>
  <si>
    <t>*** Payable sur réception.  Frais d’administration de 24 % par année sur note d’honoraires passée due. ***</t>
  </si>
  <si>
    <t>Le 22 février 2015</t>
  </si>
  <si>
    <t>502-7333 Place des Roseraies
Anjou (Montréal) Québec H1M 2X6</t>
  </si>
  <si>
    <t># 15024</t>
  </si>
  <si>
    <t xml:space="preserve"> - Diverses discussions téléphoniques avec vous pendant l'année;</t>
  </si>
  <si>
    <t xml:space="preserve"> - Rencontre à vos bureaux le 5 février;</t>
  </si>
  <si>
    <t xml:space="preserve"> - Diverses discussions téléphoniques et rencontres explicatives avec Georges;</t>
  </si>
  <si>
    <t>Le 11 octobre 2016</t>
  </si>
  <si>
    <t># 16223</t>
  </si>
  <si>
    <t xml:space="preserve"> - Rencontre avec vous à vos bureaux ;</t>
  </si>
  <si>
    <t xml:space="preserve"> - Diverses discussions téléphoniques avec votre comptable;</t>
  </si>
  <si>
    <t xml:space="preserve"> - Mise à jour du mémorandum étant donné les délais et finalisation du mémorandum fiscal ;</t>
  </si>
  <si>
    <t xml:space="preserve"> - Diverses discussions téléphoniques avec vous, votre comptable et le juriste ;</t>
  </si>
  <si>
    <t xml:space="preserve"> - Préparation à la rencontre et rencontre avec vous pour la signature de la documentation préparée ;</t>
  </si>
  <si>
    <t>Le 13 décembre 2016</t>
  </si>
  <si>
    <t># 16276</t>
  </si>
  <si>
    <t>Le 18 décembre 2017</t>
  </si>
  <si>
    <t># 17277</t>
  </si>
  <si>
    <t>Frais d'un consultant en taxes de ventes</t>
  </si>
  <si>
    <t xml:space="preserve"> - Divers échanges concernant l'introduction d'employés à l'actionnariat et analyse ;</t>
  </si>
  <si>
    <t xml:space="preserve"> - Travail en lien avec l'achat d'un chalet à louer ;</t>
  </si>
  <si>
    <t xml:space="preserve"> - Travail avec vos comptables à la production de relevés fiscaux de fin d'année ;</t>
  </si>
  <si>
    <t>Le 18 février 2018</t>
  </si>
  <si>
    <t># 18007</t>
  </si>
  <si>
    <t>Le 28 mars 2018</t>
  </si>
  <si>
    <t># 18075</t>
  </si>
  <si>
    <t xml:space="preserve"> - Travail avec vos comptables à la préparation de vos états financiers et déclarations d'impôts ;</t>
  </si>
  <si>
    <t xml:space="preserve"> - Analyse de la meilleure planification fiscale possible dans votre situation ;</t>
  </si>
  <si>
    <t xml:space="preserve"> - Diverses discussions téléphoniques et courriels avec vous, le conseiller juridique et votre comptable ;</t>
  </si>
  <si>
    <t># 18306</t>
  </si>
  <si>
    <t>Le 20 décembre 2018</t>
  </si>
  <si>
    <t xml:space="preserve"> - Analyse pour déterminer si une planification fiscale est possible pour optimiser votre situation ;</t>
  </si>
  <si>
    <t xml:space="preserve"> - Préparation de diverses simulations pour déterminer le scénario optimal ;</t>
  </si>
  <si>
    <t xml:space="preserve"> - Préparation de tableaux et d'illustrations afin d'être en mesure de vous expliquer les possibilités, avantages, risques et impacts ;</t>
  </si>
  <si>
    <t xml:space="preserve"> - Préparation d'un questionnaire d'incorporation pour fournir les informations requises par la juriste ;</t>
  </si>
  <si>
    <t xml:space="preserve"> - Préparation des différents formulaires d'autorisations requis pour valider différents soldes avec les gouvernements ;</t>
  </si>
  <si>
    <t xml:space="preserve"> - Diverses discussions téléphoniques avec vous et la juriste ;</t>
  </si>
  <si>
    <t>Le 25 MARS 2019</t>
  </si>
  <si>
    <t># 19073</t>
  </si>
  <si>
    <t xml:space="preserve"> - Finalisation du mémorandum fiscal pour mettre en place la réorganisation;</t>
  </si>
  <si>
    <t xml:space="preserve"> - Révision de la documentation juridique afférente à la présente réorganisation et révision des modifications effectuées ;</t>
  </si>
  <si>
    <t xml:space="preserve"> - Préparation des formulaires de CDC T2054 et CO-502 et des différentes annexes requises ;</t>
  </si>
  <si>
    <t xml:space="preserve"> - Préparation des formulaires de choix de taxes de ventes afin de ne pas charger de taxes lors du transfert de l'achalandage ;</t>
  </si>
  <si>
    <t xml:space="preserve"> - Rencontre et préparation à la rencontre avec vous pour la signature des documents préparés le 24 janvier 2019 ;</t>
  </si>
  <si>
    <t xml:space="preserve"> - Analyse requise pour déterminer le montant à vous transférer de votre compte entreprise à votre compte personnel pour faire correspondre la planification fiscale avec vos sorties de fond réels ;</t>
  </si>
  <si>
    <t xml:space="preserve"> - Analyse des chiffres finaux aux états financiers, des relevés T5/Relevés 3 et des déclarations de revenus des sociétés ;</t>
  </si>
  <si>
    <t xml:space="preserve"> - Diverses discussions téléphoniques avec vous, votre comptable et la juriste ;</t>
  </si>
  <si>
    <t xml:space="preserve"> - Lecture et rédaction de divers courriels avec vous, votre comptable et la juriste ;</t>
  </si>
  <si>
    <t># 20052</t>
  </si>
  <si>
    <t>Le 6 MARS 2020</t>
  </si>
  <si>
    <t xml:space="preserve"> - Lecture, analyse et rédaction de divers courriels au mois d'octobre 2019 ;</t>
  </si>
  <si>
    <t xml:space="preserve"> - Planification de fin d'année avec Patrick Lafleur dans votre dossier ;</t>
  </si>
  <si>
    <t>Le 3 AVRIL 2020</t>
  </si>
  <si>
    <t># 20091</t>
  </si>
  <si>
    <t xml:space="preserve"> - Analyse des différents documents soumis pour valider l'optimisation fiscale et les erreurs potentielles et explications des résultats ;</t>
  </si>
  <si>
    <t>Le 24 JUILLET 2020</t>
  </si>
  <si>
    <t># 20186</t>
  </si>
  <si>
    <t xml:space="preserve"> - Analyse, fournir les directives aux juristes, révision juridique et travail entourant la liquidation de la filiale de la société ;</t>
  </si>
  <si>
    <t xml:space="preserve"> - Analyse de la planification de la relève en prévision d'une rencontre, préparation à la rencontre, déplacement et rencontre avec vous et votre relève à vos bureaux ;</t>
  </si>
  <si>
    <t xml:space="preserve"> - Détermination de la valeur marchande de votre étude et fournir les explications écrites et documentée à votre relève ;</t>
  </si>
  <si>
    <t xml:space="preserve"> - Analyse afin de déterminer la meilleure façon de procéder au transfert à la relève, déterminer les différentes aspects de la transaction dont le fonctionnement de la rémunération, l'évolution dans les parts entre la relève, l'attribution du gain en capital entre les bénéficiaires de la fiducie, préparation de simulations, etc.</t>
  </si>
  <si>
    <t xml:space="preserve"> - Diverses discussions téléphoniques avec vous ainsi que lecture et rédaction de divers courriels avec vous ;</t>
  </si>
  <si>
    <t>Le 14 SEPTEMBRE 2020</t>
  </si>
  <si>
    <t># 20239</t>
  </si>
  <si>
    <t xml:space="preserve"> - Recueuillir les informations pour la création de 3 nouvellles sociétés ;</t>
  </si>
  <si>
    <t xml:space="preserve"> - Révision de la documentation juridique pour la création des 3 nouvelles sociétés ;</t>
  </si>
  <si>
    <t xml:space="preserve"> - Diverses discussions téléphoniques avec chacun de vous et les juristes ;</t>
  </si>
  <si>
    <t xml:space="preserve"> - Obtenir les numéros d'entreprise des 3 nouvelles sociétés ;</t>
  </si>
  <si>
    <t>Le 4 MARS 2021</t>
  </si>
  <si>
    <t xml:space="preserve"> - Travail avec votre comptable aux états financiers, déclarations de revenus et formulaires T5/Relevés 3 des différentes entités du groupe et en lien avec la vente des actions de la société immédiatement après la fin d'année ;</t>
  </si>
  <si>
    <t xml:space="preserve"> - Préparation des formulaires T2027 et son équivalent du Québec ;</t>
  </si>
  <si>
    <t xml:space="preserve"> - Début de travail en lien avec la déclaration d'un dividende du compte de dividende en capital dans 9288 ;</t>
  </si>
  <si>
    <t xml:space="preserve"> - Diverses discussions téléphoniques, lectures et rédactions de courriels avec vous, les notaires, vos comptables et votre planificateur financier ;</t>
  </si>
  <si>
    <t># 21042B</t>
  </si>
  <si>
    <t># 21042A</t>
  </si>
  <si>
    <t>814-7101 RUE JEAN-TALON E
ANJOU QC H1M 3N7</t>
  </si>
  <si>
    <t>202-7333 PLACE DES ROSERAIES
ANJOU Québec H1M 2X6</t>
  </si>
  <si>
    <t>9288-1929 QUÉBEC INC</t>
  </si>
  <si>
    <t>Le 21 MAI 2021</t>
  </si>
  <si>
    <t># 21209</t>
  </si>
  <si>
    <t># 21210</t>
  </si>
  <si>
    <t xml:space="preserve"> - Travail avec votre comptable à la préparation des différentes déclarations de revenus ;</t>
  </si>
  <si>
    <t xml:space="preserve"> - Analyse, travail avec votre planification financier et votre comptable, démarches avec les gouvernements, fournir les directives aux notaires pour la préparation de la documentation, révision juridique et préparation de tous les formulaires fiscaux et annexes et rencontre pour signatures relativement à la déclaration de dividende à même le compte de dividende en capital ;</t>
  </si>
  <si>
    <t xml:space="preserve"> - Modifications au mémorandum fiscal pour mettre en place la réorganisation suite à divers changements requis en cours de route;</t>
  </si>
  <si>
    <t xml:space="preserve"> - Préparation à la rencontre, déplacement et rencontre avec vous pour différentes explications ;</t>
  </si>
  <si>
    <t xml:space="preserve"> - Préparation à la vidéoconférence et videoconférence avec vous et les notaires pour faire le tour de la mise en place ;</t>
  </si>
  <si>
    <t>Le 18 JUIN 2021</t>
  </si>
  <si>
    <t># 21247</t>
  </si>
  <si>
    <t xml:space="preserve"> - Travail relativement aux différents virements bancaires effectués et corrections requises ;</t>
  </si>
  <si>
    <t xml:space="preserve"> - Travail avec les notaires aux différents changements requis aux contrats ;</t>
  </si>
  <si>
    <t xml:space="preserve"> - Travail avec vos comptables à la finalisations des différentes déclarations à produire ;</t>
  </si>
  <si>
    <t>Le 11 DÉCEMBRE 2021</t>
  </si>
  <si>
    <t xml:space="preserve"> - Différentes discussions téléphoniques avec tous concernant divers sujets dont le fonctionnement de la rémunération au 2021-2022, acomptes provisionnels, convention d'actionnaires, etc ;</t>
  </si>
  <si>
    <t xml:space="preserve"> - Travail avec votre comptable à la préparation des états financiers, déclarations de revenus, faire refléter toutes les transactions de mise en place de la réorganisation, etc</t>
  </si>
  <si>
    <t xml:space="preserve"> - Analyse et recherches fiscales entourant les différentes questions d'optimisation fiscale vs la dépense de Gym ;</t>
  </si>
  <si>
    <t xml:space="preserve"> - Travail d'analyse en profondeur de toutes les transactions bancaires survenues dans l'année, courriels et discussions téléphoniques, modifications de tableaux, sommaires, etc ;</t>
  </si>
  <si>
    <t xml:space="preserve"> - Préparer tableau de répartition de profits 2021 et préparation de tableau pour acomptes sur profits de 2022 ;</t>
  </si>
  <si>
    <t># 21432</t>
  </si>
  <si>
    <t>Le 4 FÉVRIER 2022</t>
  </si>
  <si>
    <t># 22004</t>
  </si>
  <si>
    <t># 22005</t>
  </si>
  <si>
    <t xml:space="preserve"> - Différentes démarches entourant l'obtention de financement ;</t>
  </si>
  <si>
    <t xml:space="preserve"> - Lecture et rédaction de divers courriels avec vous et les divers intervenants;</t>
  </si>
  <si>
    <t>9372-5901 QUÉBEC INC</t>
  </si>
  <si>
    <t># 22006</t>
  </si>
  <si>
    <t xml:space="preserve"> - Travail avec votre comptable pour le versement d'un Compte de dividende en capital ;</t>
  </si>
  <si>
    <t xml:space="preserve"> - Lecture et rédaction de divers courriels et discussions téléphoniques avec vous et votre comptable;</t>
  </si>
  <si>
    <t xml:space="preserve"> - Fournir les différents documents à votre nouveau comptable ;</t>
  </si>
  <si>
    <t xml:space="preserve"> - Planification fiscale d'optisation de fin d'année ;</t>
  </si>
  <si>
    <t>HAMELIN PICARD BEAUVAIS, AVOCATS INC.</t>
  </si>
  <si>
    <t># 22074</t>
  </si>
  <si>
    <t>Le 28 MARS 2022</t>
  </si>
  <si>
    <t xml:space="preserve"> - Fournir la documentation pertinente à vos nouveaux comptables (MNP) afin qu'ils soient en mesure de continuer ;</t>
  </si>
  <si>
    <t xml:space="preserve"> - Diverses discussions téléphoniques avec vos comptables et Sophie ;</t>
  </si>
  <si>
    <t xml:space="preserve"> - Obtention de la documentation légale requise pour vos institutions financières ;</t>
  </si>
  <si>
    <t xml:space="preserve"> - Préparation à la vidéoconférence et vidéoconférence avec vos comptables pour l'explication de votre dossier au complet ;</t>
  </si>
  <si>
    <t># 22075</t>
  </si>
  <si>
    <t xml:space="preserve"> - Analyse, optimisation et directives à votre comptable et à vos juristes pour la préparation de la documentation ;</t>
  </si>
  <si>
    <t xml:space="preserve"> - Révision de la documentation légale préparée ;</t>
  </si>
  <si>
    <t xml:space="preserve"> - Diverses discussions téléphoniques avec vous, vos comptables et les juristes ;</t>
  </si>
  <si>
    <t>Le 29 JUIN 2022</t>
  </si>
  <si>
    <t># 22209</t>
  </si>
  <si>
    <t xml:space="preserve"> - Travail avec votre comptable aux déclarations de revenus ;</t>
  </si>
  <si>
    <t xml:space="preserve"> - Diverses discussions téléphoniques avec vous et votre planificateur financier sur divers sujets ;</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</si>
  <si>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</si>
  <si>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</si>
  <si>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</si>
  <si>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</si>
  <si>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</si>
  <si>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Préparation à la rencontre et rencontre avec vous par Vidéoconférence ;</t>
  </si>
  <si>
    <t xml:space="preserve"> - Recueullir les différentes informations pertinentes à l'élaboration de la planification fiscale ;</t>
  </si>
  <si>
    <t xml:space="preserve"> - Recueuillir les informations pour la création d'une société;</t>
  </si>
  <si>
    <t xml:space="preserve"> - Recueuillir les informations pour la création d'une fiducie;</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</si>
  <si>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</si>
  <si>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</si>
  <si>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</si>
  <si>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Divers calculs effectués en lien avec la mise en place;</t>
  </si>
  <si>
    <t xml:space="preserve"> - Démarches d'obtention du numéro d'entreprise fédéral pour la nouvelle société ;</t>
  </si>
  <si>
    <t xml:space="preserve"> - Préparation des différents formulaires et annexes requises afin de déclarer un CDC ;</t>
  </si>
  <si>
    <t xml:space="preserve"> - Préparer un sommaire de chèques à faire pour la séance de clôture ;</t>
  </si>
  <si>
    <t xml:space="preserve"> - Préparation des formulaires de choix fiscaux de clauses de non-concurrence;</t>
  </si>
  <si>
    <t xml:space="preserve"> - Diverses discussions téléphoniques avec vous et le juriste;</t>
  </si>
  <si>
    <t xml:space="preserve"> - Diverses discussions téléphoniques avec vous, le juriste et votre comptable;</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</si>
  <si>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</si>
  <si>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</si>
  <si>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</si>
  <si>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Le 9 SEPTEMBRE 2022</t>
  </si>
  <si>
    <t># 22307</t>
  </si>
  <si>
    <t>SOPHIE BEAUVAIS / ROSE-MARIE PICARD</t>
  </si>
  <si>
    <t xml:space="preserve"> - Répondre aux différentes questions de votre comptable ;</t>
  </si>
  <si>
    <t xml:space="preserve"> - Préparation à la rencontre et rencontre avec votre comptable par Vidéoconférence ;</t>
  </si>
  <si>
    <t>Le 4 FÉVRIER 2023</t>
  </si>
  <si>
    <t># 23012</t>
  </si>
  <si>
    <t xml:space="preserve"> - Préparation à des rencontres et rencontres avec votre comptable par Vidéoconférences ;</t>
  </si>
  <si>
    <t xml:space="preserve"> - Travail avec vos comptables et révisions des diverses versions d'états financiers et déclarations d'impôts des différentes sociétés ;</t>
  </si>
  <si>
    <t xml:space="preserve"> - Travail afin de déterminer le prix de vente final, préparation des diverses analyses et tableaux ;</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</si>
  <si>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</si>
  <si>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</si>
  <si>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</si>
  <si>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</si>
  <si>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t xml:space="preserve"> - Diverses discussions téléphoniques avec vous et votre comptable;</t>
  </si>
  <si>
    <t xml:space="preserve"> - Analyse des avances/dividendes et divers écahnges avec tous afin de clarifier tout ce qui s'est passé ;</t>
  </si>
  <si>
    <t xml:space="preserve"> - Modifications au mémorandum fiscal suite à la détermination du prix de vente final pour faire les ajustements et modifications demandées par les comptables afin de ne pas avoir à modifer les états financiers ;</t>
  </si>
  <si>
    <t xml:space="preserve"> - Répondre aux différentes questions de vos comptables ;</t>
  </si>
  <si>
    <t>Le 30 MAI 2023</t>
  </si>
  <si>
    <t># 23189</t>
  </si>
  <si>
    <r>
      <t xml:space="preserve">Facturation relativement aux travaux effectués </t>
    </r>
    <r>
      <rPr>
        <b/>
        <u/>
        <sz val="11"/>
        <color rgb="FF625850"/>
        <rFont val="Verdana"/>
        <family val="2"/>
      </rPr>
      <t>depuis le 29 juin 2022</t>
    </r>
    <r>
      <rPr>
        <sz val="11"/>
        <color rgb="FF625850"/>
        <rFont val="Verdana"/>
        <family val="2"/>
      </rPr>
      <t>, notamment:</t>
    </r>
  </si>
  <si>
    <t xml:space="preserve"> - Modifications au mémorandum fiscal suite à la détermination du prix de vente final pour faire les ajustements ;</t>
  </si>
  <si>
    <t xml:space="preserve"> - Diverses discussions téléphoniques et courriel avec vous sur divers sujets ;</t>
  </si>
  <si>
    <t xml:space="preserve"> - Analyse des transactions bancaires et sommaire vs la planification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</si>
</sst>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s>
  <fonts count="23"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3">
    <xf numFmtId="0" fontId="0" fillId="0" borderId="0"/>
    <xf numFmtId="164" fontId="1" fillId="0" borderId="0" applyFont="0" applyFill="0" applyBorder="0" applyAlignment="0" applyProtection="0"/>
    <xf numFmtId="44" fontId="1" fillId="0" borderId="0" applyFont="0" applyFill="0" applyBorder="0" applyAlignment="0" applyProtection="0"/>
  </cellStyleXfs>
  <cellXfs count="60">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12" fillId="0" borderId="0" xfId="0" applyFont="1" applyAlignment="1">
      <alignment horizontal="left" wrapText="1" indent="1" shrinkToFit="1"/>
    </xf>
    <xf numFmtId="0" fontId="17" fillId="0" borderId="0" xfId="0" applyFont="1" applyAlignment="1">
      <alignment wrapText="1"/>
    </xf>
    <xf numFmtId="0" fontId="6" fillId="4" borderId="11" xfId="0" applyFont="1" applyFill="1" applyBorder="1" applyAlignment="1">
      <alignment horizontal="center"/>
    </xf>
    <xf numFmtId="0" fontId="6" fillId="4" borderId="12" xfId="0" applyFont="1" applyFill="1" applyBorder="1" applyAlignment="1">
      <alignment horizontal="center"/>
    </xf>
    <xf numFmtId="0" fontId="12" fillId="0" borderId="0" xfId="0" applyFont="1" applyAlignment="1">
      <alignment horizontal="center"/>
    </xf>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7" fillId="0" borderId="0" xfId="0" applyFont="1" applyAlignment="1">
      <alignment horizontal="left" indent="1"/>
    </xf>
    <xf numFmtId="0" fontId="10" fillId="0" borderId="13" xfId="0" applyFont="1" applyBorder="1" applyAlignment="1">
      <alignment horizontal="center" vertical="center"/>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5" fillId="2" borderId="0" xfId="0" applyFont="1" applyFill="1" applyAlignment="1">
      <alignment horizontal="center"/>
    </xf>
  </cellXfs>
  <cellStyles count="3">
    <cellStyle name="Milliers" xfId="1" builtinId="3"/>
    <cellStyle name="Monétaire" xfId="2"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DE59E27-D41F-4342-BDEC-45568A654E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D72770D-4462-4BDB-B30A-127D1E5FA6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E5C7FD4-56EA-4DE1-B1EC-C03B4C2502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1371DE2-B2F3-4C80-BB65-36C8663675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403773E-5C77-4DFB-8129-75B01F17C1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FE6C387-B982-44F0-947B-B3E102E351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50B88CB-0D9E-401C-8A9B-17700E05CC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1B3E96A-2209-4EE3-8E36-2E0E1BBAF8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567542D-C40C-4753-B49C-BB8F1826BA4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8497A1B-CE81-4612-8167-3CB2EEB44A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97BC17A-9C4F-4644-8733-5AFA4F93A22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231E593-F17D-478F-B06A-F21EF995D31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DFFC39F-9AC0-4BE5-81EC-2926025B10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F22D9D2-F808-4C04-91D9-FA9AFFEACE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B57FE43-32B4-40F0-9BCA-DF20B44EAE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DDF5B1D-D732-4CA3-B5D2-4DB186DC916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7E97ECF-319F-496A-98A9-CBD1CB7BAA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EAD9D64-35A9-435E-8DD6-B4C90BBC14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B271C99-EE27-4417-AF33-E06B418986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3A3FD71-8B18-4944-BD98-1B3C367B7FF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10357B1-4FD7-46A0-960C-789908635AD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0A0761F-2210-4493-B3E9-9DDBC513B7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A5E6FA8-FE7E-47DD-83D2-2F34E94A6D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9F8BE26-B90E-436A-AE5D-8600422235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329A9B4-83AC-4891-A2E5-87A52681AF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8"/>
  <sheetViews>
    <sheetView view="pageBreakPreview" topLeftCell="A34" zoomScale="80" zoomScaleNormal="100" zoomScaleSheetLayoutView="80" workbookViewId="0">
      <selection activeCell="B68" sqref="B68:D68"/>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38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40</v>
      </c>
      <c r="C25" s="21"/>
      <c r="D25" s="21"/>
      <c r="E25" s="21"/>
      <c r="F25" s="21"/>
    </row>
    <row r="26" spans="1:6" ht="15" x14ac:dyDescent="0.2">
      <c r="A26" s="17"/>
      <c r="B26" s="26" t="s">
        <v>41</v>
      </c>
      <c r="C26" s="21"/>
      <c r="D26" s="21"/>
      <c r="E26" s="21"/>
      <c r="F26" s="21"/>
    </row>
    <row r="27" spans="1:6" ht="15" x14ac:dyDescent="0.2">
      <c r="A27" s="17"/>
      <c r="B27" s="26" t="s">
        <v>42</v>
      </c>
      <c r="C27" s="21"/>
      <c r="D27" s="21"/>
      <c r="E27" s="21"/>
      <c r="F27" s="21"/>
    </row>
    <row r="28" spans="1:6" x14ac:dyDescent="0.2">
      <c r="A28" s="18"/>
      <c r="B28" s="21"/>
      <c r="C28" s="23"/>
      <c r="D28" s="23"/>
      <c r="E28" s="24"/>
      <c r="F28" s="21"/>
    </row>
    <row r="29" spans="1:6" ht="15" x14ac:dyDescent="0.2">
      <c r="A29" s="17"/>
      <c r="B29" s="23"/>
      <c r="C29" s="23"/>
      <c r="D29" s="27" t="s">
        <v>15</v>
      </c>
      <c r="E29" s="27" t="s">
        <v>43</v>
      </c>
      <c r="F29" s="21"/>
    </row>
    <row r="30" spans="1:6" ht="13.5" thickBot="1" x14ac:dyDescent="0.25">
      <c r="A30" s="19"/>
      <c r="B30" s="19"/>
      <c r="C30" s="19"/>
      <c r="D30" s="19"/>
      <c r="E30" s="19"/>
      <c r="F30" s="20"/>
    </row>
    <row r="31" spans="1:6" s="40" customFormat="1" ht="21.75" customHeight="1" x14ac:dyDescent="0.2">
      <c r="A31" s="54" t="s">
        <v>0</v>
      </c>
      <c r="B31" s="54"/>
      <c r="C31" s="54"/>
      <c r="D31" s="54"/>
      <c r="E31" s="54"/>
      <c r="F31" s="54"/>
    </row>
    <row r="32" spans="1:6" x14ac:dyDescent="0.2">
      <c r="A32" s="17"/>
      <c r="B32" s="18"/>
      <c r="C32" s="17"/>
      <c r="D32" s="17"/>
      <c r="E32" s="17"/>
    </row>
    <row r="33" spans="1:6" ht="14.25" x14ac:dyDescent="0.2">
      <c r="A33" s="21"/>
      <c r="B33" s="22" t="s">
        <v>6</v>
      </c>
      <c r="C33" s="22"/>
      <c r="D33" s="22"/>
      <c r="E33" s="28"/>
      <c r="F33" s="21"/>
    </row>
    <row r="34" spans="1:6" ht="14.25" x14ac:dyDescent="0.2">
      <c r="A34" s="21"/>
      <c r="B34" s="51"/>
      <c r="C34" s="51"/>
      <c r="D34" s="51"/>
      <c r="E34" s="28"/>
      <c r="F34" s="21"/>
    </row>
    <row r="35" spans="1:6" ht="14.25" x14ac:dyDescent="0.2">
      <c r="A35" s="21"/>
      <c r="B35" s="51"/>
      <c r="C35" s="51"/>
      <c r="D35" s="51"/>
      <c r="E35" s="28"/>
      <c r="F35" s="21"/>
    </row>
    <row r="36" spans="1:6" ht="14.25" x14ac:dyDescent="0.2">
      <c r="A36" s="21"/>
      <c r="B36" s="51" t="s">
        <v>44</v>
      </c>
      <c r="C36" s="51"/>
      <c r="D36" s="51"/>
      <c r="E36" s="28"/>
      <c r="F36" s="21"/>
    </row>
    <row r="37" spans="1:6" ht="14.25" x14ac:dyDescent="0.2">
      <c r="A37" s="21"/>
      <c r="B37" s="51"/>
      <c r="C37" s="51"/>
      <c r="D37" s="51"/>
      <c r="E37" s="28"/>
      <c r="F37" s="21"/>
    </row>
    <row r="38" spans="1:6" ht="14.25" x14ac:dyDescent="0.2">
      <c r="A38" s="21"/>
      <c r="B38" s="51"/>
      <c r="C38" s="51"/>
      <c r="D38" s="51"/>
      <c r="E38" s="28"/>
      <c r="F38" s="21"/>
    </row>
    <row r="39" spans="1:6" ht="14.25" x14ac:dyDescent="0.2">
      <c r="A39" s="21"/>
      <c r="B39" s="51" t="s">
        <v>2</v>
      </c>
      <c r="C39" s="51"/>
      <c r="D39" s="51"/>
      <c r="E39" s="28"/>
      <c r="F39" s="21"/>
    </row>
    <row r="40" spans="1:6" ht="14.25" x14ac:dyDescent="0.2">
      <c r="A40" s="21"/>
      <c r="B40" s="51"/>
      <c r="C40" s="51"/>
      <c r="D40" s="51"/>
      <c r="E40" s="28"/>
      <c r="F40" s="21"/>
    </row>
    <row r="41" spans="1:6" ht="13.5" customHeight="1" x14ac:dyDescent="0.2">
      <c r="A41" s="21"/>
      <c r="B41" s="51"/>
      <c r="C41" s="51"/>
      <c r="D41" s="51"/>
      <c r="E41" s="28"/>
      <c r="F41" s="21"/>
    </row>
    <row r="42" spans="1:6" ht="14.25" x14ac:dyDescent="0.2">
      <c r="A42" s="21"/>
      <c r="B42" s="51" t="s">
        <v>25</v>
      </c>
      <c r="C42" s="51"/>
      <c r="D42" s="51"/>
      <c r="E42" s="28"/>
      <c r="F42" s="21"/>
    </row>
    <row r="43" spans="1:6" ht="14.25" x14ac:dyDescent="0.2">
      <c r="A43" s="21"/>
      <c r="B43" s="51"/>
      <c r="C43" s="51"/>
      <c r="D43" s="51"/>
      <c r="E43" s="28"/>
      <c r="F43" s="21"/>
    </row>
    <row r="44" spans="1:6" ht="14.25" x14ac:dyDescent="0.2">
      <c r="A44" s="21"/>
      <c r="B44" s="51"/>
      <c r="C44" s="51"/>
      <c r="D44" s="51"/>
      <c r="E44" s="28"/>
      <c r="F44" s="21"/>
    </row>
    <row r="45" spans="1:6" ht="14.25" x14ac:dyDescent="0.2">
      <c r="A45" s="21"/>
      <c r="B45" s="51" t="s">
        <v>9</v>
      </c>
      <c r="C45" s="51"/>
      <c r="D45" s="51"/>
      <c r="E45" s="28"/>
      <c r="F45" s="21"/>
    </row>
    <row r="46" spans="1:6" ht="14.25" x14ac:dyDescent="0.2">
      <c r="A46" s="21"/>
      <c r="B46" s="51"/>
      <c r="C46" s="51"/>
      <c r="D46" s="51"/>
      <c r="E46" s="28"/>
      <c r="F46" s="21"/>
    </row>
    <row r="47" spans="1:6" ht="14.25" x14ac:dyDescent="0.2">
      <c r="A47" s="21"/>
      <c r="B47" s="51"/>
      <c r="C47" s="51"/>
      <c r="D47" s="51"/>
      <c r="E47" s="28"/>
      <c r="F47" s="21"/>
    </row>
    <row r="48" spans="1:6" ht="14.25" x14ac:dyDescent="0.2">
      <c r="A48" s="21"/>
      <c r="B48" s="51" t="s">
        <v>26</v>
      </c>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t="s">
        <v>24</v>
      </c>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t="s">
        <v>27</v>
      </c>
      <c r="C54" s="51"/>
      <c r="D54" s="51"/>
      <c r="E54" s="28"/>
      <c r="F54" s="21"/>
    </row>
    <row r="55" spans="1:6" ht="14.25" x14ac:dyDescent="0.2">
      <c r="A55" s="21"/>
      <c r="B55" s="51"/>
      <c r="C55" s="51"/>
      <c r="D55" s="51"/>
      <c r="E55" s="28"/>
      <c r="F55" s="21"/>
    </row>
    <row r="56" spans="1:6" ht="14.25" x14ac:dyDescent="0.2">
      <c r="A56" s="21"/>
      <c r="B56" s="51"/>
      <c r="C56" s="51"/>
      <c r="D56" s="51"/>
      <c r="E56" s="28"/>
      <c r="F56" s="21"/>
    </row>
    <row r="57" spans="1:6" ht="14.25" x14ac:dyDescent="0.2">
      <c r="A57" s="21"/>
      <c r="B57" s="51" t="s">
        <v>11</v>
      </c>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t="s">
        <v>45</v>
      </c>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t="s">
        <v>36</v>
      </c>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t="s">
        <v>14</v>
      </c>
      <c r="C66" s="51"/>
      <c r="D66" s="51"/>
      <c r="E66" s="28"/>
      <c r="F66" s="21"/>
    </row>
    <row r="67" spans="1:6" ht="14.25" x14ac:dyDescent="0.2">
      <c r="A67" s="21"/>
      <c r="B67" s="51"/>
      <c r="C67" s="51"/>
      <c r="D67" s="51"/>
      <c r="E67" s="28"/>
      <c r="F67" s="21"/>
    </row>
    <row r="68" spans="1:6" ht="14.25" x14ac:dyDescent="0.2">
      <c r="A68" s="21"/>
      <c r="B68" s="51"/>
      <c r="C68" s="51"/>
      <c r="D68" s="51"/>
      <c r="E68" s="28"/>
      <c r="F68" s="21"/>
    </row>
    <row r="69" spans="1:6" ht="14.25" x14ac:dyDescent="0.2">
      <c r="A69" s="21"/>
      <c r="B69" s="51" t="s">
        <v>46</v>
      </c>
      <c r="C69" s="51"/>
      <c r="D69" s="51"/>
      <c r="E69" s="28"/>
      <c r="F69" s="21"/>
    </row>
    <row r="70" spans="1:6" ht="14.25" x14ac:dyDescent="0.2">
      <c r="A70" s="21"/>
      <c r="B70" s="51"/>
      <c r="C70" s="51"/>
      <c r="D70" s="51"/>
      <c r="E70" s="28"/>
      <c r="F70" s="21"/>
    </row>
    <row r="71" spans="1:6" ht="14.25" x14ac:dyDescent="0.2">
      <c r="A71" s="21"/>
      <c r="B71" s="51"/>
      <c r="C71" s="51"/>
      <c r="D71" s="51"/>
      <c r="E71" s="28"/>
      <c r="F71" s="21"/>
    </row>
    <row r="72" spans="1:6" ht="14.25" x14ac:dyDescent="0.2">
      <c r="A72" s="21"/>
      <c r="B72" s="51"/>
      <c r="C72" s="51"/>
      <c r="D72" s="51"/>
      <c r="E72" s="28"/>
      <c r="F72" s="21"/>
    </row>
    <row r="73" spans="1:6" ht="14.25" x14ac:dyDescent="0.2">
      <c r="A73" s="21"/>
      <c r="B73" s="51"/>
      <c r="C73" s="51"/>
      <c r="D73" s="51"/>
      <c r="E73" s="28"/>
      <c r="F73" s="21"/>
    </row>
    <row r="74" spans="1:6" ht="13.5" customHeight="1" x14ac:dyDescent="0.2">
      <c r="A74" s="21"/>
      <c r="B74" s="51"/>
      <c r="C74" s="51"/>
      <c r="D74" s="51"/>
      <c r="E74" s="28"/>
      <c r="F74" s="21"/>
    </row>
    <row r="75" spans="1:6" ht="13.5" customHeight="1" x14ac:dyDescent="0.2">
      <c r="A75" s="21"/>
      <c r="B75" s="25" t="s">
        <v>19</v>
      </c>
      <c r="C75" s="26"/>
      <c r="D75" s="26"/>
      <c r="E75" s="29">
        <f>19*225</f>
        <v>4275</v>
      </c>
      <c r="F75" s="21"/>
    </row>
    <row r="76" spans="1:6" ht="13.5" customHeight="1" x14ac:dyDescent="0.2">
      <c r="A76" s="21"/>
      <c r="B76" s="34" t="s">
        <v>16</v>
      </c>
      <c r="C76" s="26"/>
      <c r="D76" s="26"/>
      <c r="E76" s="30">
        <v>0</v>
      </c>
      <c r="F76" s="21"/>
    </row>
    <row r="77" spans="1:6" ht="13.5" customHeight="1" x14ac:dyDescent="0.2">
      <c r="A77" s="21"/>
      <c r="B77" s="34" t="s">
        <v>17</v>
      </c>
      <c r="C77" s="26"/>
      <c r="D77" s="26"/>
      <c r="E77" s="30">
        <v>0</v>
      </c>
      <c r="F77" s="21"/>
    </row>
    <row r="78" spans="1:6" ht="13.5" customHeight="1" x14ac:dyDescent="0.2">
      <c r="A78" s="21"/>
      <c r="B78" s="25" t="s">
        <v>18</v>
      </c>
      <c r="C78" s="26"/>
      <c r="D78" s="26"/>
      <c r="E78" s="29">
        <f>SUM(E75:E77)</f>
        <v>4275</v>
      </c>
      <c r="F78" s="21"/>
    </row>
    <row r="79" spans="1:6" ht="13.5" customHeight="1" x14ac:dyDescent="0.2">
      <c r="A79" s="21"/>
      <c r="B79" s="26" t="s">
        <v>5</v>
      </c>
      <c r="C79" s="31">
        <v>0.05</v>
      </c>
      <c r="D79" s="26"/>
      <c r="E79" s="35">
        <f>ROUND(E78*C79,2)</f>
        <v>213.75</v>
      </c>
      <c r="F79" s="21"/>
    </row>
    <row r="80" spans="1:6" ht="13.5" customHeight="1" x14ac:dyDescent="0.2">
      <c r="A80" s="21"/>
      <c r="B80" s="26" t="s">
        <v>4</v>
      </c>
      <c r="C80" s="42">
        <v>9.9750000000000005E-2</v>
      </c>
      <c r="D80" s="26"/>
      <c r="E80" s="43">
        <f>ROUND(E78*C80,2)</f>
        <v>426.43</v>
      </c>
      <c r="F80" s="21"/>
    </row>
    <row r="81" spans="1:6" ht="13.5" customHeight="1" x14ac:dyDescent="0.2">
      <c r="A81" s="21"/>
      <c r="B81" s="26"/>
      <c r="C81" s="26"/>
      <c r="D81" s="26"/>
      <c r="E81" s="32"/>
      <c r="F81" s="21"/>
    </row>
    <row r="82" spans="1:6" ht="16.5" customHeight="1" thickBot="1" x14ac:dyDescent="0.25">
      <c r="A82" s="21"/>
      <c r="B82" s="25" t="s">
        <v>20</v>
      </c>
      <c r="C82" s="26"/>
      <c r="D82" s="26"/>
      <c r="E82" s="33">
        <f>SUM(E78:E80)</f>
        <v>4915.18</v>
      </c>
      <c r="F82" s="21"/>
    </row>
    <row r="83" spans="1:6" ht="15.75" thickTop="1" x14ac:dyDescent="0.2">
      <c r="A83" s="21"/>
      <c r="B83" s="53"/>
      <c r="C83" s="53"/>
      <c r="D83" s="53"/>
      <c r="E83" s="36"/>
      <c r="F83" s="21"/>
    </row>
    <row r="84" spans="1:6" ht="15" x14ac:dyDescent="0.2">
      <c r="A84" s="21"/>
      <c r="B84" s="52" t="s">
        <v>22</v>
      </c>
      <c r="C84" s="52"/>
      <c r="D84" s="52"/>
      <c r="E84" s="36">
        <v>0</v>
      </c>
      <c r="F84" s="21"/>
    </row>
    <row r="85" spans="1:6" ht="15" x14ac:dyDescent="0.2">
      <c r="A85" s="21"/>
      <c r="B85" s="53"/>
      <c r="C85" s="53"/>
      <c r="D85" s="53"/>
      <c r="E85" s="36"/>
      <c r="F85" s="21"/>
    </row>
    <row r="86" spans="1:6" ht="19.5" customHeight="1" x14ac:dyDescent="0.2">
      <c r="A86" s="21"/>
      <c r="B86" s="37" t="s">
        <v>21</v>
      </c>
      <c r="C86" s="38"/>
      <c r="D86" s="38"/>
      <c r="E86" s="39">
        <f>E82-E84</f>
        <v>4915.18</v>
      </c>
      <c r="F86" s="21"/>
    </row>
    <row r="87" spans="1:6" ht="13.5" customHeight="1" x14ac:dyDescent="0.2">
      <c r="A87" s="21"/>
      <c r="B87" s="21"/>
      <c r="C87" s="21"/>
      <c r="D87" s="21"/>
      <c r="E87" s="21"/>
      <c r="F87" s="21"/>
    </row>
    <row r="88" spans="1:6" x14ac:dyDescent="0.2">
      <c r="A88" s="21"/>
      <c r="B88" s="21"/>
      <c r="C88" s="21"/>
      <c r="D88" s="21"/>
      <c r="E88" s="21"/>
      <c r="F88" s="21"/>
    </row>
    <row r="89" spans="1:6" x14ac:dyDescent="0.2">
      <c r="A89" s="21"/>
      <c r="B89" s="57"/>
      <c r="C89" s="57"/>
      <c r="D89" s="57"/>
      <c r="E89" s="57"/>
      <c r="F89" s="21"/>
    </row>
    <row r="90" spans="1:6" ht="14.25" x14ac:dyDescent="0.2">
      <c r="A90" s="50" t="s">
        <v>37</v>
      </c>
      <c r="B90" s="50"/>
      <c r="C90" s="50"/>
      <c r="D90" s="50"/>
      <c r="E90" s="50"/>
      <c r="F90" s="50"/>
    </row>
    <row r="91" spans="1:6" ht="14.25" x14ac:dyDescent="0.2">
      <c r="A91" s="48" t="s">
        <v>7</v>
      </c>
      <c r="B91" s="48"/>
      <c r="C91" s="48"/>
      <c r="D91" s="48"/>
      <c r="E91" s="48"/>
      <c r="F91" s="48"/>
    </row>
    <row r="92" spans="1:6" x14ac:dyDescent="0.2">
      <c r="A92" s="21"/>
      <c r="B92" s="21"/>
      <c r="C92" s="21"/>
      <c r="D92" s="21"/>
      <c r="E92" s="21"/>
      <c r="F92" s="21"/>
    </row>
    <row r="93" spans="1:6" x14ac:dyDescent="0.2">
      <c r="A93" s="21"/>
      <c r="B93" s="58"/>
      <c r="C93" s="58"/>
      <c r="D93" s="58"/>
      <c r="E93" s="58"/>
      <c r="F93" s="21"/>
    </row>
    <row r="94" spans="1:6" ht="15" x14ac:dyDescent="0.2">
      <c r="A94" s="49" t="s">
        <v>8</v>
      </c>
      <c r="B94" s="49"/>
      <c r="C94" s="49"/>
      <c r="D94" s="49"/>
      <c r="E94" s="49"/>
      <c r="F94" s="49"/>
    </row>
    <row r="96" spans="1:6" ht="39.75" customHeight="1" x14ac:dyDescent="0.2">
      <c r="B96" s="55"/>
      <c r="C96" s="56"/>
      <c r="D96" s="56"/>
    </row>
    <row r="97" spans="2:4" ht="13.5" customHeight="1" x14ac:dyDescent="0.2"/>
    <row r="98" spans="2:4" x14ac:dyDescent="0.2">
      <c r="B98" s="16"/>
      <c r="C98" s="16"/>
      <c r="D98" s="16"/>
    </row>
  </sheetData>
  <mergeCells count="51">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 ref="A31:F31"/>
    <mergeCell ref="B45:D45"/>
    <mergeCell ref="B46:D46"/>
    <mergeCell ref="B47:D47"/>
    <mergeCell ref="B48:D48"/>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45"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02A56-C499-47F9-9521-D5910481BFEA}">
  <sheetPr>
    <pageSetUpPr fitToPage="1"/>
  </sheetPr>
  <dimension ref="A12:F91"/>
  <sheetViews>
    <sheetView view="pageBreakPreview" topLeftCell="A4"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40</v>
      </c>
      <c r="C25" s="21"/>
      <c r="D25" s="21"/>
      <c r="E25" s="21"/>
      <c r="F25" s="21"/>
    </row>
    <row r="26" spans="1:6" ht="33.75" customHeight="1" x14ac:dyDescent="0.2">
      <c r="A26" s="17"/>
      <c r="B26" s="45" t="s">
        <v>58</v>
      </c>
      <c r="C26" s="21"/>
      <c r="D26" s="21"/>
      <c r="E26" s="21"/>
      <c r="F26" s="21"/>
    </row>
    <row r="27" spans="1:6" x14ac:dyDescent="0.2">
      <c r="A27" s="18"/>
      <c r="B27" s="21"/>
      <c r="C27" s="23"/>
      <c r="D27" s="23"/>
      <c r="E27" s="24"/>
      <c r="F27" s="21"/>
    </row>
    <row r="28" spans="1:6" ht="15" x14ac:dyDescent="0.2">
      <c r="A28" s="17"/>
      <c r="B28" s="23"/>
      <c r="C28" s="23"/>
      <c r="D28" s="27" t="s">
        <v>15</v>
      </c>
      <c r="E28" s="27" t="s">
        <v>94</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ht="14.25" x14ac:dyDescent="0.2">
      <c r="A31" s="17"/>
      <c r="B31" s="22" t="s">
        <v>6</v>
      </c>
      <c r="C31" s="17"/>
      <c r="D31" s="17"/>
      <c r="E31" s="17"/>
    </row>
    <row r="32" spans="1:6" ht="14.25" x14ac:dyDescent="0.2">
      <c r="A32" s="21"/>
      <c r="B32" s="51"/>
      <c r="C32" s="51"/>
      <c r="D32" s="51"/>
      <c r="E32" s="28"/>
      <c r="F32" s="21"/>
    </row>
    <row r="33" spans="1:6" ht="14.25" x14ac:dyDescent="0.2">
      <c r="A33" s="21"/>
      <c r="B33" s="51"/>
      <c r="C33" s="51"/>
      <c r="D33" s="51"/>
      <c r="E33" s="28"/>
      <c r="F33" s="21"/>
    </row>
    <row r="34" spans="1:6" ht="14.25" x14ac:dyDescent="0.2">
      <c r="A34" s="21"/>
      <c r="B34" s="51"/>
      <c r="C34" s="51"/>
      <c r="D34" s="51"/>
      <c r="E34" s="28"/>
      <c r="F34" s="21"/>
    </row>
    <row r="35" spans="1:6" ht="14.25" x14ac:dyDescent="0.2">
      <c r="A35" s="21"/>
      <c r="B35" s="51" t="s">
        <v>95</v>
      </c>
      <c r="C35" s="51"/>
      <c r="D35" s="51"/>
      <c r="E35" s="28"/>
      <c r="F35" s="21"/>
    </row>
    <row r="36" spans="1:6" ht="14.25" x14ac:dyDescent="0.2">
      <c r="A36" s="21"/>
      <c r="B36" s="51"/>
      <c r="C36" s="51"/>
      <c r="D36" s="51"/>
      <c r="E36" s="28"/>
      <c r="F36" s="21"/>
    </row>
    <row r="37" spans="1:6" ht="14.25" x14ac:dyDescent="0.2">
      <c r="A37" s="21"/>
      <c r="B37" s="51" t="s">
        <v>96</v>
      </c>
      <c r="C37" s="51"/>
      <c r="D37" s="51"/>
      <c r="E37" s="28"/>
      <c r="F37" s="21"/>
    </row>
    <row r="38" spans="1:6" ht="14.25" x14ac:dyDescent="0.2">
      <c r="A38" s="21"/>
      <c r="B38" s="51"/>
      <c r="C38" s="51"/>
      <c r="D38" s="51"/>
      <c r="E38" s="28"/>
      <c r="F38" s="21"/>
    </row>
    <row r="39" spans="1:6" ht="14.25" x14ac:dyDescent="0.2">
      <c r="A39" s="21"/>
      <c r="B39" s="51" t="s">
        <v>97</v>
      </c>
      <c r="C39" s="51"/>
      <c r="D39" s="51"/>
      <c r="E39" s="28"/>
      <c r="F39" s="21"/>
    </row>
    <row r="40" spans="1:6" ht="14.25" x14ac:dyDescent="0.2">
      <c r="A40" s="21"/>
      <c r="B40" s="51"/>
      <c r="C40" s="51"/>
      <c r="D40" s="51"/>
      <c r="E40" s="28"/>
      <c r="F40" s="21"/>
    </row>
    <row r="41" spans="1:6" ht="14.25" x14ac:dyDescent="0.2">
      <c r="A41" s="21"/>
      <c r="B41" s="51" t="s">
        <v>98</v>
      </c>
      <c r="C41" s="51"/>
      <c r="D41" s="51"/>
      <c r="E41" s="28"/>
      <c r="F41" s="21"/>
    </row>
    <row r="42" spans="1:6" ht="14.25" x14ac:dyDescent="0.2">
      <c r="A42" s="21"/>
      <c r="B42" s="51"/>
      <c r="C42" s="51"/>
      <c r="D42" s="51"/>
      <c r="E42" s="28"/>
      <c r="F42" s="21"/>
    </row>
    <row r="43" spans="1:6" ht="14.25" x14ac:dyDescent="0.2">
      <c r="A43" s="21"/>
      <c r="B43" s="51" t="s">
        <v>99</v>
      </c>
      <c r="C43" s="51"/>
      <c r="D43" s="51"/>
      <c r="E43" s="28"/>
      <c r="F43" s="21"/>
    </row>
    <row r="44" spans="1:6" ht="14.25" x14ac:dyDescent="0.2">
      <c r="A44" s="21"/>
      <c r="B44" s="51"/>
      <c r="C44" s="51"/>
      <c r="D44" s="51"/>
      <c r="E44" s="28"/>
      <c r="F44" s="21"/>
    </row>
    <row r="45" spans="1:6" ht="29.25" customHeight="1" x14ac:dyDescent="0.2">
      <c r="A45" s="21"/>
      <c r="B45" s="51" t="s">
        <v>100</v>
      </c>
      <c r="C45" s="51"/>
      <c r="D45" s="51"/>
      <c r="E45" s="28"/>
      <c r="F45" s="21"/>
    </row>
    <row r="46" spans="1:6" ht="14.25" x14ac:dyDescent="0.2">
      <c r="A46" s="21"/>
      <c r="B46" s="51"/>
      <c r="C46" s="51"/>
      <c r="D46" s="51"/>
      <c r="E46" s="28"/>
      <c r="F46" s="21"/>
    </row>
    <row r="47" spans="1:6" ht="14.25" x14ac:dyDescent="0.2">
      <c r="A47" s="21"/>
      <c r="B47" s="51" t="s">
        <v>101</v>
      </c>
      <c r="C47" s="51"/>
      <c r="D47" s="51"/>
      <c r="E47" s="28"/>
      <c r="F47" s="21"/>
    </row>
    <row r="48" spans="1:6" ht="14.25" x14ac:dyDescent="0.2">
      <c r="A48" s="21"/>
      <c r="B48" s="51"/>
      <c r="C48" s="51"/>
      <c r="D48" s="51"/>
      <c r="E48" s="28"/>
      <c r="F48" s="21"/>
    </row>
    <row r="49" spans="1:6" ht="14.25" x14ac:dyDescent="0.2">
      <c r="A49" s="21"/>
      <c r="B49" s="51" t="s">
        <v>102</v>
      </c>
      <c r="C49" s="51"/>
      <c r="D49" s="51"/>
      <c r="E49" s="28"/>
      <c r="F49" s="21"/>
    </row>
    <row r="50" spans="1:6" ht="14.25" x14ac:dyDescent="0.2">
      <c r="A50" s="21"/>
      <c r="B50" s="51"/>
      <c r="C50" s="51"/>
      <c r="D50" s="51"/>
      <c r="E50" s="28"/>
      <c r="F50" s="21"/>
    </row>
    <row r="51" spans="1:6" ht="14.25" x14ac:dyDescent="0.2">
      <c r="A51" s="21"/>
      <c r="B51" s="51" t="s">
        <v>103</v>
      </c>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51"/>
      <c r="C55" s="51"/>
      <c r="D55" s="51"/>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3.5" customHeight="1" x14ac:dyDescent="0.2">
      <c r="A67" s="21"/>
      <c r="B67" s="51"/>
      <c r="C67" s="51"/>
      <c r="D67" s="51"/>
      <c r="E67" s="28"/>
      <c r="F67" s="21"/>
    </row>
    <row r="68" spans="1:6" ht="13.5" customHeight="1" x14ac:dyDescent="0.2">
      <c r="A68" s="21"/>
      <c r="B68" s="25" t="s">
        <v>19</v>
      </c>
      <c r="C68" s="26"/>
      <c r="D68" s="26"/>
      <c r="E68" s="29">
        <f>12.5*265</f>
        <v>3312.5</v>
      </c>
      <c r="F68" s="21"/>
    </row>
    <row r="69" spans="1:6" ht="13.5" customHeight="1" x14ac:dyDescent="0.2">
      <c r="A69" s="21"/>
      <c r="B69" s="34" t="s">
        <v>16</v>
      </c>
      <c r="C69" s="26"/>
      <c r="D69" s="26"/>
      <c r="E69" s="30">
        <v>75</v>
      </c>
      <c r="F69" s="21"/>
    </row>
    <row r="70" spans="1:6" ht="13.5" customHeight="1" x14ac:dyDescent="0.2">
      <c r="A70" s="21"/>
      <c r="B70" s="34" t="s">
        <v>74</v>
      </c>
      <c r="C70" s="26"/>
      <c r="D70" s="26"/>
      <c r="E70" s="30">
        <v>0</v>
      </c>
      <c r="F70" s="21"/>
    </row>
    <row r="71" spans="1:6" ht="13.5" customHeight="1" x14ac:dyDescent="0.2">
      <c r="A71" s="21"/>
      <c r="B71" s="25" t="s">
        <v>18</v>
      </c>
      <c r="C71" s="26"/>
      <c r="D71" s="26"/>
      <c r="E71" s="29">
        <f>SUM(E68:E70)</f>
        <v>3387.5</v>
      </c>
      <c r="F71" s="21"/>
    </row>
    <row r="72" spans="1:6" ht="13.5" customHeight="1" x14ac:dyDescent="0.2">
      <c r="A72" s="21"/>
      <c r="B72" s="26" t="s">
        <v>5</v>
      </c>
      <c r="C72" s="31">
        <v>0.05</v>
      </c>
      <c r="D72" s="26"/>
      <c r="E72" s="35">
        <f>ROUND(E71*C72,2)</f>
        <v>169.38</v>
      </c>
      <c r="F72" s="21"/>
    </row>
    <row r="73" spans="1:6" ht="13.5" customHeight="1" x14ac:dyDescent="0.2">
      <c r="A73" s="21"/>
      <c r="B73" s="26" t="s">
        <v>4</v>
      </c>
      <c r="C73" s="42">
        <v>9.9750000000000005E-2</v>
      </c>
      <c r="D73" s="26"/>
      <c r="E73" s="43">
        <f>ROUND(E71*C73,2)</f>
        <v>337.9</v>
      </c>
      <c r="F73" s="21"/>
    </row>
    <row r="74" spans="1:6" ht="13.5" customHeight="1" x14ac:dyDescent="0.2">
      <c r="A74" s="21"/>
      <c r="B74" s="26"/>
      <c r="C74" s="26"/>
      <c r="D74" s="26"/>
      <c r="E74" s="32"/>
      <c r="F74" s="21"/>
    </row>
    <row r="75" spans="1:6" ht="16.5" customHeight="1" thickBot="1" x14ac:dyDescent="0.25">
      <c r="A75" s="21"/>
      <c r="B75" s="25" t="s">
        <v>20</v>
      </c>
      <c r="C75" s="26"/>
      <c r="D75" s="26"/>
      <c r="E75" s="33">
        <f>SUM(E71:E73)</f>
        <v>3894.78</v>
      </c>
      <c r="F75" s="21"/>
    </row>
    <row r="76" spans="1:6" ht="15.75" thickTop="1" x14ac:dyDescent="0.2">
      <c r="A76" s="21"/>
      <c r="B76" s="53"/>
      <c r="C76" s="53"/>
      <c r="D76" s="53"/>
      <c r="E76" s="36"/>
      <c r="F76" s="21"/>
    </row>
    <row r="77" spans="1:6" ht="15" x14ac:dyDescent="0.2">
      <c r="A77" s="21"/>
      <c r="B77" s="52" t="s">
        <v>22</v>
      </c>
      <c r="C77" s="52"/>
      <c r="D77" s="52"/>
      <c r="E77" s="36">
        <v>0</v>
      </c>
      <c r="F77" s="21"/>
    </row>
    <row r="78" spans="1:6" ht="15" x14ac:dyDescent="0.2">
      <c r="A78" s="21"/>
      <c r="B78" s="53"/>
      <c r="C78" s="53"/>
      <c r="D78" s="53"/>
      <c r="E78" s="36"/>
      <c r="F78" s="21"/>
    </row>
    <row r="79" spans="1:6" ht="19.5" customHeight="1" x14ac:dyDescent="0.2">
      <c r="A79" s="21"/>
      <c r="B79" s="37" t="s">
        <v>21</v>
      </c>
      <c r="C79" s="38"/>
      <c r="D79" s="38"/>
      <c r="E79" s="39">
        <f>E75-E77</f>
        <v>3894.78</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7"/>
      <c r="C82" s="57"/>
      <c r="D82" s="57"/>
      <c r="E82" s="57"/>
      <c r="F82" s="21"/>
    </row>
    <row r="83" spans="1:6" ht="14.25" x14ac:dyDescent="0.2">
      <c r="A83" s="50" t="s">
        <v>37</v>
      </c>
      <c r="B83" s="50"/>
      <c r="C83" s="50"/>
      <c r="D83" s="50"/>
      <c r="E83" s="50"/>
      <c r="F83" s="50"/>
    </row>
    <row r="84" spans="1:6" ht="14.25" x14ac:dyDescent="0.2">
      <c r="A84" s="48" t="s">
        <v>56</v>
      </c>
      <c r="B84" s="48"/>
      <c r="C84" s="48"/>
      <c r="D84" s="48"/>
      <c r="E84" s="48"/>
      <c r="F84" s="48"/>
    </row>
    <row r="85" spans="1:6" x14ac:dyDescent="0.2">
      <c r="A85" s="21"/>
      <c r="B85" s="21"/>
      <c r="C85" s="21"/>
      <c r="D85" s="21"/>
      <c r="E85" s="21"/>
      <c r="F85" s="21"/>
    </row>
    <row r="86" spans="1:6" x14ac:dyDescent="0.2">
      <c r="A86" s="21"/>
      <c r="B86" s="58"/>
      <c r="C86" s="58"/>
      <c r="D86" s="58"/>
      <c r="E86" s="58"/>
      <c r="F86" s="21"/>
    </row>
    <row r="87" spans="1:6" ht="15" x14ac:dyDescent="0.2">
      <c r="A87" s="49" t="s">
        <v>8</v>
      </c>
      <c r="B87" s="49"/>
      <c r="C87" s="49"/>
      <c r="D87" s="49"/>
      <c r="E87" s="49"/>
      <c r="F87" s="49"/>
    </row>
    <row r="89" spans="1:6" ht="39.75" customHeight="1" x14ac:dyDescent="0.2">
      <c r="B89" s="55"/>
      <c r="C89" s="56"/>
      <c r="D89" s="56"/>
    </row>
    <row r="90" spans="1:6" ht="13.5" customHeight="1" x14ac:dyDescent="0.2"/>
    <row r="91" spans="1:6" x14ac:dyDescent="0.2">
      <c r="B91" s="16"/>
      <c r="C91" s="16"/>
      <c r="D91" s="16"/>
    </row>
  </sheetData>
  <mergeCells count="46">
    <mergeCell ref="A84:F84"/>
    <mergeCell ref="B86:E86"/>
    <mergeCell ref="A87:F87"/>
    <mergeCell ref="B89:D89"/>
    <mergeCell ref="B34:D34"/>
    <mergeCell ref="B67:D67"/>
    <mergeCell ref="B76:D76"/>
    <mergeCell ref="B77:D77"/>
    <mergeCell ref="B78:D78"/>
    <mergeCell ref="B82:E82"/>
    <mergeCell ref="A83:F83"/>
    <mergeCell ref="B61:D61"/>
    <mergeCell ref="B62:D62"/>
    <mergeCell ref="B63:D63"/>
    <mergeCell ref="B64:D64"/>
    <mergeCell ref="B65:D65"/>
    <mergeCell ref="B66:D66"/>
    <mergeCell ref="B55:D55"/>
    <mergeCell ref="B56:D56"/>
    <mergeCell ref="B57:D57"/>
    <mergeCell ref="B58:D58"/>
    <mergeCell ref="B59:D59"/>
    <mergeCell ref="B60:D60"/>
    <mergeCell ref="B54:D54"/>
    <mergeCell ref="B44:D44"/>
    <mergeCell ref="B45:D45"/>
    <mergeCell ref="B46:D46"/>
    <mergeCell ref="B47:D47"/>
    <mergeCell ref="B48:D48"/>
    <mergeCell ref="B49:D49"/>
    <mergeCell ref="B50:D50"/>
    <mergeCell ref="B51:D51"/>
    <mergeCell ref="B52:D52"/>
    <mergeCell ref="B53:D53"/>
    <mergeCell ref="B43:D43"/>
    <mergeCell ref="A30:F30"/>
    <mergeCell ref="B32:D32"/>
    <mergeCell ref="B33:D33"/>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2:B33 B35:B67" xr:uid="{D49CE2FD-4F8B-477B-A8A5-FD074407A138}">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D31CC-E046-4403-AEB4-F45719EB2EC8}">
  <sheetPr>
    <pageSetUpPr fitToPage="1"/>
  </sheetPr>
  <dimension ref="A12:F91"/>
  <sheetViews>
    <sheetView view="pageBreakPreview" topLeftCell="A37" zoomScale="80" zoomScaleNormal="100" zoomScaleSheetLayoutView="80" workbookViewId="0">
      <selection activeCell="B60" sqref="B60:D6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40</v>
      </c>
      <c r="C25" s="21"/>
      <c r="D25" s="21"/>
      <c r="E25" s="21"/>
      <c r="F25" s="21"/>
    </row>
    <row r="26" spans="1:6" ht="33.75" customHeight="1" x14ac:dyDescent="0.2">
      <c r="A26" s="17"/>
      <c r="B26" s="45" t="s">
        <v>58</v>
      </c>
      <c r="C26" s="21"/>
      <c r="D26" s="21"/>
      <c r="E26" s="21"/>
      <c r="F26" s="21"/>
    </row>
    <row r="27" spans="1:6" x14ac:dyDescent="0.2">
      <c r="A27" s="18"/>
      <c r="B27" s="21"/>
      <c r="C27" s="23"/>
      <c r="D27" s="23"/>
      <c r="E27" s="24"/>
      <c r="F27" s="21"/>
    </row>
    <row r="28" spans="1:6" ht="15" x14ac:dyDescent="0.2">
      <c r="A28" s="17"/>
      <c r="B28" s="23"/>
      <c r="C28" s="23"/>
      <c r="D28" s="27" t="s">
        <v>15</v>
      </c>
      <c r="E28" s="27" t="s">
        <v>104</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ht="14.25" x14ac:dyDescent="0.2">
      <c r="A31" s="17"/>
      <c r="B31" s="22" t="s">
        <v>6</v>
      </c>
      <c r="C31" s="17"/>
      <c r="D31" s="17"/>
      <c r="E31" s="17"/>
    </row>
    <row r="32" spans="1:6" ht="14.25" x14ac:dyDescent="0.2">
      <c r="A32" s="21"/>
      <c r="B32" s="51"/>
      <c r="C32" s="51"/>
      <c r="D32" s="51"/>
      <c r="E32" s="28"/>
      <c r="F32" s="21"/>
    </row>
    <row r="33" spans="1:6" ht="14.25" x14ac:dyDescent="0.2">
      <c r="A33" s="21"/>
      <c r="B33" s="51"/>
      <c r="C33" s="51"/>
      <c r="D33" s="51"/>
      <c r="E33" s="28"/>
      <c r="F33" s="21"/>
    </row>
    <row r="34" spans="1:6" ht="14.25" x14ac:dyDescent="0.2">
      <c r="A34" s="21"/>
      <c r="B34" s="51" t="s">
        <v>106</v>
      </c>
      <c r="C34" s="51"/>
      <c r="D34" s="51"/>
      <c r="E34" s="28"/>
      <c r="F34" s="21"/>
    </row>
    <row r="35" spans="1:6" ht="14.25" x14ac:dyDescent="0.2">
      <c r="A35" s="21"/>
      <c r="B35" s="51"/>
      <c r="C35" s="51"/>
      <c r="D35" s="51"/>
      <c r="E35" s="28"/>
      <c r="F35" s="21"/>
    </row>
    <row r="36" spans="1:6" ht="14.25" x14ac:dyDescent="0.2">
      <c r="A36" s="21"/>
      <c r="B36" s="51"/>
      <c r="C36" s="51"/>
      <c r="D36" s="51"/>
      <c r="E36" s="28"/>
      <c r="F36" s="21"/>
    </row>
    <row r="37" spans="1:6" ht="14.25" x14ac:dyDescent="0.2">
      <c r="A37" s="21"/>
      <c r="B37" s="51" t="s">
        <v>107</v>
      </c>
      <c r="C37" s="51"/>
      <c r="D37" s="51"/>
      <c r="E37" s="28"/>
      <c r="F37" s="21"/>
    </row>
    <row r="38" spans="1:6" ht="14.25" x14ac:dyDescent="0.2">
      <c r="A38" s="21"/>
      <c r="B38" s="51"/>
      <c r="C38" s="51"/>
      <c r="D38" s="51"/>
      <c r="E38" s="28"/>
      <c r="F38" s="21"/>
    </row>
    <row r="39" spans="1:6" ht="14.25" x14ac:dyDescent="0.2">
      <c r="A39" s="21"/>
      <c r="B39" s="51"/>
      <c r="C39" s="51"/>
      <c r="D39" s="51"/>
      <c r="E39" s="28"/>
      <c r="F39" s="21"/>
    </row>
    <row r="40" spans="1:6" ht="14.25" x14ac:dyDescent="0.2">
      <c r="A40" s="21"/>
      <c r="B40" s="51"/>
      <c r="C40" s="51"/>
      <c r="D40" s="51"/>
      <c r="E40" s="28"/>
      <c r="F40" s="21"/>
    </row>
    <row r="41" spans="1:6" ht="14.25" x14ac:dyDescent="0.2">
      <c r="A41" s="21"/>
      <c r="B41" s="51"/>
      <c r="C41" s="51"/>
      <c r="D41" s="51"/>
      <c r="E41" s="28"/>
      <c r="F41" s="21"/>
    </row>
    <row r="42" spans="1:6" ht="14.25" x14ac:dyDescent="0.2">
      <c r="A42" s="21"/>
      <c r="B42" s="51"/>
      <c r="C42" s="51"/>
      <c r="D42" s="51"/>
      <c r="E42" s="28"/>
      <c r="F42" s="21"/>
    </row>
    <row r="43" spans="1:6" ht="14.25" x14ac:dyDescent="0.2">
      <c r="A43" s="21"/>
      <c r="B43" s="51"/>
      <c r="C43" s="51"/>
      <c r="D43" s="51"/>
      <c r="E43" s="28"/>
      <c r="F43" s="21"/>
    </row>
    <row r="44" spans="1:6" ht="14.25" x14ac:dyDescent="0.2">
      <c r="A44" s="21"/>
      <c r="B44" s="51"/>
      <c r="C44" s="51"/>
      <c r="D44" s="51"/>
      <c r="E44" s="28"/>
      <c r="F44" s="21"/>
    </row>
    <row r="45" spans="1:6" ht="29.25" customHeight="1" x14ac:dyDescent="0.2">
      <c r="A45" s="21"/>
      <c r="B45" s="51"/>
      <c r="C45" s="51"/>
      <c r="D45" s="51"/>
      <c r="E45" s="28"/>
      <c r="F45" s="21"/>
    </row>
    <row r="46" spans="1:6" ht="14.25" x14ac:dyDescent="0.2">
      <c r="A46" s="21"/>
      <c r="B46" s="51"/>
      <c r="C46" s="51"/>
      <c r="D46" s="51"/>
      <c r="E46" s="28"/>
      <c r="F46" s="21"/>
    </row>
    <row r="47" spans="1:6" ht="14.25" x14ac:dyDescent="0.2">
      <c r="A47" s="21"/>
      <c r="B47" s="51"/>
      <c r="C47" s="51"/>
      <c r="D47" s="51"/>
      <c r="E47" s="28"/>
      <c r="F47" s="21"/>
    </row>
    <row r="48" spans="1:6" ht="14.25" x14ac:dyDescent="0.2">
      <c r="A48" s="21"/>
      <c r="B48" s="51"/>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51"/>
      <c r="C55" s="51"/>
      <c r="D55" s="51"/>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3.5" customHeight="1" x14ac:dyDescent="0.2">
      <c r="A67" s="21"/>
      <c r="B67" s="51"/>
      <c r="C67" s="51"/>
      <c r="D67" s="51"/>
      <c r="E67" s="28"/>
      <c r="F67" s="21"/>
    </row>
    <row r="68" spans="1:6" ht="13.5" customHeight="1" x14ac:dyDescent="0.2">
      <c r="A68" s="21"/>
      <c r="B68" s="25" t="s">
        <v>19</v>
      </c>
      <c r="C68" s="26"/>
      <c r="D68" s="26"/>
      <c r="E68" s="29">
        <f>1.75*285</f>
        <v>498.75</v>
      </c>
      <c r="F68" s="21"/>
    </row>
    <row r="69" spans="1:6" ht="13.5" customHeight="1" x14ac:dyDescent="0.2">
      <c r="A69" s="21"/>
      <c r="B69" s="34" t="s">
        <v>16</v>
      </c>
      <c r="C69" s="26"/>
      <c r="D69" s="26"/>
      <c r="E69" s="30">
        <v>0</v>
      </c>
      <c r="F69" s="21"/>
    </row>
    <row r="70" spans="1:6" ht="13.5" customHeight="1" x14ac:dyDescent="0.2">
      <c r="A70" s="21"/>
      <c r="B70" s="34" t="s">
        <v>74</v>
      </c>
      <c r="C70" s="26"/>
      <c r="D70" s="26"/>
      <c r="E70" s="30">
        <v>0</v>
      </c>
      <c r="F70" s="21"/>
    </row>
    <row r="71" spans="1:6" ht="13.5" customHeight="1" x14ac:dyDescent="0.2">
      <c r="A71" s="21"/>
      <c r="B71" s="25" t="s">
        <v>18</v>
      </c>
      <c r="C71" s="26"/>
      <c r="D71" s="26"/>
      <c r="E71" s="29">
        <f>SUM(E68:E70)</f>
        <v>498.75</v>
      </c>
      <c r="F71" s="21"/>
    </row>
    <row r="72" spans="1:6" ht="13.5" customHeight="1" x14ac:dyDescent="0.2">
      <c r="A72" s="21"/>
      <c r="B72" s="26" t="s">
        <v>5</v>
      </c>
      <c r="C72" s="31">
        <v>0.05</v>
      </c>
      <c r="D72" s="26"/>
      <c r="E72" s="35">
        <f>ROUND(E71*C72,2)</f>
        <v>24.94</v>
      </c>
      <c r="F72" s="21"/>
    </row>
    <row r="73" spans="1:6" ht="13.5" customHeight="1" x14ac:dyDescent="0.2">
      <c r="A73" s="21"/>
      <c r="B73" s="26" t="s">
        <v>4</v>
      </c>
      <c r="C73" s="42">
        <v>9.9750000000000005E-2</v>
      </c>
      <c r="D73" s="26"/>
      <c r="E73" s="43">
        <f>ROUND(E71*C73,2)</f>
        <v>49.75</v>
      </c>
      <c r="F73" s="21"/>
    </row>
    <row r="74" spans="1:6" ht="13.5" customHeight="1" x14ac:dyDescent="0.2">
      <c r="A74" s="21"/>
      <c r="B74" s="26"/>
      <c r="C74" s="26"/>
      <c r="D74" s="26"/>
      <c r="E74" s="32"/>
      <c r="F74" s="21"/>
    </row>
    <row r="75" spans="1:6" ht="16.5" customHeight="1" thickBot="1" x14ac:dyDescent="0.25">
      <c r="A75" s="21"/>
      <c r="B75" s="25" t="s">
        <v>20</v>
      </c>
      <c r="C75" s="26"/>
      <c r="D75" s="26"/>
      <c r="E75" s="33">
        <f>SUM(E71:E73)</f>
        <v>573.44000000000005</v>
      </c>
      <c r="F75" s="21"/>
    </row>
    <row r="76" spans="1:6" ht="15.75" thickTop="1" x14ac:dyDescent="0.2">
      <c r="A76" s="21"/>
      <c r="B76" s="53"/>
      <c r="C76" s="53"/>
      <c r="D76" s="53"/>
      <c r="E76" s="36"/>
      <c r="F76" s="21"/>
    </row>
    <row r="77" spans="1:6" ht="15" x14ac:dyDescent="0.2">
      <c r="A77" s="21"/>
      <c r="B77" s="52" t="s">
        <v>22</v>
      </c>
      <c r="C77" s="52"/>
      <c r="D77" s="52"/>
      <c r="E77" s="36">
        <v>0</v>
      </c>
      <c r="F77" s="21"/>
    </row>
    <row r="78" spans="1:6" ht="15" x14ac:dyDescent="0.2">
      <c r="A78" s="21"/>
      <c r="B78" s="53"/>
      <c r="C78" s="53"/>
      <c r="D78" s="53"/>
      <c r="E78" s="36"/>
      <c r="F78" s="21"/>
    </row>
    <row r="79" spans="1:6" ht="19.5" customHeight="1" x14ac:dyDescent="0.2">
      <c r="A79" s="21"/>
      <c r="B79" s="37" t="s">
        <v>21</v>
      </c>
      <c r="C79" s="38"/>
      <c r="D79" s="38"/>
      <c r="E79" s="39">
        <f>E75-E77</f>
        <v>573.44000000000005</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7"/>
      <c r="C82" s="57"/>
      <c r="D82" s="57"/>
      <c r="E82" s="57"/>
      <c r="F82" s="21"/>
    </row>
    <row r="83" spans="1:6" ht="14.25" x14ac:dyDescent="0.2">
      <c r="A83" s="50" t="s">
        <v>37</v>
      </c>
      <c r="B83" s="50"/>
      <c r="C83" s="50"/>
      <c r="D83" s="50"/>
      <c r="E83" s="50"/>
      <c r="F83" s="50"/>
    </row>
    <row r="84" spans="1:6" ht="14.25" x14ac:dyDescent="0.2">
      <c r="A84" s="48" t="s">
        <v>56</v>
      </c>
      <c r="B84" s="48"/>
      <c r="C84" s="48"/>
      <c r="D84" s="48"/>
      <c r="E84" s="48"/>
      <c r="F84" s="48"/>
    </row>
    <row r="85" spans="1:6" x14ac:dyDescent="0.2">
      <c r="A85" s="21"/>
      <c r="B85" s="21"/>
      <c r="C85" s="21"/>
      <c r="D85" s="21"/>
      <c r="E85" s="21"/>
      <c r="F85" s="21"/>
    </row>
    <row r="86" spans="1:6" x14ac:dyDescent="0.2">
      <c r="A86" s="21"/>
      <c r="B86" s="58"/>
      <c r="C86" s="58"/>
      <c r="D86" s="58"/>
      <c r="E86" s="58"/>
      <c r="F86" s="21"/>
    </row>
    <row r="87" spans="1:6" ht="15" x14ac:dyDescent="0.2">
      <c r="A87" s="49" t="s">
        <v>8</v>
      </c>
      <c r="B87" s="49"/>
      <c r="C87" s="49"/>
      <c r="D87" s="49"/>
      <c r="E87" s="49"/>
      <c r="F87" s="49"/>
    </row>
    <row r="89" spans="1:6" ht="39.75" customHeight="1" x14ac:dyDescent="0.2">
      <c r="B89" s="55"/>
      <c r="C89" s="56"/>
      <c r="D89" s="56"/>
    </row>
    <row r="90" spans="1:6" ht="13.5" customHeight="1" x14ac:dyDescent="0.2"/>
    <row r="91" spans="1:6" x14ac:dyDescent="0.2">
      <c r="B91" s="16"/>
      <c r="C91" s="16"/>
      <c r="D91" s="16"/>
    </row>
  </sheetData>
  <mergeCells count="46">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6:D66"/>
    <mergeCell ref="B55:D55"/>
    <mergeCell ref="B56:D56"/>
    <mergeCell ref="B57:D57"/>
    <mergeCell ref="B58:D58"/>
    <mergeCell ref="B59:D59"/>
    <mergeCell ref="B60:D60"/>
    <mergeCell ref="B61:D61"/>
    <mergeCell ref="B62:D62"/>
    <mergeCell ref="B63:D63"/>
    <mergeCell ref="B64:D64"/>
    <mergeCell ref="B65:D65"/>
    <mergeCell ref="A84:F84"/>
    <mergeCell ref="B86:E86"/>
    <mergeCell ref="A87:F87"/>
    <mergeCell ref="B89:D89"/>
    <mergeCell ref="B67:D67"/>
    <mergeCell ref="B76:D76"/>
    <mergeCell ref="B77:D77"/>
    <mergeCell ref="B78:D78"/>
    <mergeCell ref="B82:E82"/>
    <mergeCell ref="A83:F83"/>
  </mergeCells>
  <dataValidations count="1">
    <dataValidation type="list" allowBlank="1" showInputMessage="1" showErrorMessage="1" sqref="B76:B78 B12:B20 B32:B33 B35:B67" xr:uid="{E4F25C5E-183D-498E-9A74-DDD485C69B5D}">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7C51A-54D0-4C8F-A2E7-FA5ECDBE1AE4}">
  <sheetPr>
    <pageSetUpPr fitToPage="1"/>
  </sheetPr>
  <dimension ref="A12:F91"/>
  <sheetViews>
    <sheetView view="pageBreakPreview"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108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40</v>
      </c>
      <c r="C25" s="21"/>
      <c r="D25" s="21"/>
      <c r="E25" s="21"/>
      <c r="F25" s="21"/>
    </row>
    <row r="26" spans="1:6" ht="33.75" customHeight="1" x14ac:dyDescent="0.2">
      <c r="A26" s="17"/>
      <c r="B26" s="45" t="s">
        <v>58</v>
      </c>
      <c r="C26" s="21"/>
      <c r="D26" s="21"/>
      <c r="E26" s="21"/>
      <c r="F26" s="21"/>
    </row>
    <row r="27" spans="1:6" x14ac:dyDescent="0.2">
      <c r="A27" s="18"/>
      <c r="B27" s="21"/>
      <c r="C27" s="23"/>
      <c r="D27" s="23"/>
      <c r="E27" s="24"/>
      <c r="F27" s="21"/>
    </row>
    <row r="28" spans="1:6" ht="15" x14ac:dyDescent="0.2">
      <c r="A28" s="17"/>
      <c r="B28" s="23"/>
      <c r="C28" s="23"/>
      <c r="D28" s="27" t="s">
        <v>15</v>
      </c>
      <c r="E28" s="27" t="s">
        <v>109</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ht="14.25" x14ac:dyDescent="0.2">
      <c r="A31" s="17"/>
      <c r="B31" s="22" t="s">
        <v>6</v>
      </c>
      <c r="C31" s="17"/>
      <c r="D31" s="17"/>
      <c r="E31" s="17"/>
    </row>
    <row r="32" spans="1:6" ht="14.25" x14ac:dyDescent="0.2">
      <c r="A32" s="21"/>
      <c r="B32" s="51"/>
      <c r="C32" s="51"/>
      <c r="D32" s="51"/>
      <c r="E32" s="28"/>
      <c r="F32" s="21"/>
    </row>
    <row r="33" spans="1:6" ht="14.25" x14ac:dyDescent="0.2">
      <c r="A33" s="21"/>
      <c r="B33" s="51"/>
      <c r="C33" s="51"/>
      <c r="D33" s="51"/>
      <c r="E33" s="28"/>
      <c r="F33" s="21"/>
    </row>
    <row r="34" spans="1:6" ht="14.25" x14ac:dyDescent="0.2">
      <c r="A34" s="21"/>
      <c r="B34" s="51" t="s">
        <v>110</v>
      </c>
      <c r="C34" s="51"/>
      <c r="D34" s="51"/>
      <c r="E34" s="28"/>
      <c r="F34" s="21"/>
    </row>
    <row r="35" spans="1:6" ht="14.25" x14ac:dyDescent="0.2">
      <c r="A35" s="21"/>
      <c r="B35" s="51"/>
      <c r="C35" s="51"/>
      <c r="D35" s="51"/>
      <c r="E35" s="28"/>
      <c r="F35" s="21"/>
    </row>
    <row r="36" spans="1:6" ht="14.25" x14ac:dyDescent="0.2">
      <c r="A36" s="21"/>
      <c r="B36" s="51"/>
      <c r="C36" s="51"/>
      <c r="D36" s="51"/>
      <c r="E36" s="28"/>
      <c r="F36" s="21"/>
    </row>
    <row r="37" spans="1:6" ht="14.25" x14ac:dyDescent="0.2">
      <c r="A37" s="21"/>
      <c r="B37" s="51"/>
      <c r="C37" s="51"/>
      <c r="D37" s="51"/>
      <c r="E37" s="28"/>
      <c r="F37" s="21"/>
    </row>
    <row r="38" spans="1:6" ht="14.25" x14ac:dyDescent="0.2">
      <c r="A38" s="21"/>
      <c r="B38" s="51"/>
      <c r="C38" s="51"/>
      <c r="D38" s="51"/>
      <c r="E38" s="28"/>
      <c r="F38" s="21"/>
    </row>
    <row r="39" spans="1:6" ht="14.25" x14ac:dyDescent="0.2">
      <c r="A39" s="21"/>
      <c r="B39" s="51"/>
      <c r="C39" s="51"/>
      <c r="D39" s="51"/>
      <c r="E39" s="28"/>
      <c r="F39" s="21"/>
    </row>
    <row r="40" spans="1:6" ht="14.25" x14ac:dyDescent="0.2">
      <c r="A40" s="21"/>
      <c r="B40" s="51"/>
      <c r="C40" s="51"/>
      <c r="D40" s="51"/>
      <c r="E40" s="28"/>
      <c r="F40" s="21"/>
    </row>
    <row r="41" spans="1:6" ht="14.25" x14ac:dyDescent="0.2">
      <c r="A41" s="21"/>
      <c r="B41" s="51"/>
      <c r="C41" s="51"/>
      <c r="D41" s="51"/>
      <c r="E41" s="28"/>
      <c r="F41" s="21"/>
    </row>
    <row r="42" spans="1:6" ht="14.25" x14ac:dyDescent="0.2">
      <c r="A42" s="21"/>
      <c r="B42" s="51"/>
      <c r="C42" s="51"/>
      <c r="D42" s="51"/>
      <c r="E42" s="28"/>
      <c r="F42" s="21"/>
    </row>
    <row r="43" spans="1:6" ht="14.25" x14ac:dyDescent="0.2">
      <c r="A43" s="21"/>
      <c r="B43" s="51"/>
      <c r="C43" s="51"/>
      <c r="D43" s="51"/>
      <c r="E43" s="28"/>
      <c r="F43" s="21"/>
    </row>
    <row r="44" spans="1:6" ht="14.25" x14ac:dyDescent="0.2">
      <c r="A44" s="21"/>
      <c r="B44" s="51"/>
      <c r="C44" s="51"/>
      <c r="D44" s="51"/>
      <c r="E44" s="28"/>
      <c r="F44" s="21"/>
    </row>
    <row r="45" spans="1:6" ht="29.25" customHeight="1" x14ac:dyDescent="0.2">
      <c r="A45" s="21"/>
      <c r="B45" s="51"/>
      <c r="C45" s="51"/>
      <c r="D45" s="51"/>
      <c r="E45" s="28"/>
      <c r="F45" s="21"/>
    </row>
    <row r="46" spans="1:6" ht="14.25" x14ac:dyDescent="0.2">
      <c r="A46" s="21"/>
      <c r="B46" s="51"/>
      <c r="C46" s="51"/>
      <c r="D46" s="51"/>
      <c r="E46" s="28"/>
      <c r="F46" s="21"/>
    </row>
    <row r="47" spans="1:6" ht="14.25" x14ac:dyDescent="0.2">
      <c r="A47" s="21"/>
      <c r="B47" s="51"/>
      <c r="C47" s="51"/>
      <c r="D47" s="51"/>
      <c r="E47" s="28"/>
      <c r="F47" s="21"/>
    </row>
    <row r="48" spans="1:6" ht="14.25" x14ac:dyDescent="0.2">
      <c r="A48" s="21"/>
      <c r="B48" s="51"/>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51"/>
      <c r="C55" s="51"/>
      <c r="D55" s="51"/>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3.5" customHeight="1" x14ac:dyDescent="0.2">
      <c r="A67" s="21"/>
      <c r="B67" s="51"/>
      <c r="C67" s="51"/>
      <c r="D67" s="51"/>
      <c r="E67" s="28"/>
      <c r="F67" s="21"/>
    </row>
    <row r="68" spans="1:6" ht="13.5" customHeight="1" x14ac:dyDescent="0.2">
      <c r="A68" s="21"/>
      <c r="B68" s="25" t="s">
        <v>19</v>
      </c>
      <c r="C68" s="26"/>
      <c r="D68" s="26"/>
      <c r="E68" s="29">
        <f>2.5*285</f>
        <v>712.5</v>
      </c>
      <c r="F68" s="21"/>
    </row>
    <row r="69" spans="1:6" ht="13.5" customHeight="1" x14ac:dyDescent="0.2">
      <c r="A69" s="21"/>
      <c r="B69" s="34" t="s">
        <v>16</v>
      </c>
      <c r="C69" s="26"/>
      <c r="D69" s="26"/>
      <c r="E69" s="30">
        <v>0</v>
      </c>
      <c r="F69" s="21"/>
    </row>
    <row r="70" spans="1:6" ht="13.5" customHeight="1" x14ac:dyDescent="0.2">
      <c r="A70" s="21"/>
      <c r="B70" s="34" t="s">
        <v>74</v>
      </c>
      <c r="C70" s="26"/>
      <c r="D70" s="26"/>
      <c r="E70" s="30">
        <v>0</v>
      </c>
      <c r="F70" s="21"/>
    </row>
    <row r="71" spans="1:6" ht="13.5" customHeight="1" x14ac:dyDescent="0.2">
      <c r="A71" s="21"/>
      <c r="B71" s="25" t="s">
        <v>18</v>
      </c>
      <c r="C71" s="26"/>
      <c r="D71" s="26"/>
      <c r="E71" s="29">
        <f>SUM(E68:E70)</f>
        <v>712.5</v>
      </c>
      <c r="F71" s="21"/>
    </row>
    <row r="72" spans="1:6" ht="13.5" customHeight="1" x14ac:dyDescent="0.2">
      <c r="A72" s="21"/>
      <c r="B72" s="26" t="s">
        <v>5</v>
      </c>
      <c r="C72" s="31">
        <v>0.05</v>
      </c>
      <c r="D72" s="26"/>
      <c r="E72" s="35">
        <f>ROUND(E71*C72,2)</f>
        <v>35.630000000000003</v>
      </c>
      <c r="F72" s="21"/>
    </row>
    <row r="73" spans="1:6" ht="13.5" customHeight="1" x14ac:dyDescent="0.2">
      <c r="A73" s="21"/>
      <c r="B73" s="26" t="s">
        <v>4</v>
      </c>
      <c r="C73" s="42">
        <v>9.9750000000000005E-2</v>
      </c>
      <c r="D73" s="26"/>
      <c r="E73" s="43">
        <f>ROUND(E71*C73,2)</f>
        <v>71.069999999999993</v>
      </c>
      <c r="F73" s="21"/>
    </row>
    <row r="74" spans="1:6" ht="13.5" customHeight="1" x14ac:dyDescent="0.2">
      <c r="A74" s="21"/>
      <c r="B74" s="26"/>
      <c r="C74" s="26"/>
      <c r="D74" s="26"/>
      <c r="E74" s="32"/>
      <c r="F74" s="21"/>
    </row>
    <row r="75" spans="1:6" ht="16.5" customHeight="1" thickBot="1" x14ac:dyDescent="0.25">
      <c r="A75" s="21"/>
      <c r="B75" s="25" t="s">
        <v>20</v>
      </c>
      <c r="C75" s="26"/>
      <c r="D75" s="26"/>
      <c r="E75" s="33">
        <f>SUM(E71:E73)</f>
        <v>819.2</v>
      </c>
      <c r="F75" s="21"/>
    </row>
    <row r="76" spans="1:6" ht="15.75" thickTop="1" x14ac:dyDescent="0.2">
      <c r="A76" s="21"/>
      <c r="B76" s="53"/>
      <c r="C76" s="53"/>
      <c r="D76" s="53"/>
      <c r="E76" s="36"/>
      <c r="F76" s="21"/>
    </row>
    <row r="77" spans="1:6" ht="15" x14ac:dyDescent="0.2">
      <c r="A77" s="21"/>
      <c r="B77" s="52" t="s">
        <v>22</v>
      </c>
      <c r="C77" s="52"/>
      <c r="D77" s="52"/>
      <c r="E77" s="36">
        <v>0</v>
      </c>
      <c r="F77" s="21"/>
    </row>
    <row r="78" spans="1:6" ht="15" x14ac:dyDescent="0.2">
      <c r="A78" s="21"/>
      <c r="B78" s="53"/>
      <c r="C78" s="53"/>
      <c r="D78" s="53"/>
      <c r="E78" s="36"/>
      <c r="F78" s="21"/>
    </row>
    <row r="79" spans="1:6" ht="19.5" customHeight="1" x14ac:dyDescent="0.2">
      <c r="A79" s="21"/>
      <c r="B79" s="37" t="s">
        <v>21</v>
      </c>
      <c r="C79" s="38"/>
      <c r="D79" s="38"/>
      <c r="E79" s="39">
        <f>E75-E77</f>
        <v>819.2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7"/>
      <c r="C82" s="57"/>
      <c r="D82" s="57"/>
      <c r="E82" s="57"/>
      <c r="F82" s="21"/>
    </row>
    <row r="83" spans="1:6" ht="14.25" x14ac:dyDescent="0.2">
      <c r="A83" s="50" t="s">
        <v>37</v>
      </c>
      <c r="B83" s="50"/>
      <c r="C83" s="50"/>
      <c r="D83" s="50"/>
      <c r="E83" s="50"/>
      <c r="F83" s="50"/>
    </row>
    <row r="84" spans="1:6" ht="14.25" x14ac:dyDescent="0.2">
      <c r="A84" s="48" t="s">
        <v>56</v>
      </c>
      <c r="B84" s="48"/>
      <c r="C84" s="48"/>
      <c r="D84" s="48"/>
      <c r="E84" s="48"/>
      <c r="F84" s="48"/>
    </row>
    <row r="85" spans="1:6" x14ac:dyDescent="0.2">
      <c r="A85" s="21"/>
      <c r="B85" s="21"/>
      <c r="C85" s="21"/>
      <c r="D85" s="21"/>
      <c r="E85" s="21"/>
      <c r="F85" s="21"/>
    </row>
    <row r="86" spans="1:6" x14ac:dyDescent="0.2">
      <c r="A86" s="21"/>
      <c r="B86" s="58"/>
      <c r="C86" s="58"/>
      <c r="D86" s="58"/>
      <c r="E86" s="58"/>
      <c r="F86" s="21"/>
    </row>
    <row r="87" spans="1:6" ht="15" x14ac:dyDescent="0.2">
      <c r="A87" s="49" t="s">
        <v>8</v>
      </c>
      <c r="B87" s="49"/>
      <c r="C87" s="49"/>
      <c r="D87" s="49"/>
      <c r="E87" s="49"/>
      <c r="F87" s="49"/>
    </row>
    <row r="89" spans="1:6" ht="39.75" customHeight="1" x14ac:dyDescent="0.2">
      <c r="B89" s="55"/>
      <c r="C89" s="56"/>
      <c r="D89" s="56"/>
    </row>
    <row r="90" spans="1:6" ht="13.5" customHeight="1" x14ac:dyDescent="0.2"/>
    <row r="91" spans="1:6" x14ac:dyDescent="0.2">
      <c r="B91" s="16"/>
      <c r="C91" s="16"/>
      <c r="D91" s="16"/>
    </row>
  </sheetData>
  <mergeCells count="46">
    <mergeCell ref="A84:F84"/>
    <mergeCell ref="B86:E86"/>
    <mergeCell ref="A87:F87"/>
    <mergeCell ref="B89:D89"/>
    <mergeCell ref="B67:D67"/>
    <mergeCell ref="B76:D76"/>
    <mergeCell ref="B77:D77"/>
    <mergeCell ref="B78:D78"/>
    <mergeCell ref="B82:E82"/>
    <mergeCell ref="A83:F83"/>
    <mergeCell ref="B66:D66"/>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6:B78 B12:B20 B32:B33 B35:B67" xr:uid="{84FE7B9B-A039-4EFF-8F35-C6C1A153FC11}">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56F66-E812-4261-9A14-081492769399}">
  <sheetPr>
    <pageSetUpPr fitToPage="1"/>
  </sheetPr>
  <dimension ref="A12:F91"/>
  <sheetViews>
    <sheetView view="pageBreakPreview" topLeftCell="A19" zoomScale="80" zoomScaleNormal="100" zoomScaleSheetLayoutView="80" workbookViewId="0">
      <selection activeCell="B44" sqref="B44:D4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40</v>
      </c>
      <c r="C25" s="21"/>
      <c r="D25" s="21"/>
      <c r="E25" s="21"/>
      <c r="F25" s="21"/>
    </row>
    <row r="26" spans="1:6" ht="33.75" customHeight="1" x14ac:dyDescent="0.2">
      <c r="A26" s="17"/>
      <c r="B26" s="45" t="s">
        <v>58</v>
      </c>
      <c r="C26" s="21"/>
      <c r="D26" s="21"/>
      <c r="E26" s="21"/>
      <c r="F26" s="21"/>
    </row>
    <row r="27" spans="1:6" x14ac:dyDescent="0.2">
      <c r="A27" s="18"/>
      <c r="B27" s="21"/>
      <c r="C27" s="23"/>
      <c r="D27" s="23"/>
      <c r="E27" s="24"/>
      <c r="F27" s="21"/>
    </row>
    <row r="28" spans="1:6" ht="15" x14ac:dyDescent="0.2">
      <c r="A28" s="17"/>
      <c r="B28" s="23"/>
      <c r="C28" s="23"/>
      <c r="D28" s="27" t="s">
        <v>15</v>
      </c>
      <c r="E28" s="27" t="s">
        <v>112</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ht="14.25" x14ac:dyDescent="0.2">
      <c r="A31" s="17"/>
      <c r="B31" s="22" t="s">
        <v>6</v>
      </c>
      <c r="C31" s="17"/>
      <c r="D31" s="17"/>
      <c r="E31" s="17"/>
    </row>
    <row r="32" spans="1:6" ht="14.25" x14ac:dyDescent="0.2">
      <c r="A32" s="21"/>
      <c r="B32" s="51"/>
      <c r="C32" s="51"/>
      <c r="D32" s="51"/>
      <c r="E32" s="28"/>
      <c r="F32" s="21"/>
    </row>
    <row r="33" spans="1:6" ht="14.25" x14ac:dyDescent="0.2">
      <c r="A33" s="21"/>
      <c r="B33" s="51"/>
      <c r="C33" s="51"/>
      <c r="D33" s="51"/>
      <c r="E33" s="28"/>
      <c r="F33" s="21"/>
    </row>
    <row r="34" spans="1:6" ht="14.25" x14ac:dyDescent="0.2">
      <c r="A34" s="21"/>
      <c r="B34" s="51" t="s">
        <v>113</v>
      </c>
      <c r="C34" s="51"/>
      <c r="D34" s="51"/>
      <c r="E34" s="28"/>
      <c r="F34" s="21"/>
    </row>
    <row r="35" spans="1:6" ht="14.25" x14ac:dyDescent="0.2">
      <c r="A35" s="21"/>
      <c r="B35" s="51"/>
      <c r="C35" s="51"/>
      <c r="D35" s="51"/>
      <c r="E35" s="28"/>
      <c r="F35" s="21"/>
    </row>
    <row r="36" spans="1:6" ht="30" customHeight="1" x14ac:dyDescent="0.2">
      <c r="A36" s="21"/>
      <c r="B36" s="51" t="s">
        <v>114</v>
      </c>
      <c r="C36" s="51"/>
      <c r="D36" s="51"/>
      <c r="E36" s="28"/>
      <c r="F36" s="21"/>
    </row>
    <row r="37" spans="1:6" ht="14.25" x14ac:dyDescent="0.2">
      <c r="A37" s="21"/>
      <c r="B37" s="51"/>
      <c r="C37" s="51"/>
      <c r="D37" s="51"/>
      <c r="E37" s="28"/>
      <c r="F37" s="21"/>
    </row>
    <row r="38" spans="1:6" ht="14.25" x14ac:dyDescent="0.2">
      <c r="A38" s="21"/>
      <c r="B38" s="51" t="s">
        <v>115</v>
      </c>
      <c r="C38" s="51"/>
      <c r="D38" s="51"/>
      <c r="E38" s="28"/>
      <c r="F38" s="21"/>
    </row>
    <row r="39" spans="1:6" ht="14.25" x14ac:dyDescent="0.2">
      <c r="A39" s="21"/>
      <c r="B39" s="51"/>
      <c r="C39" s="51"/>
      <c r="D39" s="51"/>
      <c r="E39" s="28"/>
      <c r="F39" s="21"/>
    </row>
    <row r="40" spans="1:6" ht="45.75" customHeight="1" x14ac:dyDescent="0.2">
      <c r="A40" s="21"/>
      <c r="B40" s="51" t="s">
        <v>116</v>
      </c>
      <c r="C40" s="51"/>
      <c r="D40" s="51"/>
      <c r="E40" s="28"/>
      <c r="F40" s="21"/>
    </row>
    <row r="41" spans="1:6" ht="14.25" x14ac:dyDescent="0.2">
      <c r="A41" s="21"/>
      <c r="B41" s="51"/>
      <c r="C41" s="51"/>
      <c r="D41" s="51"/>
      <c r="E41" s="28"/>
      <c r="F41" s="21"/>
    </row>
    <row r="42" spans="1:6" ht="14.25" x14ac:dyDescent="0.2">
      <c r="A42" s="21"/>
      <c r="B42" s="51" t="s">
        <v>117</v>
      </c>
      <c r="C42" s="51"/>
      <c r="D42" s="51"/>
      <c r="E42" s="28"/>
      <c r="F42" s="21"/>
    </row>
    <row r="43" spans="1:6" ht="14.25" x14ac:dyDescent="0.2">
      <c r="A43" s="21"/>
      <c r="B43" s="51"/>
      <c r="C43" s="51"/>
      <c r="D43" s="51"/>
      <c r="E43" s="28"/>
      <c r="F43" s="21"/>
    </row>
    <row r="44" spans="1:6" ht="14.25" x14ac:dyDescent="0.2">
      <c r="A44" s="21"/>
      <c r="B44" s="51"/>
      <c r="C44" s="51"/>
      <c r="D44" s="51"/>
      <c r="E44" s="28"/>
      <c r="F44" s="21"/>
    </row>
    <row r="45" spans="1:6" ht="29.25" customHeight="1" x14ac:dyDescent="0.2">
      <c r="A45" s="21"/>
      <c r="B45" s="51"/>
      <c r="C45" s="51"/>
      <c r="D45" s="51"/>
      <c r="E45" s="28"/>
      <c r="F45" s="21"/>
    </row>
    <row r="46" spans="1:6" ht="14.25" x14ac:dyDescent="0.2">
      <c r="A46" s="21"/>
      <c r="B46" s="51"/>
      <c r="C46" s="51"/>
      <c r="D46" s="51"/>
      <c r="E46" s="28"/>
      <c r="F46" s="21"/>
    </row>
    <row r="47" spans="1:6" ht="14.25" x14ac:dyDescent="0.2">
      <c r="A47" s="21"/>
      <c r="B47" s="51"/>
      <c r="C47" s="51"/>
      <c r="D47" s="51"/>
      <c r="E47" s="28"/>
      <c r="F47" s="21"/>
    </row>
    <row r="48" spans="1:6" ht="14.25" x14ac:dyDescent="0.2">
      <c r="A48" s="21"/>
      <c r="B48" s="51"/>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51"/>
      <c r="C55" s="51"/>
      <c r="D55" s="51"/>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3.5" customHeight="1" x14ac:dyDescent="0.2">
      <c r="A67" s="21"/>
      <c r="B67" s="51"/>
      <c r="C67" s="51"/>
      <c r="D67" s="51"/>
      <c r="E67" s="28"/>
      <c r="F67" s="21"/>
    </row>
    <row r="68" spans="1:6" ht="13.5" customHeight="1" x14ac:dyDescent="0.2">
      <c r="A68" s="21"/>
      <c r="B68" s="25" t="s">
        <v>19</v>
      </c>
      <c r="C68" s="26"/>
      <c r="D68" s="26"/>
      <c r="E68" s="29">
        <f>23*285</f>
        <v>6555</v>
      </c>
      <c r="F68" s="21"/>
    </row>
    <row r="69" spans="1:6" ht="13.5" customHeight="1" x14ac:dyDescent="0.2">
      <c r="A69" s="21"/>
      <c r="B69" s="34" t="s">
        <v>16</v>
      </c>
      <c r="C69" s="26"/>
      <c r="D69" s="26"/>
      <c r="E69" s="30">
        <v>0</v>
      </c>
      <c r="F69" s="21"/>
    </row>
    <row r="70" spans="1:6" ht="13.5" customHeight="1" x14ac:dyDescent="0.2">
      <c r="A70" s="21"/>
      <c r="B70" s="34" t="s">
        <v>74</v>
      </c>
      <c r="C70" s="26"/>
      <c r="D70" s="26"/>
      <c r="E70" s="30">
        <v>0</v>
      </c>
      <c r="F70" s="21"/>
    </row>
    <row r="71" spans="1:6" ht="13.5" customHeight="1" x14ac:dyDescent="0.2">
      <c r="A71" s="21"/>
      <c r="B71" s="25" t="s">
        <v>18</v>
      </c>
      <c r="C71" s="26"/>
      <c r="D71" s="26"/>
      <c r="E71" s="29">
        <f>SUM(E68:E70)</f>
        <v>6555</v>
      </c>
      <c r="F71" s="21"/>
    </row>
    <row r="72" spans="1:6" ht="13.5" customHeight="1" x14ac:dyDescent="0.2">
      <c r="A72" s="21"/>
      <c r="B72" s="26" t="s">
        <v>5</v>
      </c>
      <c r="C72" s="31">
        <v>0.05</v>
      </c>
      <c r="D72" s="26"/>
      <c r="E72" s="35">
        <f>ROUND(E71*C72,2)</f>
        <v>327.75</v>
      </c>
      <c r="F72" s="21"/>
    </row>
    <row r="73" spans="1:6" ht="13.5" customHeight="1" x14ac:dyDescent="0.2">
      <c r="A73" s="21"/>
      <c r="B73" s="26" t="s">
        <v>4</v>
      </c>
      <c r="C73" s="42">
        <v>9.9750000000000005E-2</v>
      </c>
      <c r="D73" s="26"/>
      <c r="E73" s="43">
        <f>ROUND(E71*C73,2)</f>
        <v>653.86</v>
      </c>
      <c r="F73" s="21"/>
    </row>
    <row r="74" spans="1:6" ht="13.5" customHeight="1" x14ac:dyDescent="0.2">
      <c r="A74" s="21"/>
      <c r="B74" s="26"/>
      <c r="C74" s="26"/>
      <c r="D74" s="26"/>
      <c r="E74" s="32"/>
      <c r="F74" s="21"/>
    </row>
    <row r="75" spans="1:6" ht="16.5" customHeight="1" thickBot="1" x14ac:dyDescent="0.25">
      <c r="A75" s="21"/>
      <c r="B75" s="25" t="s">
        <v>20</v>
      </c>
      <c r="C75" s="26"/>
      <c r="D75" s="26"/>
      <c r="E75" s="33">
        <f>SUM(E71:E73)</f>
        <v>7536.61</v>
      </c>
      <c r="F75" s="21"/>
    </row>
    <row r="76" spans="1:6" ht="15.75" thickTop="1" x14ac:dyDescent="0.2">
      <c r="A76" s="21"/>
      <c r="B76" s="53"/>
      <c r="C76" s="53"/>
      <c r="D76" s="53"/>
      <c r="E76" s="36"/>
      <c r="F76" s="21"/>
    </row>
    <row r="77" spans="1:6" ht="15" x14ac:dyDescent="0.2">
      <c r="A77" s="21"/>
      <c r="B77" s="52" t="s">
        <v>22</v>
      </c>
      <c r="C77" s="52"/>
      <c r="D77" s="52"/>
      <c r="E77" s="36">
        <v>0</v>
      </c>
      <c r="F77" s="21"/>
    </row>
    <row r="78" spans="1:6" ht="15" x14ac:dyDescent="0.2">
      <c r="A78" s="21"/>
      <c r="B78" s="53"/>
      <c r="C78" s="53"/>
      <c r="D78" s="53"/>
      <c r="E78" s="36"/>
      <c r="F78" s="21"/>
    </row>
    <row r="79" spans="1:6" ht="19.5" customHeight="1" x14ac:dyDescent="0.2">
      <c r="A79" s="21"/>
      <c r="B79" s="37" t="s">
        <v>21</v>
      </c>
      <c r="C79" s="38"/>
      <c r="D79" s="38"/>
      <c r="E79" s="39">
        <f>E75-E77</f>
        <v>7536.61</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57"/>
      <c r="C82" s="57"/>
      <c r="D82" s="57"/>
      <c r="E82" s="57"/>
      <c r="F82" s="21"/>
    </row>
    <row r="83" spans="1:6" ht="14.25" x14ac:dyDescent="0.2">
      <c r="A83" s="50" t="s">
        <v>37</v>
      </c>
      <c r="B83" s="50"/>
      <c r="C83" s="50"/>
      <c r="D83" s="50"/>
      <c r="E83" s="50"/>
      <c r="F83" s="50"/>
    </row>
    <row r="84" spans="1:6" ht="14.25" x14ac:dyDescent="0.2">
      <c r="A84" s="48" t="s">
        <v>56</v>
      </c>
      <c r="B84" s="48"/>
      <c r="C84" s="48"/>
      <c r="D84" s="48"/>
      <c r="E84" s="48"/>
      <c r="F84" s="48"/>
    </row>
    <row r="85" spans="1:6" x14ac:dyDescent="0.2">
      <c r="A85" s="21"/>
      <c r="B85" s="21"/>
      <c r="C85" s="21"/>
      <c r="D85" s="21"/>
      <c r="E85" s="21"/>
      <c r="F85" s="21"/>
    </row>
    <row r="86" spans="1:6" x14ac:dyDescent="0.2">
      <c r="A86" s="21"/>
      <c r="B86" s="58"/>
      <c r="C86" s="58"/>
      <c r="D86" s="58"/>
      <c r="E86" s="58"/>
      <c r="F86" s="21"/>
    </row>
    <row r="87" spans="1:6" ht="15" x14ac:dyDescent="0.2">
      <c r="A87" s="49" t="s">
        <v>8</v>
      </c>
      <c r="B87" s="49"/>
      <c r="C87" s="49"/>
      <c r="D87" s="49"/>
      <c r="E87" s="49"/>
      <c r="F87" s="49"/>
    </row>
    <row r="89" spans="1:6" ht="39.75" customHeight="1" x14ac:dyDescent="0.2">
      <c r="B89" s="55"/>
      <c r="C89" s="56"/>
      <c r="D89" s="56"/>
    </row>
    <row r="90" spans="1:6" ht="13.5" customHeight="1" x14ac:dyDescent="0.2"/>
    <row r="91" spans="1:6" x14ac:dyDescent="0.2">
      <c r="B91" s="16"/>
      <c r="C91" s="16"/>
      <c r="D91" s="16"/>
    </row>
  </sheetData>
  <mergeCells count="46">
    <mergeCell ref="B42:D42"/>
    <mergeCell ref="A30:F30"/>
    <mergeCell ref="B32:D32"/>
    <mergeCell ref="B33:D33"/>
    <mergeCell ref="B34:D34"/>
    <mergeCell ref="B35:D35"/>
    <mergeCell ref="B36:D36"/>
    <mergeCell ref="B37:D37"/>
    <mergeCell ref="B38:D38"/>
    <mergeCell ref="B39:D39"/>
    <mergeCell ref="B40:D40"/>
    <mergeCell ref="B41:D41"/>
    <mergeCell ref="B54:D54"/>
    <mergeCell ref="B43:D43"/>
    <mergeCell ref="B44:D44"/>
    <mergeCell ref="B45:D45"/>
    <mergeCell ref="B46:D46"/>
    <mergeCell ref="B47:D47"/>
    <mergeCell ref="B48:D48"/>
    <mergeCell ref="B49:D49"/>
    <mergeCell ref="B50:D50"/>
    <mergeCell ref="B51:D51"/>
    <mergeCell ref="B52:D52"/>
    <mergeCell ref="B53:D53"/>
    <mergeCell ref="B66:D66"/>
    <mergeCell ref="B55:D55"/>
    <mergeCell ref="B56:D56"/>
    <mergeCell ref="B57:D57"/>
    <mergeCell ref="B58:D58"/>
    <mergeCell ref="B59:D59"/>
    <mergeCell ref="B60:D60"/>
    <mergeCell ref="B61:D61"/>
    <mergeCell ref="B62:D62"/>
    <mergeCell ref="B63:D63"/>
    <mergeCell ref="B64:D64"/>
    <mergeCell ref="B65:D65"/>
    <mergeCell ref="A84:F84"/>
    <mergeCell ref="B86:E86"/>
    <mergeCell ref="A87:F87"/>
    <mergeCell ref="B89:D89"/>
    <mergeCell ref="B67:D67"/>
    <mergeCell ref="B76:D76"/>
    <mergeCell ref="B77:D77"/>
    <mergeCell ref="B78:D78"/>
    <mergeCell ref="B82:E82"/>
    <mergeCell ref="A83:F83"/>
  </mergeCells>
  <dataValidations count="1">
    <dataValidation type="list" allowBlank="1" showInputMessage="1" showErrorMessage="1" sqref="B76:B78 B12:B20 B32:B33 B35:B67" xr:uid="{70A63AE3-21C2-4937-973F-4609ED0B7D05}">
      <formula1>Liste_Activités</formula1>
    </dataValidation>
  </dataValidations>
  <printOptions horizontalCentered="1"/>
  <pageMargins left="0" right="0" top="0" bottom="0" header="0" footer="0"/>
  <pageSetup paperSize="131" scale="59"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6701E-E50B-44DD-92C7-1310FD13681E}">
  <sheetPr>
    <pageSetUpPr fitToPage="1"/>
  </sheetPr>
  <dimension ref="A12:F95"/>
  <sheetViews>
    <sheetView view="pageBreakPreview" topLeftCell="A28" zoomScale="80" zoomScaleNormal="100" zoomScaleSheetLayoutView="80" workbookViewId="0">
      <selection activeCell="B36" sqref="B36:D5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40</v>
      </c>
      <c r="C25" s="21"/>
      <c r="D25" s="21"/>
      <c r="E25" s="21"/>
      <c r="F25" s="21"/>
    </row>
    <row r="26" spans="1:6" ht="33.75" customHeight="1" x14ac:dyDescent="0.2">
      <c r="A26" s="17"/>
      <c r="B26" s="45" t="s">
        <v>58</v>
      </c>
      <c r="C26" s="21"/>
      <c r="D26" s="21"/>
      <c r="E26" s="21"/>
      <c r="F26" s="21"/>
    </row>
    <row r="27" spans="1:6" x14ac:dyDescent="0.2">
      <c r="A27" s="18"/>
      <c r="B27" s="21"/>
      <c r="C27" s="23"/>
      <c r="D27" s="23"/>
      <c r="E27" s="24"/>
      <c r="F27" s="21"/>
    </row>
    <row r="28" spans="1:6" ht="15" x14ac:dyDescent="0.2">
      <c r="A28" s="17"/>
      <c r="B28" s="23"/>
      <c r="C28" s="23"/>
      <c r="D28" s="27" t="s">
        <v>15</v>
      </c>
      <c r="E28" s="27" t="s">
        <v>119</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ht="14.25" x14ac:dyDescent="0.2">
      <c r="A31" s="17"/>
      <c r="B31" s="22" t="s">
        <v>6</v>
      </c>
      <c r="C31" s="17"/>
      <c r="D31" s="17"/>
      <c r="E31" s="17"/>
    </row>
    <row r="32" spans="1:6" ht="14.25" x14ac:dyDescent="0.2">
      <c r="A32" s="21"/>
      <c r="B32" s="51"/>
      <c r="C32" s="51"/>
      <c r="D32" s="51"/>
      <c r="E32" s="28"/>
      <c r="F32" s="21"/>
    </row>
    <row r="33" spans="1:6" ht="14.25" x14ac:dyDescent="0.2">
      <c r="A33" s="21"/>
      <c r="B33" s="51"/>
      <c r="C33" s="51"/>
      <c r="D33" s="51"/>
      <c r="E33" s="28"/>
      <c r="F33" s="21"/>
    </row>
    <row r="34" spans="1:6" ht="14.25" x14ac:dyDescent="0.2">
      <c r="A34" s="21"/>
      <c r="B34" s="51" t="s">
        <v>120</v>
      </c>
      <c r="C34" s="51"/>
      <c r="D34" s="51"/>
      <c r="E34" s="28"/>
      <c r="F34" s="21"/>
    </row>
    <row r="35" spans="1:6" ht="14.25" x14ac:dyDescent="0.2">
      <c r="A35" s="21"/>
      <c r="B35" s="51"/>
      <c r="C35" s="51"/>
      <c r="D35" s="51"/>
      <c r="E35" s="28"/>
      <c r="F35" s="21"/>
    </row>
    <row r="36" spans="1:6" ht="14.25" x14ac:dyDescent="0.2">
      <c r="A36" s="21"/>
      <c r="B36" s="51" t="s">
        <v>121</v>
      </c>
      <c r="C36" s="51"/>
      <c r="D36" s="51"/>
      <c r="E36" s="28"/>
      <c r="F36" s="21"/>
    </row>
    <row r="37" spans="1:6" ht="14.25" x14ac:dyDescent="0.2">
      <c r="A37" s="21"/>
      <c r="B37" s="51"/>
      <c r="C37" s="51"/>
      <c r="D37" s="51"/>
      <c r="E37" s="28"/>
      <c r="F37" s="21"/>
    </row>
    <row r="38" spans="1:6" ht="14.25" x14ac:dyDescent="0.2">
      <c r="A38" s="21"/>
      <c r="B38" s="51" t="s">
        <v>122</v>
      </c>
      <c r="C38" s="51"/>
      <c r="D38" s="51"/>
      <c r="E38" s="28"/>
      <c r="F38" s="21"/>
    </row>
    <row r="39" spans="1:6" ht="14.25" x14ac:dyDescent="0.2">
      <c r="A39" s="21"/>
      <c r="B39" s="51"/>
      <c r="C39" s="51"/>
      <c r="D39" s="51"/>
      <c r="E39" s="28"/>
      <c r="F39" s="21"/>
    </row>
    <row r="40" spans="1:6" ht="14.25" x14ac:dyDescent="0.2">
      <c r="A40" s="21"/>
      <c r="B40" s="51" t="s">
        <v>9</v>
      </c>
      <c r="C40" s="51"/>
      <c r="D40" s="51"/>
      <c r="E40" s="28"/>
      <c r="F40" s="21"/>
    </row>
    <row r="41" spans="1:6" ht="14.25" x14ac:dyDescent="0.2">
      <c r="A41" s="21"/>
      <c r="B41" s="51"/>
      <c r="C41" s="51"/>
      <c r="D41" s="51"/>
      <c r="E41" s="28"/>
      <c r="F41" s="21"/>
    </row>
    <row r="42" spans="1:6" ht="14.25" x14ac:dyDescent="0.2">
      <c r="A42" s="21"/>
      <c r="B42" s="51" t="s">
        <v>26</v>
      </c>
      <c r="C42" s="51"/>
      <c r="D42" s="51"/>
      <c r="E42" s="28"/>
      <c r="F42" s="21"/>
    </row>
    <row r="43" spans="1:6" ht="14.25" x14ac:dyDescent="0.2">
      <c r="A43" s="21"/>
      <c r="B43" s="51"/>
      <c r="C43" s="51"/>
      <c r="D43" s="51"/>
      <c r="E43" s="28"/>
      <c r="F43" s="21"/>
    </row>
    <row r="44" spans="1:6" ht="14.25" x14ac:dyDescent="0.2">
      <c r="A44" s="21"/>
      <c r="B44" s="51" t="s">
        <v>24</v>
      </c>
      <c r="C44" s="51"/>
      <c r="D44" s="51"/>
      <c r="E44" s="28"/>
      <c r="F44" s="21"/>
    </row>
    <row r="45" spans="1:6" ht="14.25" x14ac:dyDescent="0.2">
      <c r="A45" s="21"/>
      <c r="B45" s="51"/>
      <c r="C45" s="51"/>
      <c r="D45" s="51"/>
      <c r="E45" s="28"/>
      <c r="F45" s="21"/>
    </row>
    <row r="46" spans="1:6" ht="14.25" x14ac:dyDescent="0.2">
      <c r="A46" s="21"/>
      <c r="B46" s="51" t="s">
        <v>27</v>
      </c>
      <c r="C46" s="51"/>
      <c r="D46" s="51"/>
      <c r="E46" s="28"/>
      <c r="F46" s="21"/>
    </row>
    <row r="47" spans="1:6" ht="14.25" x14ac:dyDescent="0.2">
      <c r="A47" s="21"/>
      <c r="B47" s="51"/>
      <c r="C47" s="51"/>
      <c r="D47" s="51"/>
      <c r="E47" s="28"/>
      <c r="F47" s="21"/>
    </row>
    <row r="48" spans="1:6" ht="14.25" x14ac:dyDescent="0.2">
      <c r="A48" s="21"/>
      <c r="B48" s="51" t="s">
        <v>13</v>
      </c>
      <c r="C48" s="51"/>
      <c r="D48" s="51"/>
      <c r="E48" s="28"/>
      <c r="F48" s="21"/>
    </row>
    <row r="49" spans="1:6" ht="14.25" x14ac:dyDescent="0.2">
      <c r="A49" s="21"/>
      <c r="B49" s="51"/>
      <c r="C49" s="51"/>
      <c r="D49" s="51"/>
      <c r="E49" s="28"/>
      <c r="F49" s="21"/>
    </row>
    <row r="50" spans="1:6" ht="14.25" x14ac:dyDescent="0.2">
      <c r="A50" s="21"/>
      <c r="B50" s="51" t="s">
        <v>36</v>
      </c>
      <c r="C50" s="51"/>
      <c r="D50" s="51"/>
      <c r="E50" s="28"/>
      <c r="F50" s="21"/>
    </row>
    <row r="51" spans="1:6" ht="14.25" x14ac:dyDescent="0.2">
      <c r="A51" s="21"/>
      <c r="B51" s="51"/>
      <c r="C51" s="51"/>
      <c r="D51" s="51"/>
      <c r="E51" s="28"/>
      <c r="F51" s="21"/>
    </row>
    <row r="52" spans="1:6" ht="14.25" x14ac:dyDescent="0.2">
      <c r="A52" s="21"/>
      <c r="B52" s="51" t="s">
        <v>123</v>
      </c>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51"/>
      <c r="C55" s="51"/>
      <c r="D55" s="51"/>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4.25" x14ac:dyDescent="0.2">
      <c r="A68" s="21"/>
      <c r="B68" s="51"/>
      <c r="C68" s="51"/>
      <c r="D68" s="51"/>
      <c r="E68" s="28"/>
      <c r="F68" s="21"/>
    </row>
    <row r="69" spans="1:6" ht="14.25" x14ac:dyDescent="0.2">
      <c r="A69" s="21"/>
      <c r="B69" s="51"/>
      <c r="C69" s="51"/>
      <c r="D69" s="51"/>
      <c r="E69" s="28"/>
      <c r="F69" s="21"/>
    </row>
    <row r="70" spans="1:6" ht="14.25" x14ac:dyDescent="0.2">
      <c r="A70" s="21"/>
      <c r="B70" s="51"/>
      <c r="C70" s="51"/>
      <c r="D70" s="51"/>
      <c r="E70" s="28"/>
      <c r="F70" s="21"/>
    </row>
    <row r="71" spans="1:6" ht="13.5" customHeight="1" x14ac:dyDescent="0.2">
      <c r="A71" s="21"/>
      <c r="B71" s="51"/>
      <c r="C71" s="51"/>
      <c r="D71" s="51"/>
      <c r="E71" s="28"/>
      <c r="F71" s="21"/>
    </row>
    <row r="72" spans="1:6" ht="13.5" customHeight="1" x14ac:dyDescent="0.2">
      <c r="A72" s="21"/>
      <c r="B72" s="25" t="s">
        <v>19</v>
      </c>
      <c r="C72" s="26"/>
      <c r="D72" s="26"/>
      <c r="E72" s="29">
        <f>27.75*285</f>
        <v>7908.75</v>
      </c>
      <c r="F72" s="21"/>
    </row>
    <row r="73" spans="1:6" ht="13.5" customHeight="1" x14ac:dyDescent="0.2">
      <c r="A73" s="21"/>
      <c r="B73" s="34" t="s">
        <v>16</v>
      </c>
      <c r="C73" s="26"/>
      <c r="D73" s="26"/>
      <c r="E73" s="30">
        <v>0</v>
      </c>
      <c r="F73" s="21"/>
    </row>
    <row r="74" spans="1:6" ht="13.5" customHeight="1" x14ac:dyDescent="0.2">
      <c r="A74" s="21"/>
      <c r="B74" s="34" t="s">
        <v>74</v>
      </c>
      <c r="C74" s="26"/>
      <c r="D74" s="26"/>
      <c r="E74" s="30">
        <v>0</v>
      </c>
      <c r="F74" s="21"/>
    </row>
    <row r="75" spans="1:6" ht="13.5" customHeight="1" x14ac:dyDescent="0.2">
      <c r="A75" s="21"/>
      <c r="B75" s="25" t="s">
        <v>18</v>
      </c>
      <c r="C75" s="26"/>
      <c r="D75" s="26"/>
      <c r="E75" s="29">
        <f>SUM(E72:E74)</f>
        <v>7908.75</v>
      </c>
      <c r="F75" s="21"/>
    </row>
    <row r="76" spans="1:6" ht="13.5" customHeight="1" x14ac:dyDescent="0.2">
      <c r="A76" s="21"/>
      <c r="B76" s="26" t="s">
        <v>5</v>
      </c>
      <c r="C76" s="31">
        <v>0.05</v>
      </c>
      <c r="D76" s="26"/>
      <c r="E76" s="35">
        <f>ROUND(E75*C76,2)</f>
        <v>395.44</v>
      </c>
      <c r="F76" s="21"/>
    </row>
    <row r="77" spans="1:6" ht="13.5" customHeight="1" x14ac:dyDescent="0.2">
      <c r="A77" s="21"/>
      <c r="B77" s="26" t="s">
        <v>4</v>
      </c>
      <c r="C77" s="42">
        <v>9.9750000000000005E-2</v>
      </c>
      <c r="D77" s="26"/>
      <c r="E77" s="43">
        <f>ROUND(E75*C77,2)</f>
        <v>788.9</v>
      </c>
      <c r="F77" s="21"/>
    </row>
    <row r="78" spans="1:6" ht="13.5" customHeight="1" x14ac:dyDescent="0.2">
      <c r="A78" s="21"/>
      <c r="B78" s="26"/>
      <c r="C78" s="26"/>
      <c r="D78" s="26"/>
      <c r="E78" s="32"/>
      <c r="F78" s="21"/>
    </row>
    <row r="79" spans="1:6" ht="16.5" customHeight="1" thickBot="1" x14ac:dyDescent="0.25">
      <c r="A79" s="21"/>
      <c r="B79" s="25" t="s">
        <v>20</v>
      </c>
      <c r="C79" s="26"/>
      <c r="D79" s="26"/>
      <c r="E79" s="33">
        <f>SUM(E75:E77)</f>
        <v>9093.09</v>
      </c>
      <c r="F79" s="21"/>
    </row>
    <row r="80" spans="1:6" ht="15.75" thickTop="1" x14ac:dyDescent="0.2">
      <c r="A80" s="21"/>
      <c r="B80" s="53"/>
      <c r="C80" s="53"/>
      <c r="D80" s="53"/>
      <c r="E80" s="36"/>
      <c r="F80" s="21"/>
    </row>
    <row r="81" spans="1:6" ht="15" x14ac:dyDescent="0.2">
      <c r="A81" s="21"/>
      <c r="B81" s="52" t="s">
        <v>22</v>
      </c>
      <c r="C81" s="52"/>
      <c r="D81" s="52"/>
      <c r="E81" s="36">
        <v>0</v>
      </c>
      <c r="F81" s="21"/>
    </row>
    <row r="82" spans="1:6" ht="15" x14ac:dyDescent="0.2">
      <c r="A82" s="21"/>
      <c r="B82" s="53"/>
      <c r="C82" s="53"/>
      <c r="D82" s="53"/>
      <c r="E82" s="36"/>
      <c r="F82" s="21"/>
    </row>
    <row r="83" spans="1:6" ht="19.5" customHeight="1" x14ac:dyDescent="0.2">
      <c r="A83" s="21"/>
      <c r="B83" s="37" t="s">
        <v>21</v>
      </c>
      <c r="C83" s="38"/>
      <c r="D83" s="38"/>
      <c r="E83" s="39">
        <f>E79-E81</f>
        <v>9093.09</v>
      </c>
      <c r="F83" s="21"/>
    </row>
    <row r="84" spans="1:6" ht="13.5" customHeight="1" x14ac:dyDescent="0.2">
      <c r="A84" s="21"/>
      <c r="B84" s="21"/>
      <c r="C84" s="21"/>
      <c r="D84" s="21"/>
      <c r="E84" s="21"/>
      <c r="F84" s="21"/>
    </row>
    <row r="85" spans="1:6" x14ac:dyDescent="0.2">
      <c r="A85" s="21"/>
      <c r="B85" s="21"/>
      <c r="C85" s="21"/>
      <c r="D85" s="21"/>
      <c r="E85" s="21"/>
      <c r="F85" s="21"/>
    </row>
    <row r="86" spans="1:6" x14ac:dyDescent="0.2">
      <c r="A86" s="21"/>
      <c r="B86" s="57"/>
      <c r="C86" s="57"/>
      <c r="D86" s="57"/>
      <c r="E86" s="57"/>
      <c r="F86" s="21"/>
    </row>
    <row r="87" spans="1:6" ht="14.25" x14ac:dyDescent="0.2">
      <c r="A87" s="50" t="s">
        <v>37</v>
      </c>
      <c r="B87" s="50"/>
      <c r="C87" s="50"/>
      <c r="D87" s="50"/>
      <c r="E87" s="50"/>
      <c r="F87" s="50"/>
    </row>
    <row r="88" spans="1:6" ht="14.25" x14ac:dyDescent="0.2">
      <c r="A88" s="48" t="s">
        <v>56</v>
      </c>
      <c r="B88" s="48"/>
      <c r="C88" s="48"/>
      <c r="D88" s="48"/>
      <c r="E88" s="48"/>
      <c r="F88" s="48"/>
    </row>
    <row r="89" spans="1:6" x14ac:dyDescent="0.2">
      <c r="A89" s="21"/>
      <c r="B89" s="21"/>
      <c r="C89" s="21"/>
      <c r="D89" s="21"/>
      <c r="E89" s="21"/>
      <c r="F89" s="21"/>
    </row>
    <row r="90" spans="1:6" x14ac:dyDescent="0.2">
      <c r="A90" s="21"/>
      <c r="B90" s="58"/>
      <c r="C90" s="58"/>
      <c r="D90" s="58"/>
      <c r="E90" s="58"/>
      <c r="F90" s="21"/>
    </row>
    <row r="91" spans="1:6" ht="15" x14ac:dyDescent="0.2">
      <c r="A91" s="49" t="s">
        <v>8</v>
      </c>
      <c r="B91" s="49"/>
      <c r="C91" s="49"/>
      <c r="D91" s="49"/>
      <c r="E91" s="49"/>
      <c r="F91" s="49"/>
    </row>
    <row r="93" spans="1:6" ht="39.75" customHeight="1" x14ac:dyDescent="0.2">
      <c r="B93" s="55"/>
      <c r="C93" s="56"/>
      <c r="D93" s="56"/>
    </row>
    <row r="94" spans="1:6" ht="13.5" customHeight="1" x14ac:dyDescent="0.2"/>
    <row r="95" spans="1:6" x14ac:dyDescent="0.2">
      <c r="B95" s="16"/>
      <c r="C95" s="16"/>
      <c r="D95" s="16"/>
    </row>
  </sheetData>
  <mergeCells count="50">
    <mergeCell ref="A88:F88"/>
    <mergeCell ref="B90:E90"/>
    <mergeCell ref="A91:F91"/>
    <mergeCell ref="B93:D93"/>
    <mergeCell ref="B46:D46"/>
    <mergeCell ref="B47:D47"/>
    <mergeCell ref="B48:D48"/>
    <mergeCell ref="B49:D49"/>
    <mergeCell ref="B71:D71"/>
    <mergeCell ref="B80:D80"/>
    <mergeCell ref="B81:D81"/>
    <mergeCell ref="B82:D82"/>
    <mergeCell ref="B86:E86"/>
    <mergeCell ref="A87:F87"/>
    <mergeCell ref="B65:D65"/>
    <mergeCell ref="B66:D66"/>
    <mergeCell ref="B67:D67"/>
    <mergeCell ref="B68:D68"/>
    <mergeCell ref="B69:D69"/>
    <mergeCell ref="B70:D70"/>
    <mergeCell ref="B59:D59"/>
    <mergeCell ref="B60:D60"/>
    <mergeCell ref="B61:D61"/>
    <mergeCell ref="B62:D62"/>
    <mergeCell ref="B63:D63"/>
    <mergeCell ref="B64:D64"/>
    <mergeCell ref="B58:D58"/>
    <mergeCell ref="B43:D43"/>
    <mergeCell ref="B44:D44"/>
    <mergeCell ref="B45:D45"/>
    <mergeCell ref="B50:D50"/>
    <mergeCell ref="B51:D51"/>
    <mergeCell ref="B52:D52"/>
    <mergeCell ref="B53:D53"/>
    <mergeCell ref="B54:D54"/>
    <mergeCell ref="B55:D55"/>
    <mergeCell ref="B56:D56"/>
    <mergeCell ref="B57:D57"/>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80:B82 B12:B20 B32:B71" xr:uid="{9FDE72E2-9125-4166-8D9A-990D8E470285}">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4B9C7-F466-421D-B6BA-A1D072C6484F}">
  <sheetPr>
    <pageSetUpPr fitToPage="1"/>
  </sheetPr>
  <dimension ref="A12:F94"/>
  <sheetViews>
    <sheetView view="pageBreakPreview" topLeftCell="A16"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40</v>
      </c>
      <c r="C25" s="21"/>
      <c r="D25" s="21"/>
      <c r="E25" s="21"/>
      <c r="F25" s="21"/>
    </row>
    <row r="26" spans="1:6" ht="33.75" customHeight="1" x14ac:dyDescent="0.2">
      <c r="A26" s="17"/>
      <c r="B26" s="45" t="s">
        <v>131</v>
      </c>
      <c r="C26" s="21"/>
      <c r="D26" s="21"/>
      <c r="E26" s="21"/>
      <c r="F26" s="21"/>
    </row>
    <row r="27" spans="1:6" x14ac:dyDescent="0.2">
      <c r="A27" s="18"/>
      <c r="B27" s="21"/>
      <c r="C27" s="23"/>
      <c r="D27" s="23"/>
      <c r="E27" s="24"/>
      <c r="F27" s="21"/>
    </row>
    <row r="28" spans="1:6" ht="15" x14ac:dyDescent="0.2">
      <c r="A28" s="17"/>
      <c r="B28" s="23"/>
      <c r="C28" s="23"/>
      <c r="D28" s="27" t="s">
        <v>15</v>
      </c>
      <c r="E28" s="27" t="s">
        <v>130</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ht="14.25" x14ac:dyDescent="0.2">
      <c r="A31" s="17"/>
      <c r="B31" s="22" t="s">
        <v>6</v>
      </c>
      <c r="C31" s="17"/>
      <c r="D31" s="17"/>
      <c r="E31" s="17"/>
    </row>
    <row r="32" spans="1:6" ht="14.25" x14ac:dyDescent="0.2">
      <c r="A32" s="21"/>
      <c r="B32" s="51"/>
      <c r="C32" s="51"/>
      <c r="D32" s="51"/>
      <c r="E32" s="28"/>
      <c r="F32" s="21"/>
    </row>
    <row r="33" spans="1:6" ht="14.25" x14ac:dyDescent="0.2">
      <c r="A33" s="21"/>
      <c r="B33" s="51"/>
      <c r="C33" s="51"/>
      <c r="D33" s="51"/>
      <c r="E33" s="28"/>
      <c r="F33" s="21"/>
    </row>
    <row r="34" spans="1:6" ht="28.5" customHeight="1" x14ac:dyDescent="0.2">
      <c r="A34" s="21"/>
      <c r="B34" s="51" t="s">
        <v>125</v>
      </c>
      <c r="C34" s="51"/>
      <c r="D34" s="51"/>
      <c r="E34" s="28"/>
      <c r="F34" s="21"/>
    </row>
    <row r="35" spans="1:6" ht="14.25" x14ac:dyDescent="0.2">
      <c r="A35" s="21"/>
      <c r="B35" s="51"/>
      <c r="C35" s="51"/>
      <c r="D35" s="51"/>
      <c r="E35" s="28"/>
      <c r="F35" s="21"/>
    </row>
    <row r="36" spans="1:6" ht="14.25" x14ac:dyDescent="0.2">
      <c r="A36" s="21"/>
      <c r="B36" s="51" t="s">
        <v>126</v>
      </c>
      <c r="C36" s="51"/>
      <c r="D36" s="51"/>
      <c r="E36" s="28"/>
      <c r="F36" s="21"/>
    </row>
    <row r="37" spans="1:6" ht="14.25" x14ac:dyDescent="0.2">
      <c r="A37" s="21"/>
      <c r="B37" s="51"/>
      <c r="C37" s="51"/>
      <c r="D37" s="51"/>
      <c r="E37" s="28"/>
      <c r="F37" s="21"/>
    </row>
    <row r="38" spans="1:6" ht="14.25" x14ac:dyDescent="0.2">
      <c r="A38" s="21"/>
      <c r="B38" s="51" t="s">
        <v>128</v>
      </c>
      <c r="C38" s="51"/>
      <c r="D38" s="51"/>
      <c r="E38" s="28"/>
      <c r="F38" s="21"/>
    </row>
    <row r="39" spans="1:6" ht="14.25" x14ac:dyDescent="0.2">
      <c r="A39" s="21"/>
      <c r="B39" s="51"/>
      <c r="C39" s="51"/>
      <c r="D39" s="51"/>
      <c r="E39" s="28"/>
      <c r="F39" s="21"/>
    </row>
    <row r="40" spans="1:6" ht="14.25" x14ac:dyDescent="0.2">
      <c r="A40" s="21"/>
      <c r="B40" s="51" t="s">
        <v>127</v>
      </c>
      <c r="C40" s="51"/>
      <c r="D40" s="51"/>
      <c r="E40" s="28"/>
      <c r="F40" s="21"/>
    </row>
    <row r="41" spans="1:6" ht="14.25" x14ac:dyDescent="0.2">
      <c r="A41" s="21"/>
      <c r="B41" s="51"/>
      <c r="C41" s="51"/>
      <c r="D41" s="51"/>
      <c r="E41" s="28"/>
      <c r="F41" s="21"/>
    </row>
    <row r="42" spans="1:6" ht="14.25" x14ac:dyDescent="0.2">
      <c r="A42" s="21"/>
      <c r="B42" s="51" t="s">
        <v>13</v>
      </c>
      <c r="C42" s="51"/>
      <c r="D42" s="51"/>
      <c r="E42" s="28"/>
      <c r="F42" s="21"/>
    </row>
    <row r="43" spans="1:6" ht="14.25" x14ac:dyDescent="0.2">
      <c r="A43" s="21"/>
      <c r="B43" s="51"/>
      <c r="C43" s="51"/>
      <c r="D43" s="51"/>
      <c r="E43" s="28"/>
      <c r="F43" s="21"/>
    </row>
    <row r="44" spans="1:6" ht="14.25" x14ac:dyDescent="0.2">
      <c r="A44" s="21"/>
      <c r="B44" s="51"/>
      <c r="C44" s="51"/>
      <c r="D44" s="51"/>
      <c r="E44" s="28"/>
      <c r="F44" s="21"/>
    </row>
    <row r="45" spans="1:6" ht="14.25" x14ac:dyDescent="0.2">
      <c r="A45" s="21"/>
      <c r="B45" s="51"/>
      <c r="C45" s="51"/>
      <c r="D45" s="51"/>
      <c r="E45" s="28"/>
      <c r="F45" s="21"/>
    </row>
    <row r="46" spans="1:6" ht="14.25" x14ac:dyDescent="0.2">
      <c r="A46" s="21"/>
      <c r="B46" s="51"/>
      <c r="C46" s="51"/>
      <c r="D46" s="51"/>
      <c r="E46" s="28"/>
      <c r="F46" s="21"/>
    </row>
    <row r="47" spans="1:6" ht="14.25" x14ac:dyDescent="0.2">
      <c r="A47" s="21"/>
      <c r="B47" s="51"/>
      <c r="C47" s="51"/>
      <c r="D47" s="51"/>
      <c r="E47" s="28"/>
      <c r="F47" s="21"/>
    </row>
    <row r="48" spans="1:6" ht="14.25" x14ac:dyDescent="0.2">
      <c r="A48" s="21"/>
      <c r="B48" s="51"/>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51"/>
      <c r="C55" s="51"/>
      <c r="D55" s="51"/>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4.25" x14ac:dyDescent="0.2">
      <c r="A68" s="21"/>
      <c r="B68" s="51"/>
      <c r="C68" s="51"/>
      <c r="D68" s="51"/>
      <c r="E68" s="28"/>
      <c r="F68" s="21"/>
    </row>
    <row r="69" spans="1:6" ht="14.25" x14ac:dyDescent="0.2">
      <c r="A69" s="21"/>
      <c r="B69" s="51"/>
      <c r="C69" s="51"/>
      <c r="D69" s="51"/>
      <c r="E69" s="28"/>
      <c r="F69" s="21"/>
    </row>
    <row r="70" spans="1:6" ht="13.5" customHeight="1" x14ac:dyDescent="0.2">
      <c r="A70" s="21"/>
      <c r="B70" s="51"/>
      <c r="C70" s="51"/>
      <c r="D70" s="51"/>
      <c r="E70" s="28"/>
      <c r="F70" s="21"/>
    </row>
    <row r="71" spans="1:6" ht="13.5" customHeight="1" x14ac:dyDescent="0.2">
      <c r="A71" s="21"/>
      <c r="B71" s="25" t="s">
        <v>19</v>
      </c>
      <c r="C71" s="26"/>
      <c r="D71" s="26"/>
      <c r="E71" s="29">
        <f>6*295</f>
        <v>1770</v>
      </c>
      <c r="F71" s="21"/>
    </row>
    <row r="72" spans="1:6" ht="13.5" customHeight="1" x14ac:dyDescent="0.2">
      <c r="A72" s="21"/>
      <c r="B72" s="34" t="s">
        <v>16</v>
      </c>
      <c r="C72" s="26"/>
      <c r="D72" s="26"/>
      <c r="E72" s="30">
        <v>75</v>
      </c>
      <c r="F72" s="21"/>
    </row>
    <row r="73" spans="1:6" ht="13.5" customHeight="1" x14ac:dyDescent="0.2">
      <c r="A73" s="21"/>
      <c r="B73" s="34" t="s">
        <v>74</v>
      </c>
      <c r="C73" s="26"/>
      <c r="D73" s="26"/>
      <c r="E73" s="30">
        <v>0</v>
      </c>
      <c r="F73" s="21"/>
    </row>
    <row r="74" spans="1:6" ht="13.5" customHeight="1" x14ac:dyDescent="0.2">
      <c r="A74" s="21"/>
      <c r="B74" s="25" t="s">
        <v>18</v>
      </c>
      <c r="C74" s="26"/>
      <c r="D74" s="26"/>
      <c r="E74" s="29">
        <f>SUM(E71:E73)</f>
        <v>1845</v>
      </c>
      <c r="F74" s="21"/>
    </row>
    <row r="75" spans="1:6" ht="13.5" customHeight="1" x14ac:dyDescent="0.2">
      <c r="A75" s="21"/>
      <c r="B75" s="26" t="s">
        <v>5</v>
      </c>
      <c r="C75" s="31">
        <v>0.05</v>
      </c>
      <c r="D75" s="26"/>
      <c r="E75" s="35">
        <f>ROUND(E74*C75,2)</f>
        <v>92.25</v>
      </c>
      <c r="F75" s="21"/>
    </row>
    <row r="76" spans="1:6" ht="13.5" customHeight="1" x14ac:dyDescent="0.2">
      <c r="A76" s="21"/>
      <c r="B76" s="26" t="s">
        <v>4</v>
      </c>
      <c r="C76" s="42">
        <v>9.9750000000000005E-2</v>
      </c>
      <c r="D76" s="26"/>
      <c r="E76" s="43">
        <f>ROUND(E74*C76,2)</f>
        <v>184.04</v>
      </c>
      <c r="F76" s="21"/>
    </row>
    <row r="77" spans="1:6" ht="13.5" customHeight="1" x14ac:dyDescent="0.2">
      <c r="A77" s="21"/>
      <c r="B77" s="26"/>
      <c r="C77" s="26"/>
      <c r="D77" s="26"/>
      <c r="E77" s="32"/>
      <c r="F77" s="21"/>
    </row>
    <row r="78" spans="1:6" ht="16.5" customHeight="1" thickBot="1" x14ac:dyDescent="0.25">
      <c r="A78" s="21"/>
      <c r="B78" s="25" t="s">
        <v>20</v>
      </c>
      <c r="C78" s="26"/>
      <c r="D78" s="26"/>
      <c r="E78" s="33">
        <f>SUM(E74:E76)</f>
        <v>2121.29</v>
      </c>
      <c r="F78" s="21"/>
    </row>
    <row r="79" spans="1:6" ht="15.75" thickTop="1" x14ac:dyDescent="0.2">
      <c r="A79" s="21"/>
      <c r="B79" s="53"/>
      <c r="C79" s="53"/>
      <c r="D79" s="53"/>
      <c r="E79" s="36"/>
      <c r="F79" s="21"/>
    </row>
    <row r="80" spans="1:6" ht="15" x14ac:dyDescent="0.2">
      <c r="A80" s="21"/>
      <c r="B80" s="52" t="s">
        <v>22</v>
      </c>
      <c r="C80" s="52"/>
      <c r="D80" s="52"/>
      <c r="E80" s="36">
        <v>0</v>
      </c>
      <c r="F80" s="21"/>
    </row>
    <row r="81" spans="1:6" ht="15" x14ac:dyDescent="0.2">
      <c r="A81" s="21"/>
      <c r="B81" s="53"/>
      <c r="C81" s="53"/>
      <c r="D81" s="53"/>
      <c r="E81" s="36"/>
      <c r="F81" s="21"/>
    </row>
    <row r="82" spans="1:6" ht="19.5" customHeight="1" x14ac:dyDescent="0.2">
      <c r="A82" s="21"/>
      <c r="B82" s="37" t="s">
        <v>21</v>
      </c>
      <c r="C82" s="38"/>
      <c r="D82" s="38"/>
      <c r="E82" s="39">
        <f>E78-E80</f>
        <v>2121.29</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57"/>
      <c r="C85" s="57"/>
      <c r="D85" s="57"/>
      <c r="E85" s="57"/>
      <c r="F85" s="21"/>
    </row>
    <row r="86" spans="1:6" ht="14.25" x14ac:dyDescent="0.2">
      <c r="A86" s="50" t="s">
        <v>37</v>
      </c>
      <c r="B86" s="50"/>
      <c r="C86" s="50"/>
      <c r="D86" s="50"/>
      <c r="E86" s="50"/>
      <c r="F86" s="50"/>
    </row>
    <row r="87" spans="1:6" ht="14.25" x14ac:dyDescent="0.2">
      <c r="A87" s="48" t="s">
        <v>56</v>
      </c>
      <c r="B87" s="48"/>
      <c r="C87" s="48"/>
      <c r="D87" s="48"/>
      <c r="E87" s="48"/>
      <c r="F87" s="48"/>
    </row>
    <row r="88" spans="1:6" x14ac:dyDescent="0.2">
      <c r="A88" s="21"/>
      <c r="B88" s="21"/>
      <c r="C88" s="21"/>
      <c r="D88" s="21"/>
      <c r="E88" s="21"/>
      <c r="F88" s="21"/>
    </row>
    <row r="89" spans="1:6" x14ac:dyDescent="0.2">
      <c r="A89" s="21"/>
      <c r="B89" s="58"/>
      <c r="C89" s="58"/>
      <c r="D89" s="58"/>
      <c r="E89" s="58"/>
      <c r="F89" s="21"/>
    </row>
    <row r="90" spans="1:6" ht="15" x14ac:dyDescent="0.2">
      <c r="A90" s="49" t="s">
        <v>8</v>
      </c>
      <c r="B90" s="49"/>
      <c r="C90" s="49"/>
      <c r="D90" s="49"/>
      <c r="E90" s="49"/>
      <c r="F90" s="49"/>
    </row>
    <row r="92" spans="1:6" ht="39.75" customHeight="1" x14ac:dyDescent="0.2">
      <c r="B92" s="55"/>
      <c r="C92" s="56"/>
      <c r="D92" s="56"/>
    </row>
    <row r="93" spans="1:6" ht="13.5" customHeight="1" x14ac:dyDescent="0.2"/>
    <row r="94" spans="1:6" x14ac:dyDescent="0.2">
      <c r="B94" s="16"/>
      <c r="C94" s="16"/>
      <c r="D94" s="16"/>
    </row>
  </sheetData>
  <mergeCells count="49">
    <mergeCell ref="B36:D36"/>
    <mergeCell ref="A30:F30"/>
    <mergeCell ref="B32:D32"/>
    <mergeCell ref="B33:D33"/>
    <mergeCell ref="B34:D34"/>
    <mergeCell ref="B35:D35"/>
    <mergeCell ref="B48:D48"/>
    <mergeCell ref="B37:D37"/>
    <mergeCell ref="B38:D38"/>
    <mergeCell ref="B39:D39"/>
    <mergeCell ref="B40:D40"/>
    <mergeCell ref="B41:D41"/>
    <mergeCell ref="B42:D42"/>
    <mergeCell ref="B43:D43"/>
    <mergeCell ref="B44:D44"/>
    <mergeCell ref="B45:D45"/>
    <mergeCell ref="B46:D46"/>
    <mergeCell ref="B47:D47"/>
    <mergeCell ref="B59:D59"/>
    <mergeCell ref="B49:D49"/>
    <mergeCell ref="B50:D50"/>
    <mergeCell ref="B51:D51"/>
    <mergeCell ref="B52:D52"/>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0:D70"/>
    <mergeCell ref="A90:F90"/>
    <mergeCell ref="B92:D92"/>
    <mergeCell ref="B80:D80"/>
    <mergeCell ref="B81:D81"/>
    <mergeCell ref="B85:E85"/>
    <mergeCell ref="A86:F86"/>
    <mergeCell ref="A87:F87"/>
    <mergeCell ref="B89:E89"/>
  </mergeCells>
  <dataValidations count="1">
    <dataValidation type="list" allowBlank="1" showInputMessage="1" showErrorMessage="1" sqref="B79:B81 B12:B20 B32:B70" xr:uid="{0F0D20D3-C034-4262-AC2D-3865AA4D5108}">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46C6D-107D-48EB-ADC8-95EECF225F4E}">
  <sheetPr>
    <pageSetUpPr fitToPage="1"/>
  </sheetPr>
  <dimension ref="A12:F94"/>
  <sheetViews>
    <sheetView view="pageBreakPreview" topLeftCell="A4" zoomScale="80" zoomScaleNormal="100" zoomScaleSheetLayoutView="80" workbookViewId="0">
      <selection activeCell="B26" sqref="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133</v>
      </c>
      <c r="C25" s="21"/>
      <c r="D25" s="21"/>
      <c r="E25" s="21"/>
      <c r="F25" s="21"/>
    </row>
    <row r="26" spans="1:6" ht="33.75" customHeight="1" x14ac:dyDescent="0.2">
      <c r="A26" s="17"/>
      <c r="B26" s="45" t="s">
        <v>132</v>
      </c>
      <c r="C26" s="21"/>
      <c r="D26" s="21"/>
      <c r="E26" s="21"/>
      <c r="F26" s="21"/>
    </row>
    <row r="27" spans="1:6" x14ac:dyDescent="0.2">
      <c r="A27" s="18"/>
      <c r="B27" s="21"/>
      <c r="C27" s="23"/>
      <c r="D27" s="23"/>
      <c r="E27" s="24"/>
      <c r="F27" s="21"/>
    </row>
    <row r="28" spans="1:6" ht="15" x14ac:dyDescent="0.2">
      <c r="A28" s="17"/>
      <c r="B28" s="23"/>
      <c r="C28" s="23"/>
      <c r="D28" s="27" t="s">
        <v>15</v>
      </c>
      <c r="E28" s="27" t="s">
        <v>129</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ht="14.25" x14ac:dyDescent="0.2">
      <c r="A31" s="17"/>
      <c r="B31" s="22" t="s">
        <v>6</v>
      </c>
      <c r="C31" s="17"/>
      <c r="D31" s="17"/>
      <c r="E31" s="17"/>
    </row>
    <row r="32" spans="1:6" ht="14.25" x14ac:dyDescent="0.2">
      <c r="A32" s="21"/>
      <c r="B32" s="51"/>
      <c r="C32" s="51"/>
      <c r="D32" s="51"/>
      <c r="E32" s="28"/>
      <c r="F32" s="21"/>
    </row>
    <row r="33" spans="1:6" ht="14.25" x14ac:dyDescent="0.2">
      <c r="A33" s="21"/>
      <c r="B33" s="51"/>
      <c r="C33" s="51"/>
      <c r="D33" s="51"/>
      <c r="E33" s="28"/>
      <c r="F33" s="21"/>
    </row>
    <row r="34" spans="1:6" ht="28.5" customHeight="1" x14ac:dyDescent="0.2">
      <c r="A34" s="21"/>
      <c r="B34" s="51" t="s">
        <v>125</v>
      </c>
      <c r="C34" s="51"/>
      <c r="D34" s="51"/>
      <c r="E34" s="28"/>
      <c r="F34" s="21"/>
    </row>
    <row r="35" spans="1:6" ht="14.25" x14ac:dyDescent="0.2">
      <c r="A35" s="21"/>
      <c r="B35" s="51"/>
      <c r="C35" s="51"/>
      <c r="D35" s="51"/>
      <c r="E35" s="28"/>
      <c r="F35" s="21"/>
    </row>
    <row r="36" spans="1:6" ht="14.25" x14ac:dyDescent="0.2">
      <c r="A36" s="21"/>
      <c r="B36" s="51" t="s">
        <v>126</v>
      </c>
      <c r="C36" s="51"/>
      <c r="D36" s="51"/>
      <c r="E36" s="28"/>
      <c r="F36" s="21"/>
    </row>
    <row r="37" spans="1:6" ht="14.25" x14ac:dyDescent="0.2">
      <c r="A37" s="21"/>
      <c r="B37" s="51"/>
      <c r="C37" s="51"/>
      <c r="D37" s="51"/>
      <c r="E37" s="28"/>
      <c r="F37" s="21"/>
    </row>
    <row r="38" spans="1:6" ht="14.25" x14ac:dyDescent="0.2">
      <c r="A38" s="21"/>
      <c r="B38" s="51" t="s">
        <v>128</v>
      </c>
      <c r="C38" s="51"/>
      <c r="D38" s="51"/>
      <c r="E38" s="28"/>
      <c r="F38" s="21"/>
    </row>
    <row r="39" spans="1:6" ht="14.25" x14ac:dyDescent="0.2">
      <c r="A39" s="21"/>
      <c r="B39" s="51"/>
      <c r="C39" s="51"/>
      <c r="D39" s="51"/>
      <c r="E39" s="28"/>
      <c r="F39" s="21"/>
    </row>
    <row r="40" spans="1:6" ht="14.25" x14ac:dyDescent="0.2">
      <c r="A40" s="21"/>
      <c r="B40" s="51" t="s">
        <v>127</v>
      </c>
      <c r="C40" s="51"/>
      <c r="D40" s="51"/>
      <c r="E40" s="28"/>
      <c r="F40" s="21"/>
    </row>
    <row r="41" spans="1:6" ht="14.25" x14ac:dyDescent="0.2">
      <c r="A41" s="21"/>
      <c r="B41" s="51"/>
      <c r="C41" s="51"/>
      <c r="D41" s="51"/>
      <c r="E41" s="28"/>
      <c r="F41" s="21"/>
    </row>
    <row r="42" spans="1:6" ht="14.25" x14ac:dyDescent="0.2">
      <c r="A42" s="21"/>
      <c r="B42" s="51" t="s">
        <v>13</v>
      </c>
      <c r="C42" s="51"/>
      <c r="D42" s="51"/>
      <c r="E42" s="28"/>
      <c r="F42" s="21"/>
    </row>
    <row r="43" spans="1:6" ht="14.25" x14ac:dyDescent="0.2">
      <c r="A43" s="21"/>
      <c r="B43" s="51"/>
      <c r="C43" s="51"/>
      <c r="D43" s="51"/>
      <c r="E43" s="28"/>
      <c r="F43" s="21"/>
    </row>
    <row r="44" spans="1:6" ht="14.25" x14ac:dyDescent="0.2">
      <c r="A44" s="21"/>
      <c r="B44" s="51"/>
      <c r="C44" s="51"/>
      <c r="D44" s="51"/>
      <c r="E44" s="28"/>
      <c r="F44" s="21"/>
    </row>
    <row r="45" spans="1:6" ht="14.25" x14ac:dyDescent="0.2">
      <c r="A45" s="21"/>
      <c r="B45" s="51"/>
      <c r="C45" s="51"/>
      <c r="D45" s="51"/>
      <c r="E45" s="28"/>
      <c r="F45" s="21"/>
    </row>
    <row r="46" spans="1:6" ht="14.25" x14ac:dyDescent="0.2">
      <c r="A46" s="21"/>
      <c r="B46" s="51"/>
      <c r="C46" s="51"/>
      <c r="D46" s="51"/>
      <c r="E46" s="28"/>
      <c r="F46" s="21"/>
    </row>
    <row r="47" spans="1:6" ht="14.25" x14ac:dyDescent="0.2">
      <c r="A47" s="21"/>
      <c r="B47" s="51"/>
      <c r="C47" s="51"/>
      <c r="D47" s="51"/>
      <c r="E47" s="28"/>
      <c r="F47" s="21"/>
    </row>
    <row r="48" spans="1:6" ht="14.25" x14ac:dyDescent="0.2">
      <c r="A48" s="21"/>
      <c r="B48" s="51"/>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51"/>
      <c r="C55" s="51"/>
      <c r="D55" s="51"/>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4.25" x14ac:dyDescent="0.2">
      <c r="A68" s="21"/>
      <c r="B68" s="51"/>
      <c r="C68" s="51"/>
      <c r="D68" s="51"/>
      <c r="E68" s="28"/>
      <c r="F68" s="21"/>
    </row>
    <row r="69" spans="1:6" ht="14.25" x14ac:dyDescent="0.2">
      <c r="A69" s="21"/>
      <c r="B69" s="51"/>
      <c r="C69" s="51"/>
      <c r="D69" s="51"/>
      <c r="E69" s="28"/>
      <c r="F69" s="21"/>
    </row>
    <row r="70" spans="1:6" ht="13.5" customHeight="1" x14ac:dyDescent="0.2">
      <c r="A70" s="21"/>
      <c r="B70" s="51"/>
      <c r="C70" s="51"/>
      <c r="D70" s="51"/>
      <c r="E70" s="28"/>
      <c r="F70" s="21"/>
    </row>
    <row r="71" spans="1:6" ht="13.5" customHeight="1" x14ac:dyDescent="0.2">
      <c r="A71" s="21"/>
      <c r="B71" s="25" t="s">
        <v>19</v>
      </c>
      <c r="C71" s="26"/>
      <c r="D71" s="26"/>
      <c r="E71" s="29">
        <f>3*295</f>
        <v>885</v>
      </c>
      <c r="F71" s="21"/>
    </row>
    <row r="72" spans="1:6" ht="13.5" customHeight="1" x14ac:dyDescent="0.2">
      <c r="A72" s="21"/>
      <c r="B72" s="34" t="s">
        <v>16</v>
      </c>
      <c r="C72" s="26"/>
      <c r="D72" s="26"/>
      <c r="E72" s="30">
        <v>0</v>
      </c>
      <c r="F72" s="21"/>
    </row>
    <row r="73" spans="1:6" ht="13.5" customHeight="1" x14ac:dyDescent="0.2">
      <c r="A73" s="21"/>
      <c r="B73" s="34" t="s">
        <v>74</v>
      </c>
      <c r="C73" s="26"/>
      <c r="D73" s="26"/>
      <c r="E73" s="30">
        <v>0</v>
      </c>
      <c r="F73" s="21"/>
    </row>
    <row r="74" spans="1:6" ht="13.5" customHeight="1" x14ac:dyDescent="0.2">
      <c r="A74" s="21"/>
      <c r="B74" s="25" t="s">
        <v>18</v>
      </c>
      <c r="C74" s="26"/>
      <c r="D74" s="26"/>
      <c r="E74" s="29">
        <f>SUM(E71:E73)</f>
        <v>885</v>
      </c>
      <c r="F74" s="21"/>
    </row>
    <row r="75" spans="1:6" ht="13.5" customHeight="1" x14ac:dyDescent="0.2">
      <c r="A75" s="21"/>
      <c r="B75" s="26" t="s">
        <v>5</v>
      </c>
      <c r="C75" s="31">
        <v>0.05</v>
      </c>
      <c r="D75" s="26"/>
      <c r="E75" s="35">
        <f>ROUND(E74*C75,2)</f>
        <v>44.25</v>
      </c>
      <c r="F75" s="21"/>
    </row>
    <row r="76" spans="1:6" ht="13.5" customHeight="1" x14ac:dyDescent="0.2">
      <c r="A76" s="21"/>
      <c r="B76" s="26" t="s">
        <v>4</v>
      </c>
      <c r="C76" s="42">
        <v>9.9750000000000005E-2</v>
      </c>
      <c r="D76" s="26"/>
      <c r="E76" s="43">
        <f>ROUND(E74*C76,2)</f>
        <v>88.28</v>
      </c>
      <c r="F76" s="21"/>
    </row>
    <row r="77" spans="1:6" ht="13.5" customHeight="1" x14ac:dyDescent="0.2">
      <c r="A77" s="21"/>
      <c r="B77" s="26"/>
      <c r="C77" s="26"/>
      <c r="D77" s="26"/>
      <c r="E77" s="32"/>
      <c r="F77" s="21"/>
    </row>
    <row r="78" spans="1:6" ht="16.5" customHeight="1" thickBot="1" x14ac:dyDescent="0.25">
      <c r="A78" s="21"/>
      <c r="B78" s="25" t="s">
        <v>20</v>
      </c>
      <c r="C78" s="26"/>
      <c r="D78" s="26"/>
      <c r="E78" s="33">
        <f>SUM(E74:E76)</f>
        <v>1017.53</v>
      </c>
      <c r="F78" s="21"/>
    </row>
    <row r="79" spans="1:6" ht="15.75" thickTop="1" x14ac:dyDescent="0.2">
      <c r="A79" s="21"/>
      <c r="B79" s="53"/>
      <c r="C79" s="53"/>
      <c r="D79" s="53"/>
      <c r="E79" s="36"/>
      <c r="F79" s="21"/>
    </row>
    <row r="80" spans="1:6" ht="15" x14ac:dyDescent="0.2">
      <c r="A80" s="21"/>
      <c r="B80" s="52" t="s">
        <v>22</v>
      </c>
      <c r="C80" s="52"/>
      <c r="D80" s="52"/>
      <c r="E80" s="36">
        <v>0</v>
      </c>
      <c r="F80" s="21"/>
    </row>
    <row r="81" spans="1:6" ht="15" x14ac:dyDescent="0.2">
      <c r="A81" s="21"/>
      <c r="B81" s="53"/>
      <c r="C81" s="53"/>
      <c r="D81" s="53"/>
      <c r="E81" s="36"/>
      <c r="F81" s="21"/>
    </row>
    <row r="82" spans="1:6" ht="19.5" customHeight="1" x14ac:dyDescent="0.2">
      <c r="A82" s="21"/>
      <c r="B82" s="37" t="s">
        <v>21</v>
      </c>
      <c r="C82" s="38"/>
      <c r="D82" s="38"/>
      <c r="E82" s="39">
        <f>E78-E80</f>
        <v>1017.53</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57"/>
      <c r="C85" s="57"/>
      <c r="D85" s="57"/>
      <c r="E85" s="57"/>
      <c r="F85" s="21"/>
    </row>
    <row r="86" spans="1:6" ht="14.25" x14ac:dyDescent="0.2">
      <c r="A86" s="50" t="s">
        <v>37</v>
      </c>
      <c r="B86" s="50"/>
      <c r="C86" s="50"/>
      <c r="D86" s="50"/>
      <c r="E86" s="50"/>
      <c r="F86" s="50"/>
    </row>
    <row r="87" spans="1:6" ht="14.25" x14ac:dyDescent="0.2">
      <c r="A87" s="48" t="s">
        <v>56</v>
      </c>
      <c r="B87" s="48"/>
      <c r="C87" s="48"/>
      <c r="D87" s="48"/>
      <c r="E87" s="48"/>
      <c r="F87" s="48"/>
    </row>
    <row r="88" spans="1:6" x14ac:dyDescent="0.2">
      <c r="A88" s="21"/>
      <c r="B88" s="21"/>
      <c r="C88" s="21"/>
      <c r="D88" s="21"/>
      <c r="E88" s="21"/>
      <c r="F88" s="21"/>
    </row>
    <row r="89" spans="1:6" x14ac:dyDescent="0.2">
      <c r="A89" s="21"/>
      <c r="B89" s="58"/>
      <c r="C89" s="58"/>
      <c r="D89" s="58"/>
      <c r="E89" s="58"/>
      <c r="F89" s="21"/>
    </row>
    <row r="90" spans="1:6" ht="15" x14ac:dyDescent="0.2">
      <c r="A90" s="49" t="s">
        <v>8</v>
      </c>
      <c r="B90" s="49"/>
      <c r="C90" s="49"/>
      <c r="D90" s="49"/>
      <c r="E90" s="49"/>
      <c r="F90" s="49"/>
    </row>
    <row r="92" spans="1:6" ht="39.75" customHeight="1" x14ac:dyDescent="0.2">
      <c r="B92" s="55"/>
      <c r="C92" s="56"/>
      <c r="D92" s="56"/>
    </row>
    <row r="93" spans="1:6" ht="13.5" customHeight="1" x14ac:dyDescent="0.2"/>
    <row r="94" spans="1:6" x14ac:dyDescent="0.2">
      <c r="B94" s="16"/>
      <c r="C94" s="16"/>
      <c r="D94" s="16"/>
    </row>
  </sheetData>
  <mergeCells count="49">
    <mergeCell ref="B92:D92"/>
    <mergeCell ref="B81:D81"/>
    <mergeCell ref="B85:E85"/>
    <mergeCell ref="A86:F86"/>
    <mergeCell ref="A87:F87"/>
    <mergeCell ref="B89:E89"/>
    <mergeCell ref="A90:F90"/>
    <mergeCell ref="B80:D80"/>
    <mergeCell ref="B61:D61"/>
    <mergeCell ref="B62:D62"/>
    <mergeCell ref="B63:D63"/>
    <mergeCell ref="B64:D64"/>
    <mergeCell ref="B65:D65"/>
    <mergeCell ref="B66:D66"/>
    <mergeCell ref="B67:D67"/>
    <mergeCell ref="B68:D68"/>
    <mergeCell ref="B69:D69"/>
    <mergeCell ref="B70:D70"/>
    <mergeCell ref="B79:D79"/>
    <mergeCell ref="B60:D60"/>
    <mergeCell ref="B49:D49"/>
    <mergeCell ref="B50:D50"/>
    <mergeCell ref="B51:D51"/>
    <mergeCell ref="B52:D52"/>
    <mergeCell ref="B53:D53"/>
    <mergeCell ref="B54:D54"/>
    <mergeCell ref="B55:D55"/>
    <mergeCell ref="B56:D56"/>
    <mergeCell ref="B57:D57"/>
    <mergeCell ref="B58:D58"/>
    <mergeCell ref="B59:D59"/>
    <mergeCell ref="B48:D48"/>
    <mergeCell ref="B37:D37"/>
    <mergeCell ref="B38:D38"/>
    <mergeCell ref="B39:D39"/>
    <mergeCell ref="B40:D40"/>
    <mergeCell ref="B41:D41"/>
    <mergeCell ref="B42:D42"/>
    <mergeCell ref="B43:D43"/>
    <mergeCell ref="B44:D44"/>
    <mergeCell ref="B45:D45"/>
    <mergeCell ref="B46:D46"/>
    <mergeCell ref="B47:D47"/>
    <mergeCell ref="B36:D36"/>
    <mergeCell ref="A30:F30"/>
    <mergeCell ref="B32:D32"/>
    <mergeCell ref="B33:D33"/>
    <mergeCell ref="B34:D34"/>
    <mergeCell ref="B35:D35"/>
  </mergeCells>
  <dataValidations count="1">
    <dataValidation type="list" allowBlank="1" showInputMessage="1" showErrorMessage="1" sqref="B79:B81 B12:B20 B32:B70" xr:uid="{43DE5B67-8871-4E67-9000-658D41D49C11}">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FFCB-4425-407B-BAF0-5F228164BE4A}">
  <sheetPr>
    <pageSetUpPr fitToPage="1"/>
  </sheetPr>
  <dimension ref="A12:F94"/>
  <sheetViews>
    <sheetView view="pageBreakPreview" zoomScale="80" zoomScaleNormal="100" zoomScaleSheetLayoutView="80" workbookViewId="0">
      <selection activeCell="B25" sqref="B2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133</v>
      </c>
      <c r="C25" s="21"/>
      <c r="D25" s="21"/>
      <c r="E25" s="21"/>
      <c r="F25" s="21"/>
    </row>
    <row r="26" spans="1:6" ht="33.75" customHeight="1" x14ac:dyDescent="0.2">
      <c r="A26" s="17"/>
      <c r="B26" s="45" t="s">
        <v>132</v>
      </c>
      <c r="C26" s="21"/>
      <c r="D26" s="21"/>
      <c r="E26" s="21"/>
      <c r="F26" s="21"/>
    </row>
    <row r="27" spans="1:6" x14ac:dyDescent="0.2">
      <c r="A27" s="18"/>
      <c r="B27" s="21"/>
      <c r="C27" s="23"/>
      <c r="D27" s="23"/>
      <c r="E27" s="24"/>
      <c r="F27" s="21"/>
    </row>
    <row r="28" spans="1:6" ht="15" x14ac:dyDescent="0.2">
      <c r="A28" s="17"/>
      <c r="B28" s="23"/>
      <c r="C28" s="23"/>
      <c r="D28" s="27" t="s">
        <v>15</v>
      </c>
      <c r="E28" s="27" t="s">
        <v>135</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ht="14.25" x14ac:dyDescent="0.2">
      <c r="A31" s="17"/>
      <c r="B31" s="22" t="s">
        <v>6</v>
      </c>
      <c r="C31" s="17"/>
      <c r="D31" s="17"/>
      <c r="E31" s="17"/>
    </row>
    <row r="32" spans="1:6" ht="14.25" x14ac:dyDescent="0.2">
      <c r="A32" s="21"/>
      <c r="B32" s="51"/>
      <c r="C32" s="51"/>
      <c r="D32" s="51"/>
      <c r="E32" s="28"/>
      <c r="F32" s="21"/>
    </row>
    <row r="33" spans="1:6" ht="14.25" x14ac:dyDescent="0.2">
      <c r="A33" s="21"/>
      <c r="B33" s="51"/>
      <c r="C33" s="51"/>
      <c r="D33" s="51"/>
      <c r="E33" s="28"/>
      <c r="F33" s="21"/>
    </row>
    <row r="34" spans="1:6" ht="44.25" customHeight="1" x14ac:dyDescent="0.2">
      <c r="A34" s="21"/>
      <c r="B34" s="51" t="s">
        <v>138</v>
      </c>
      <c r="C34" s="51"/>
      <c r="D34" s="51"/>
      <c r="E34" s="28"/>
      <c r="F34" s="21"/>
    </row>
    <row r="35" spans="1:6" ht="14.25" x14ac:dyDescent="0.2">
      <c r="A35" s="21"/>
      <c r="B35" s="51"/>
      <c r="C35" s="51"/>
      <c r="D35" s="51"/>
      <c r="E35" s="28"/>
      <c r="F35" s="21"/>
    </row>
    <row r="36" spans="1:6" ht="14.25" x14ac:dyDescent="0.2">
      <c r="A36" s="21"/>
      <c r="B36" s="51" t="s">
        <v>137</v>
      </c>
      <c r="C36" s="51"/>
      <c r="D36" s="51"/>
      <c r="E36" s="28"/>
      <c r="F36" s="21"/>
    </row>
    <row r="37" spans="1:6" ht="14.25" x14ac:dyDescent="0.2">
      <c r="A37" s="21"/>
      <c r="B37" s="51"/>
      <c r="C37" s="51"/>
      <c r="D37" s="51"/>
      <c r="E37" s="28"/>
      <c r="F37" s="21"/>
    </row>
    <row r="38" spans="1:6" ht="29.25" customHeight="1" x14ac:dyDescent="0.2">
      <c r="A38" s="21"/>
      <c r="B38" s="51" t="s">
        <v>128</v>
      </c>
      <c r="C38" s="51"/>
      <c r="D38" s="51"/>
      <c r="E38" s="28"/>
      <c r="F38" s="21"/>
    </row>
    <row r="39" spans="1:6" ht="14.25" x14ac:dyDescent="0.2">
      <c r="A39" s="21"/>
      <c r="B39" s="51"/>
      <c r="C39" s="51"/>
      <c r="D39" s="51"/>
      <c r="E39" s="28"/>
      <c r="F39" s="21"/>
    </row>
    <row r="40" spans="1:6" ht="14.25" x14ac:dyDescent="0.2">
      <c r="A40" s="21"/>
      <c r="B40" s="51"/>
      <c r="C40" s="51"/>
      <c r="D40" s="51"/>
      <c r="E40" s="28"/>
      <c r="F40" s="21"/>
    </row>
    <row r="41" spans="1:6" ht="14.25" x14ac:dyDescent="0.2">
      <c r="A41" s="21"/>
      <c r="B41" s="51"/>
      <c r="C41" s="51"/>
      <c r="D41" s="51"/>
      <c r="E41" s="28"/>
      <c r="F41" s="21"/>
    </row>
    <row r="42" spans="1:6" ht="14.25" x14ac:dyDescent="0.2">
      <c r="A42" s="21"/>
      <c r="B42" s="51"/>
      <c r="C42" s="51"/>
      <c r="D42" s="51"/>
      <c r="E42" s="28"/>
      <c r="F42" s="21"/>
    </row>
    <row r="43" spans="1:6" ht="14.25" x14ac:dyDescent="0.2">
      <c r="A43" s="21"/>
      <c r="B43" s="51"/>
      <c r="C43" s="51"/>
      <c r="D43" s="51"/>
      <c r="E43" s="28"/>
      <c r="F43" s="21"/>
    </row>
    <row r="44" spans="1:6" ht="14.25" x14ac:dyDescent="0.2">
      <c r="A44" s="21"/>
      <c r="B44" s="51"/>
      <c r="C44" s="51"/>
      <c r="D44" s="51"/>
      <c r="E44" s="28"/>
      <c r="F44" s="21"/>
    </row>
    <row r="45" spans="1:6" ht="14.25" x14ac:dyDescent="0.2">
      <c r="A45" s="21"/>
      <c r="B45" s="51"/>
      <c r="C45" s="51"/>
      <c r="D45" s="51"/>
      <c r="E45" s="28"/>
      <c r="F45" s="21"/>
    </row>
    <row r="46" spans="1:6" ht="14.25" x14ac:dyDescent="0.2">
      <c r="A46" s="21"/>
      <c r="B46" s="51"/>
      <c r="C46" s="51"/>
      <c r="D46" s="51"/>
      <c r="E46" s="28"/>
      <c r="F46" s="21"/>
    </row>
    <row r="47" spans="1:6" ht="14.25" x14ac:dyDescent="0.2">
      <c r="A47" s="21"/>
      <c r="B47" s="51"/>
      <c r="C47" s="51"/>
      <c r="D47" s="51"/>
      <c r="E47" s="28"/>
      <c r="F47" s="21"/>
    </row>
    <row r="48" spans="1:6" ht="14.25" x14ac:dyDescent="0.2">
      <c r="A48" s="21"/>
      <c r="B48" s="51"/>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51"/>
      <c r="C55" s="51"/>
      <c r="D55" s="51"/>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4.25" x14ac:dyDescent="0.2">
      <c r="A68" s="21"/>
      <c r="B68" s="51"/>
      <c r="C68" s="51"/>
      <c r="D68" s="51"/>
      <c r="E68" s="28"/>
      <c r="F68" s="21"/>
    </row>
    <row r="69" spans="1:6" ht="14.25" x14ac:dyDescent="0.2">
      <c r="A69" s="21"/>
      <c r="B69" s="51"/>
      <c r="C69" s="51"/>
      <c r="D69" s="51"/>
      <c r="E69" s="28"/>
      <c r="F69" s="21"/>
    </row>
    <row r="70" spans="1:6" ht="13.5" customHeight="1" x14ac:dyDescent="0.2">
      <c r="A70" s="21"/>
      <c r="B70" s="51"/>
      <c r="C70" s="51"/>
      <c r="D70" s="51"/>
      <c r="E70" s="28"/>
      <c r="F70" s="21"/>
    </row>
    <row r="71" spans="1:6" ht="13.5" customHeight="1" x14ac:dyDescent="0.2">
      <c r="A71" s="21"/>
      <c r="B71" s="25" t="s">
        <v>19</v>
      </c>
      <c r="C71" s="26"/>
      <c r="D71" s="26"/>
      <c r="E71" s="29">
        <f>11.25*295</f>
        <v>3318.75</v>
      </c>
      <c r="F71" s="21"/>
    </row>
    <row r="72" spans="1:6" ht="13.5" customHeight="1" x14ac:dyDescent="0.2">
      <c r="A72" s="21"/>
      <c r="B72" s="34" t="s">
        <v>16</v>
      </c>
      <c r="C72" s="26"/>
      <c r="D72" s="26"/>
      <c r="E72" s="30">
        <v>25</v>
      </c>
      <c r="F72" s="21"/>
    </row>
    <row r="73" spans="1:6" ht="13.5" customHeight="1" x14ac:dyDescent="0.2">
      <c r="A73" s="21"/>
      <c r="B73" s="34" t="s">
        <v>74</v>
      </c>
      <c r="C73" s="26"/>
      <c r="D73" s="26"/>
      <c r="E73" s="30">
        <v>0</v>
      </c>
      <c r="F73" s="21"/>
    </row>
    <row r="74" spans="1:6" ht="13.5" customHeight="1" x14ac:dyDescent="0.2">
      <c r="A74" s="21"/>
      <c r="B74" s="25" t="s">
        <v>18</v>
      </c>
      <c r="C74" s="26"/>
      <c r="D74" s="26"/>
      <c r="E74" s="29">
        <f>SUM(E71:E73)</f>
        <v>3343.75</v>
      </c>
      <c r="F74" s="21"/>
    </row>
    <row r="75" spans="1:6" ht="13.5" customHeight="1" x14ac:dyDescent="0.2">
      <c r="A75" s="21"/>
      <c r="B75" s="26" t="s">
        <v>5</v>
      </c>
      <c r="C75" s="31">
        <v>0.05</v>
      </c>
      <c r="D75" s="26"/>
      <c r="E75" s="35">
        <f>ROUND(E74*C75,2)</f>
        <v>167.19</v>
      </c>
      <c r="F75" s="21"/>
    </row>
    <row r="76" spans="1:6" ht="13.5" customHeight="1" x14ac:dyDescent="0.2">
      <c r="A76" s="21"/>
      <c r="B76" s="26" t="s">
        <v>4</v>
      </c>
      <c r="C76" s="42">
        <v>9.9750000000000005E-2</v>
      </c>
      <c r="D76" s="26"/>
      <c r="E76" s="43">
        <f>ROUND(E74*C76,2)</f>
        <v>333.54</v>
      </c>
      <c r="F76" s="21"/>
    </row>
    <row r="77" spans="1:6" ht="13.5" customHeight="1" x14ac:dyDescent="0.2">
      <c r="A77" s="21"/>
      <c r="B77" s="26"/>
      <c r="C77" s="26"/>
      <c r="D77" s="26"/>
      <c r="E77" s="32"/>
      <c r="F77" s="21"/>
    </row>
    <row r="78" spans="1:6" ht="16.5" customHeight="1" thickBot="1" x14ac:dyDescent="0.25">
      <c r="A78" s="21"/>
      <c r="B78" s="25" t="s">
        <v>20</v>
      </c>
      <c r="C78" s="26"/>
      <c r="D78" s="26"/>
      <c r="E78" s="33">
        <f>SUM(E74:E76)</f>
        <v>3844.48</v>
      </c>
      <c r="F78" s="21"/>
    </row>
    <row r="79" spans="1:6" ht="15.75" thickTop="1" x14ac:dyDescent="0.2">
      <c r="A79" s="21"/>
      <c r="B79" s="53"/>
      <c r="C79" s="53"/>
      <c r="D79" s="53"/>
      <c r="E79" s="36"/>
      <c r="F79" s="21"/>
    </row>
    <row r="80" spans="1:6" ht="15" x14ac:dyDescent="0.2">
      <c r="A80" s="21"/>
      <c r="B80" s="52" t="s">
        <v>22</v>
      </c>
      <c r="C80" s="52"/>
      <c r="D80" s="52"/>
      <c r="E80" s="36">
        <v>0</v>
      </c>
      <c r="F80" s="21"/>
    </row>
    <row r="81" spans="1:6" ht="15" x14ac:dyDescent="0.2">
      <c r="A81" s="21"/>
      <c r="B81" s="53"/>
      <c r="C81" s="53"/>
      <c r="D81" s="53"/>
      <c r="E81" s="36"/>
      <c r="F81" s="21"/>
    </row>
    <row r="82" spans="1:6" ht="19.5" customHeight="1" x14ac:dyDescent="0.2">
      <c r="A82" s="21"/>
      <c r="B82" s="37" t="s">
        <v>21</v>
      </c>
      <c r="C82" s="38"/>
      <c r="D82" s="38"/>
      <c r="E82" s="39">
        <f>E78-E80</f>
        <v>3844.48</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57"/>
      <c r="C85" s="57"/>
      <c r="D85" s="57"/>
      <c r="E85" s="57"/>
      <c r="F85" s="21"/>
    </row>
    <row r="86" spans="1:6" ht="14.25" x14ac:dyDescent="0.2">
      <c r="A86" s="50" t="s">
        <v>37</v>
      </c>
      <c r="B86" s="50"/>
      <c r="C86" s="50"/>
      <c r="D86" s="50"/>
      <c r="E86" s="50"/>
      <c r="F86" s="50"/>
    </row>
    <row r="87" spans="1:6" ht="14.25" x14ac:dyDescent="0.2">
      <c r="A87" s="48" t="s">
        <v>56</v>
      </c>
      <c r="B87" s="48"/>
      <c r="C87" s="48"/>
      <c r="D87" s="48"/>
      <c r="E87" s="48"/>
      <c r="F87" s="48"/>
    </row>
    <row r="88" spans="1:6" x14ac:dyDescent="0.2">
      <c r="A88" s="21"/>
      <c r="B88" s="21"/>
      <c r="C88" s="21"/>
      <c r="D88" s="21"/>
      <c r="E88" s="21"/>
      <c r="F88" s="21"/>
    </row>
    <row r="89" spans="1:6" x14ac:dyDescent="0.2">
      <c r="A89" s="21"/>
      <c r="B89" s="58"/>
      <c r="C89" s="58"/>
      <c r="D89" s="58"/>
      <c r="E89" s="58"/>
      <c r="F89" s="21"/>
    </row>
    <row r="90" spans="1:6" ht="15" x14ac:dyDescent="0.2">
      <c r="A90" s="49" t="s">
        <v>8</v>
      </c>
      <c r="B90" s="49"/>
      <c r="C90" s="49"/>
      <c r="D90" s="49"/>
      <c r="E90" s="49"/>
      <c r="F90" s="49"/>
    </row>
    <row r="92" spans="1:6" ht="39.75" customHeight="1" x14ac:dyDescent="0.2">
      <c r="B92" s="55"/>
      <c r="C92" s="56"/>
      <c r="D92" s="56"/>
    </row>
    <row r="93" spans="1:6" ht="13.5" customHeight="1" x14ac:dyDescent="0.2"/>
    <row r="94" spans="1:6" x14ac:dyDescent="0.2">
      <c r="B94" s="16"/>
      <c r="C94" s="16"/>
      <c r="D94" s="16"/>
    </row>
  </sheetData>
  <mergeCells count="49">
    <mergeCell ref="B36:D36"/>
    <mergeCell ref="A30:F30"/>
    <mergeCell ref="B32:D32"/>
    <mergeCell ref="B33:D33"/>
    <mergeCell ref="B34:D34"/>
    <mergeCell ref="B35:D35"/>
    <mergeCell ref="B48:D48"/>
    <mergeCell ref="B37:D37"/>
    <mergeCell ref="B38:D38"/>
    <mergeCell ref="B39:D39"/>
    <mergeCell ref="B40:D40"/>
    <mergeCell ref="B41:D41"/>
    <mergeCell ref="B42:D42"/>
    <mergeCell ref="B43:D43"/>
    <mergeCell ref="B44:D44"/>
    <mergeCell ref="B45:D45"/>
    <mergeCell ref="B46:D46"/>
    <mergeCell ref="B47:D47"/>
    <mergeCell ref="B60:D60"/>
    <mergeCell ref="B49:D49"/>
    <mergeCell ref="B50:D50"/>
    <mergeCell ref="B51:D51"/>
    <mergeCell ref="B52:D52"/>
    <mergeCell ref="B53:D53"/>
    <mergeCell ref="B54:D54"/>
    <mergeCell ref="B55:D55"/>
    <mergeCell ref="B56:D56"/>
    <mergeCell ref="B57:D57"/>
    <mergeCell ref="B58:D58"/>
    <mergeCell ref="B59:D59"/>
    <mergeCell ref="B80:D80"/>
    <mergeCell ref="B61:D61"/>
    <mergeCell ref="B62:D62"/>
    <mergeCell ref="B63:D63"/>
    <mergeCell ref="B64:D64"/>
    <mergeCell ref="B65:D65"/>
    <mergeCell ref="B66:D66"/>
    <mergeCell ref="B67:D67"/>
    <mergeCell ref="B68:D68"/>
    <mergeCell ref="B69:D69"/>
    <mergeCell ref="B70:D70"/>
    <mergeCell ref="B79:D79"/>
    <mergeCell ref="B92:D92"/>
    <mergeCell ref="B81:D81"/>
    <mergeCell ref="B85:E85"/>
    <mergeCell ref="A86:F86"/>
    <mergeCell ref="A87:F87"/>
    <mergeCell ref="B89:E89"/>
    <mergeCell ref="A90:F90"/>
  </mergeCells>
  <dataValidations count="1">
    <dataValidation type="list" allowBlank="1" showInputMessage="1" showErrorMessage="1" sqref="B79:B81 B12:B20 B32:B70" xr:uid="{DAF38A62-8FCA-4959-B4BF-CB26C2B4B9B5}">
      <formula1>Liste_Activités</formula1>
    </dataValidation>
  </dataValidations>
  <printOptions horizontalCentered="1"/>
  <pageMargins left="0" right="0" top="0" bottom="0" header="0" footer="0"/>
  <pageSetup paperSize="131" scale="59"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8C6B-199C-4C3A-B01E-EABDA00A0E78}">
  <sheetPr>
    <pageSetUpPr fitToPage="1"/>
  </sheetPr>
  <dimension ref="A12:F95"/>
  <sheetViews>
    <sheetView view="pageBreakPreview" topLeftCell="A13" zoomScale="80" zoomScaleNormal="100" zoomScaleSheetLayoutView="80" workbookViewId="0">
      <selection activeCell="E72" sqref="E7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40</v>
      </c>
      <c r="C25" s="21"/>
      <c r="D25" s="21"/>
      <c r="E25" s="21"/>
      <c r="F25" s="21"/>
    </row>
    <row r="26" spans="1:6" ht="33.75" customHeight="1" x14ac:dyDescent="0.2">
      <c r="A26" s="17"/>
      <c r="B26" s="45" t="s">
        <v>131</v>
      </c>
      <c r="C26" s="21"/>
      <c r="D26" s="21"/>
      <c r="E26" s="21"/>
      <c r="F26" s="21"/>
    </row>
    <row r="27" spans="1:6" x14ac:dyDescent="0.2">
      <c r="A27" s="18"/>
      <c r="B27" s="21"/>
      <c r="C27" s="23"/>
      <c r="D27" s="23"/>
      <c r="E27" s="24"/>
      <c r="F27" s="21"/>
    </row>
    <row r="28" spans="1:6" ht="15" x14ac:dyDescent="0.2">
      <c r="A28" s="17"/>
      <c r="B28" s="23"/>
      <c r="C28" s="23"/>
      <c r="D28" s="27" t="s">
        <v>15</v>
      </c>
      <c r="E28" s="27" t="s">
        <v>136</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ht="14.25" x14ac:dyDescent="0.2">
      <c r="A31" s="17"/>
      <c r="B31" s="22" t="s">
        <v>6</v>
      </c>
      <c r="C31" s="17"/>
      <c r="D31" s="17"/>
      <c r="E31" s="17"/>
    </row>
    <row r="32" spans="1:6" ht="14.25" x14ac:dyDescent="0.2">
      <c r="A32" s="21"/>
      <c r="B32" s="51"/>
      <c r="C32" s="51"/>
      <c r="D32" s="51"/>
      <c r="E32" s="28"/>
      <c r="F32" s="21"/>
    </row>
    <row r="33" spans="1:6" ht="14.25" x14ac:dyDescent="0.2">
      <c r="A33" s="21"/>
      <c r="B33" s="51"/>
      <c r="C33" s="51"/>
      <c r="D33" s="51"/>
      <c r="E33" s="28"/>
      <c r="F33" s="21"/>
    </row>
    <row r="34" spans="1:6" ht="14.25" x14ac:dyDescent="0.2">
      <c r="A34" s="21"/>
      <c r="B34" s="51" t="s">
        <v>139</v>
      </c>
      <c r="C34" s="51"/>
      <c r="D34" s="51"/>
      <c r="E34" s="28"/>
      <c r="F34" s="21"/>
    </row>
    <row r="35" spans="1:6" ht="14.25" x14ac:dyDescent="0.2">
      <c r="A35" s="21"/>
      <c r="B35" s="51"/>
      <c r="C35" s="51"/>
      <c r="D35" s="51"/>
      <c r="E35" s="28"/>
      <c r="F35" s="21"/>
    </row>
    <row r="36" spans="1:6" ht="14.25" x14ac:dyDescent="0.2">
      <c r="A36" s="21"/>
      <c r="B36" s="51" t="s">
        <v>11</v>
      </c>
      <c r="C36" s="51"/>
      <c r="D36" s="51"/>
      <c r="E36" s="28"/>
      <c r="F36" s="21"/>
    </row>
    <row r="37" spans="1:6" ht="14.25" x14ac:dyDescent="0.2">
      <c r="A37" s="21"/>
      <c r="B37" s="51"/>
      <c r="C37" s="51"/>
      <c r="D37" s="51"/>
      <c r="E37" s="28"/>
      <c r="F37" s="21"/>
    </row>
    <row r="38" spans="1:6" ht="14.25" x14ac:dyDescent="0.2">
      <c r="A38" s="21"/>
      <c r="B38" s="51" t="s">
        <v>122</v>
      </c>
      <c r="C38" s="51"/>
      <c r="D38" s="51"/>
      <c r="E38" s="28"/>
      <c r="F38" s="21"/>
    </row>
    <row r="39" spans="1:6" ht="14.25" x14ac:dyDescent="0.2">
      <c r="A39" s="21"/>
      <c r="B39" s="51"/>
      <c r="C39" s="51"/>
      <c r="D39" s="51"/>
      <c r="E39" s="28"/>
      <c r="F39" s="21"/>
    </row>
    <row r="40" spans="1:6" ht="14.25" x14ac:dyDescent="0.2">
      <c r="A40" s="21"/>
      <c r="B40" s="51" t="s">
        <v>24</v>
      </c>
      <c r="C40" s="51"/>
      <c r="D40" s="51"/>
      <c r="E40" s="28"/>
      <c r="F40" s="21"/>
    </row>
    <row r="41" spans="1:6" ht="14.25" x14ac:dyDescent="0.2">
      <c r="A41" s="21"/>
      <c r="B41" s="51"/>
      <c r="C41" s="51"/>
      <c r="D41" s="51"/>
      <c r="E41" s="28"/>
      <c r="F41" s="21"/>
    </row>
    <row r="42" spans="1:6" ht="14.25" x14ac:dyDescent="0.2">
      <c r="A42" s="21"/>
      <c r="B42" s="51" t="s">
        <v>13</v>
      </c>
      <c r="C42" s="51"/>
      <c r="D42" s="51"/>
      <c r="E42" s="28"/>
      <c r="F42" s="21"/>
    </row>
    <row r="43" spans="1:6" ht="14.25" x14ac:dyDescent="0.2">
      <c r="A43" s="21"/>
      <c r="B43" s="51"/>
      <c r="C43" s="51"/>
      <c r="D43" s="51"/>
      <c r="E43" s="28"/>
      <c r="F43" s="21"/>
    </row>
    <row r="44" spans="1:6" ht="14.25" x14ac:dyDescent="0.2">
      <c r="A44" s="21"/>
      <c r="B44" s="51" t="s">
        <v>36</v>
      </c>
      <c r="C44" s="51"/>
      <c r="D44" s="51"/>
      <c r="E44" s="28"/>
      <c r="F44" s="21"/>
    </row>
    <row r="45" spans="1:6" ht="14.25" x14ac:dyDescent="0.2">
      <c r="A45" s="21"/>
      <c r="B45" s="51"/>
      <c r="C45" s="51"/>
      <c r="D45" s="51"/>
      <c r="E45" s="28"/>
      <c r="F45" s="21"/>
    </row>
    <row r="46" spans="1:6" ht="14.25" x14ac:dyDescent="0.2">
      <c r="A46" s="21"/>
      <c r="B46" s="51" t="s">
        <v>140</v>
      </c>
      <c r="C46" s="51"/>
      <c r="D46" s="51"/>
      <c r="E46" s="28"/>
      <c r="F46" s="21"/>
    </row>
    <row r="47" spans="1:6" ht="14.25" x14ac:dyDescent="0.2">
      <c r="A47" s="21"/>
      <c r="B47" s="51"/>
      <c r="C47" s="51"/>
      <c r="D47" s="51"/>
      <c r="E47" s="28"/>
      <c r="F47" s="21"/>
    </row>
    <row r="48" spans="1:6" ht="14.25" x14ac:dyDescent="0.2">
      <c r="A48" s="21"/>
      <c r="B48" s="51" t="s">
        <v>141</v>
      </c>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51"/>
      <c r="C55" s="51"/>
      <c r="D55" s="51"/>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4.25" x14ac:dyDescent="0.2">
      <c r="A68" s="21"/>
      <c r="B68" s="51"/>
      <c r="C68" s="51"/>
      <c r="D68" s="51"/>
      <c r="E68" s="28"/>
      <c r="F68" s="21"/>
    </row>
    <row r="69" spans="1:6" ht="14.25" x14ac:dyDescent="0.2">
      <c r="A69" s="21"/>
      <c r="B69" s="51"/>
      <c r="C69" s="51"/>
      <c r="D69" s="51"/>
      <c r="E69" s="28"/>
      <c r="F69" s="21"/>
    </row>
    <row r="70" spans="1:6" ht="14.25" x14ac:dyDescent="0.2">
      <c r="A70" s="21"/>
      <c r="B70" s="51"/>
      <c r="C70" s="51"/>
      <c r="D70" s="51"/>
      <c r="E70" s="28"/>
      <c r="F70" s="21"/>
    </row>
    <row r="71" spans="1:6" ht="13.5" customHeight="1" x14ac:dyDescent="0.2">
      <c r="A71" s="21"/>
      <c r="B71" s="51"/>
      <c r="C71" s="51"/>
      <c r="D71" s="51"/>
      <c r="E71" s="28"/>
      <c r="F71" s="21"/>
    </row>
    <row r="72" spans="1:6" ht="13.5" customHeight="1" x14ac:dyDescent="0.2">
      <c r="A72" s="21"/>
      <c r="B72" s="25" t="s">
        <v>19</v>
      </c>
      <c r="C72" s="26"/>
      <c r="D72" s="26"/>
      <c r="E72" s="29">
        <f>21*295</f>
        <v>6195</v>
      </c>
      <c r="F72" s="21"/>
    </row>
    <row r="73" spans="1:6" ht="13.5" customHeight="1" x14ac:dyDescent="0.2">
      <c r="A73" s="21"/>
      <c r="B73" s="34" t="s">
        <v>16</v>
      </c>
      <c r="C73" s="26"/>
      <c r="D73" s="26"/>
      <c r="E73" s="30">
        <v>0</v>
      </c>
      <c r="F73" s="21"/>
    </row>
    <row r="74" spans="1:6" ht="13.5" customHeight="1" x14ac:dyDescent="0.2">
      <c r="A74" s="21"/>
      <c r="B74" s="34" t="s">
        <v>74</v>
      </c>
      <c r="C74" s="26"/>
      <c r="D74" s="26"/>
      <c r="E74" s="30">
        <v>0</v>
      </c>
      <c r="F74" s="21"/>
    </row>
    <row r="75" spans="1:6" ht="13.5" customHeight="1" x14ac:dyDescent="0.2">
      <c r="A75" s="21"/>
      <c r="B75" s="25" t="s">
        <v>18</v>
      </c>
      <c r="C75" s="26"/>
      <c r="D75" s="26"/>
      <c r="E75" s="29">
        <f>SUM(E72:E74)</f>
        <v>6195</v>
      </c>
      <c r="F75" s="21"/>
    </row>
    <row r="76" spans="1:6" ht="13.5" customHeight="1" x14ac:dyDescent="0.2">
      <c r="A76" s="21"/>
      <c r="B76" s="26" t="s">
        <v>5</v>
      </c>
      <c r="C76" s="31">
        <v>0.05</v>
      </c>
      <c r="D76" s="26"/>
      <c r="E76" s="35">
        <f>ROUND(E75*C76,2)</f>
        <v>309.75</v>
      </c>
      <c r="F76" s="21"/>
    </row>
    <row r="77" spans="1:6" ht="13.5" customHeight="1" x14ac:dyDescent="0.2">
      <c r="A77" s="21"/>
      <c r="B77" s="26" t="s">
        <v>4</v>
      </c>
      <c r="C77" s="42">
        <v>9.9750000000000005E-2</v>
      </c>
      <c r="D77" s="26"/>
      <c r="E77" s="43">
        <f>ROUND(E75*C77,2)</f>
        <v>617.95000000000005</v>
      </c>
      <c r="F77" s="21"/>
    </row>
    <row r="78" spans="1:6" ht="13.5" customHeight="1" x14ac:dyDescent="0.2">
      <c r="A78" s="21"/>
      <c r="B78" s="26"/>
      <c r="C78" s="26"/>
      <c r="D78" s="26"/>
      <c r="E78" s="32"/>
      <c r="F78" s="21"/>
    </row>
    <row r="79" spans="1:6" ht="16.5" customHeight="1" thickBot="1" x14ac:dyDescent="0.25">
      <c r="A79" s="21"/>
      <c r="B79" s="25" t="s">
        <v>20</v>
      </c>
      <c r="C79" s="26"/>
      <c r="D79" s="26"/>
      <c r="E79" s="33">
        <f>SUM(E75:E77)</f>
        <v>7122.7</v>
      </c>
      <c r="F79" s="21"/>
    </row>
    <row r="80" spans="1:6" ht="15.75" thickTop="1" x14ac:dyDescent="0.2">
      <c r="A80" s="21"/>
      <c r="B80" s="53"/>
      <c r="C80" s="53"/>
      <c r="D80" s="53"/>
      <c r="E80" s="36"/>
      <c r="F80" s="21"/>
    </row>
    <row r="81" spans="1:6" ht="15" x14ac:dyDescent="0.2">
      <c r="A81" s="21"/>
      <c r="B81" s="52" t="s">
        <v>22</v>
      </c>
      <c r="C81" s="52"/>
      <c r="D81" s="52"/>
      <c r="E81" s="36">
        <v>0</v>
      </c>
      <c r="F81" s="21"/>
    </row>
    <row r="82" spans="1:6" ht="15" x14ac:dyDescent="0.2">
      <c r="A82" s="21"/>
      <c r="B82" s="53"/>
      <c r="C82" s="53"/>
      <c r="D82" s="53"/>
      <c r="E82" s="36"/>
      <c r="F82" s="21"/>
    </row>
    <row r="83" spans="1:6" ht="19.5" customHeight="1" x14ac:dyDescent="0.2">
      <c r="A83" s="21"/>
      <c r="B83" s="37" t="s">
        <v>21</v>
      </c>
      <c r="C83" s="38"/>
      <c r="D83" s="38"/>
      <c r="E83" s="39">
        <f>E79-E81</f>
        <v>7122.7</v>
      </c>
      <c r="F83" s="21"/>
    </row>
    <row r="84" spans="1:6" ht="13.5" customHeight="1" x14ac:dyDescent="0.2">
      <c r="A84" s="21"/>
      <c r="B84" s="21"/>
      <c r="C84" s="21"/>
      <c r="D84" s="21"/>
      <c r="E84" s="21"/>
      <c r="F84" s="21"/>
    </row>
    <row r="85" spans="1:6" x14ac:dyDescent="0.2">
      <c r="A85" s="21"/>
      <c r="B85" s="21"/>
      <c r="C85" s="21"/>
      <c r="D85" s="21"/>
      <c r="E85" s="21"/>
      <c r="F85" s="21"/>
    </row>
    <row r="86" spans="1:6" x14ac:dyDescent="0.2">
      <c r="A86" s="21"/>
      <c r="B86" s="57"/>
      <c r="C86" s="57"/>
      <c r="D86" s="57"/>
      <c r="E86" s="57"/>
      <c r="F86" s="21"/>
    </row>
    <row r="87" spans="1:6" ht="14.25" x14ac:dyDescent="0.2">
      <c r="A87" s="50" t="s">
        <v>37</v>
      </c>
      <c r="B87" s="50"/>
      <c r="C87" s="50"/>
      <c r="D87" s="50"/>
      <c r="E87" s="50"/>
      <c r="F87" s="50"/>
    </row>
    <row r="88" spans="1:6" ht="14.25" x14ac:dyDescent="0.2">
      <c r="A88" s="48" t="s">
        <v>56</v>
      </c>
      <c r="B88" s="48"/>
      <c r="C88" s="48"/>
      <c r="D88" s="48"/>
      <c r="E88" s="48"/>
      <c r="F88" s="48"/>
    </row>
    <row r="89" spans="1:6" x14ac:dyDescent="0.2">
      <c r="A89" s="21"/>
      <c r="B89" s="21"/>
      <c r="C89" s="21"/>
      <c r="D89" s="21"/>
      <c r="E89" s="21"/>
      <c r="F89" s="21"/>
    </row>
    <row r="90" spans="1:6" x14ac:dyDescent="0.2">
      <c r="A90" s="21"/>
      <c r="B90" s="58"/>
      <c r="C90" s="58"/>
      <c r="D90" s="58"/>
      <c r="E90" s="58"/>
      <c r="F90" s="21"/>
    </row>
    <row r="91" spans="1:6" ht="15" x14ac:dyDescent="0.2">
      <c r="A91" s="49" t="s">
        <v>8</v>
      </c>
      <c r="B91" s="49"/>
      <c r="C91" s="49"/>
      <c r="D91" s="49"/>
      <c r="E91" s="49"/>
      <c r="F91" s="49"/>
    </row>
    <row r="93" spans="1:6" ht="39.75" customHeight="1" x14ac:dyDescent="0.2">
      <c r="B93" s="55"/>
      <c r="C93" s="56"/>
      <c r="D93" s="56"/>
    </row>
    <row r="94" spans="1:6" ht="13.5" customHeight="1" x14ac:dyDescent="0.2"/>
    <row r="95" spans="1:6" x14ac:dyDescent="0.2">
      <c r="B95" s="16"/>
      <c r="C95" s="16"/>
      <c r="D95" s="16"/>
    </row>
  </sheetData>
  <mergeCells count="50">
    <mergeCell ref="A30:F30"/>
    <mergeCell ref="B32:D32"/>
    <mergeCell ref="B33:D33"/>
    <mergeCell ref="B34:D34"/>
    <mergeCell ref="B37:D37"/>
    <mergeCell ref="B35:D35"/>
    <mergeCell ref="B36:D36"/>
    <mergeCell ref="B47:D47"/>
    <mergeCell ref="B38:D38"/>
    <mergeCell ref="B51:D51"/>
    <mergeCell ref="B49:D49"/>
    <mergeCell ref="B50:D50"/>
    <mergeCell ref="B48:D48"/>
    <mergeCell ref="B39:D39"/>
    <mergeCell ref="B40:D40"/>
    <mergeCell ref="B41:D41"/>
    <mergeCell ref="B42:D42"/>
    <mergeCell ref="B43:D43"/>
    <mergeCell ref="B44:D44"/>
    <mergeCell ref="B45:D45"/>
    <mergeCell ref="B46:D46"/>
    <mergeCell ref="B52:D52"/>
    <mergeCell ref="B54:D54"/>
    <mergeCell ref="B64:D64"/>
    <mergeCell ref="B65:D65"/>
    <mergeCell ref="B55:D55"/>
    <mergeCell ref="B66:D66"/>
    <mergeCell ref="B67:D67"/>
    <mergeCell ref="B56:D56"/>
    <mergeCell ref="B57:D57"/>
    <mergeCell ref="B58:D58"/>
    <mergeCell ref="B59:D59"/>
    <mergeCell ref="B60:D60"/>
    <mergeCell ref="B61:D61"/>
    <mergeCell ref="B93:D93"/>
    <mergeCell ref="B53:D53"/>
    <mergeCell ref="B82:D82"/>
    <mergeCell ref="B86:E86"/>
    <mergeCell ref="A87:F87"/>
    <mergeCell ref="A88:F88"/>
    <mergeCell ref="B90:E90"/>
    <mergeCell ref="A91:F91"/>
    <mergeCell ref="B68:D68"/>
    <mergeCell ref="B69:D69"/>
    <mergeCell ref="B70:D70"/>
    <mergeCell ref="B71:D71"/>
    <mergeCell ref="B80:D80"/>
    <mergeCell ref="B81:D81"/>
    <mergeCell ref="B62:D62"/>
    <mergeCell ref="B63:D63"/>
  </mergeCells>
  <dataValidations count="1">
    <dataValidation type="list" allowBlank="1" showInputMessage="1" showErrorMessage="1" sqref="B80:B82 B12:B20 B47:B71 B32:B46" xr:uid="{7F6B6899-C749-4B05-B856-833807DAFD03}">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3E1E8-78EA-4F64-85EA-A6979270572A}">
  <sheetPr>
    <pageSetUpPr fitToPage="1"/>
  </sheetPr>
  <dimension ref="A12:F95"/>
  <sheetViews>
    <sheetView view="pageBreakPreview" zoomScale="80" zoomScaleNormal="100" zoomScaleSheetLayoutView="80" workbookViewId="0">
      <selection activeCell="E73" sqref="E7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40</v>
      </c>
      <c r="C25" s="21"/>
      <c r="D25" s="21"/>
      <c r="E25" s="21"/>
      <c r="F25" s="21"/>
    </row>
    <row r="26" spans="1:6" ht="33.75" customHeight="1" x14ac:dyDescent="0.2">
      <c r="A26" s="17"/>
      <c r="B26" s="45" t="s">
        <v>131</v>
      </c>
      <c r="C26" s="21"/>
      <c r="D26" s="21"/>
      <c r="E26" s="21"/>
      <c r="F26" s="21"/>
    </row>
    <row r="27" spans="1:6" x14ac:dyDescent="0.2">
      <c r="A27" s="18"/>
      <c r="B27" s="21"/>
      <c r="C27" s="23"/>
      <c r="D27" s="23"/>
      <c r="E27" s="24"/>
      <c r="F27" s="21"/>
    </row>
    <row r="28" spans="1:6" ht="15" x14ac:dyDescent="0.2">
      <c r="A28" s="17"/>
      <c r="B28" s="23"/>
      <c r="C28" s="23"/>
      <c r="D28" s="27" t="s">
        <v>15</v>
      </c>
      <c r="E28" s="27" t="s">
        <v>143</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ht="14.25" x14ac:dyDescent="0.2">
      <c r="A31" s="17"/>
      <c r="B31" s="22" t="s">
        <v>6</v>
      </c>
      <c r="C31" s="17"/>
      <c r="D31" s="17"/>
      <c r="E31" s="17"/>
    </row>
    <row r="32" spans="1:6" ht="14.25" x14ac:dyDescent="0.2">
      <c r="A32" s="21"/>
      <c r="B32" s="51"/>
      <c r="C32" s="51"/>
      <c r="D32" s="51"/>
      <c r="E32" s="28"/>
      <c r="F32" s="21"/>
    </row>
    <row r="33" spans="1:6" ht="14.25" x14ac:dyDescent="0.2">
      <c r="A33" s="21"/>
      <c r="B33" s="51"/>
      <c r="C33" s="51"/>
      <c r="D33" s="51"/>
      <c r="E33" s="28"/>
      <c r="F33" s="21"/>
    </row>
    <row r="34" spans="1:6" ht="14.25" x14ac:dyDescent="0.2">
      <c r="A34" s="21"/>
      <c r="B34" s="51" t="s">
        <v>139</v>
      </c>
      <c r="C34" s="51"/>
      <c r="D34" s="51"/>
      <c r="E34" s="28"/>
      <c r="F34" s="21"/>
    </row>
    <row r="35" spans="1:6" ht="14.25" x14ac:dyDescent="0.2">
      <c r="A35" s="21"/>
      <c r="B35" s="51"/>
      <c r="C35" s="51"/>
      <c r="D35" s="51"/>
      <c r="E35" s="28"/>
      <c r="F35" s="21"/>
    </row>
    <row r="36" spans="1:6" ht="14.25" x14ac:dyDescent="0.2">
      <c r="A36" s="21"/>
      <c r="B36" s="51" t="s">
        <v>11</v>
      </c>
      <c r="C36" s="51"/>
      <c r="D36" s="51"/>
      <c r="E36" s="28"/>
      <c r="F36" s="21"/>
    </row>
    <row r="37" spans="1:6" ht="14.25" x14ac:dyDescent="0.2">
      <c r="A37" s="21"/>
      <c r="B37" s="51"/>
      <c r="C37" s="51"/>
      <c r="D37" s="51"/>
      <c r="E37" s="28"/>
      <c r="F37" s="21"/>
    </row>
    <row r="38" spans="1:6" ht="14.25" x14ac:dyDescent="0.2">
      <c r="A38" s="21"/>
      <c r="B38" s="51" t="s">
        <v>122</v>
      </c>
      <c r="C38" s="51"/>
      <c r="D38" s="51"/>
      <c r="E38" s="28"/>
      <c r="F38" s="21"/>
    </row>
    <row r="39" spans="1:6" ht="14.25" x14ac:dyDescent="0.2">
      <c r="A39" s="21"/>
      <c r="B39" s="51"/>
      <c r="C39" s="51"/>
      <c r="D39" s="51"/>
      <c r="E39" s="28"/>
      <c r="F39" s="21"/>
    </row>
    <row r="40" spans="1:6" ht="14.25" x14ac:dyDescent="0.2">
      <c r="A40" s="21"/>
      <c r="B40" s="51" t="s">
        <v>144</v>
      </c>
      <c r="C40" s="51"/>
      <c r="D40" s="51"/>
      <c r="E40" s="28"/>
      <c r="F40" s="21"/>
    </row>
    <row r="41" spans="1:6" ht="14.25" x14ac:dyDescent="0.2">
      <c r="A41" s="21"/>
      <c r="B41" s="51"/>
      <c r="C41" s="51"/>
      <c r="D41" s="51"/>
      <c r="E41" s="28"/>
      <c r="F41" s="21"/>
    </row>
    <row r="42" spans="1:6" ht="14.25" x14ac:dyDescent="0.2">
      <c r="A42" s="21"/>
      <c r="B42" s="51" t="s">
        <v>145</v>
      </c>
      <c r="C42" s="51"/>
      <c r="D42" s="51"/>
      <c r="E42" s="28"/>
      <c r="F42" s="21"/>
    </row>
    <row r="43" spans="1:6" ht="14.25" x14ac:dyDescent="0.2">
      <c r="A43" s="21"/>
      <c r="B43" s="51"/>
      <c r="C43" s="51"/>
      <c r="D43" s="51"/>
      <c r="E43" s="28"/>
      <c r="F43" s="21"/>
    </row>
    <row r="44" spans="1:6" ht="14.25" x14ac:dyDescent="0.2">
      <c r="A44" s="21"/>
      <c r="B44" s="51" t="s">
        <v>36</v>
      </c>
      <c r="C44" s="51"/>
      <c r="D44" s="51"/>
      <c r="E44" s="28"/>
      <c r="F44" s="21"/>
    </row>
    <row r="45" spans="1:6" ht="14.25" x14ac:dyDescent="0.2">
      <c r="A45" s="21"/>
      <c r="B45" s="51"/>
      <c r="C45" s="51"/>
      <c r="D45" s="51"/>
      <c r="E45" s="28"/>
      <c r="F45" s="21"/>
    </row>
    <row r="46" spans="1:6" ht="14.25" x14ac:dyDescent="0.2">
      <c r="A46" s="21"/>
      <c r="B46" s="51" t="s">
        <v>146</v>
      </c>
      <c r="C46" s="51"/>
      <c r="D46" s="51"/>
      <c r="E46" s="28"/>
      <c r="F46" s="21"/>
    </row>
    <row r="47" spans="1:6" ht="14.25" x14ac:dyDescent="0.2">
      <c r="A47" s="21"/>
      <c r="B47" s="51"/>
      <c r="C47" s="51"/>
      <c r="D47" s="51"/>
      <c r="E47" s="28"/>
      <c r="F47" s="21"/>
    </row>
    <row r="48" spans="1:6" ht="14.25" x14ac:dyDescent="0.2">
      <c r="A48" s="21"/>
      <c r="B48" s="51"/>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51"/>
      <c r="C55" s="51"/>
      <c r="D55" s="51"/>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4.25" x14ac:dyDescent="0.2">
      <c r="A68" s="21"/>
      <c r="B68" s="51"/>
      <c r="C68" s="51"/>
      <c r="D68" s="51"/>
      <c r="E68" s="28"/>
      <c r="F68" s="21"/>
    </row>
    <row r="69" spans="1:6" ht="14.25" x14ac:dyDescent="0.2">
      <c r="A69" s="21"/>
      <c r="B69" s="51"/>
      <c r="C69" s="51"/>
      <c r="D69" s="51"/>
      <c r="E69" s="28"/>
      <c r="F69" s="21"/>
    </row>
    <row r="70" spans="1:6" ht="14.25" x14ac:dyDescent="0.2">
      <c r="A70" s="21"/>
      <c r="B70" s="51"/>
      <c r="C70" s="51"/>
      <c r="D70" s="51"/>
      <c r="E70" s="28"/>
      <c r="F70" s="21"/>
    </row>
    <row r="71" spans="1:6" ht="13.5" customHeight="1" x14ac:dyDescent="0.2">
      <c r="A71" s="21"/>
      <c r="B71" s="51"/>
      <c r="C71" s="51"/>
      <c r="D71" s="51"/>
      <c r="E71" s="28"/>
      <c r="F71" s="21"/>
    </row>
    <row r="72" spans="1:6" ht="13.5" customHeight="1" x14ac:dyDescent="0.2">
      <c r="A72" s="21"/>
      <c r="B72" s="25" t="s">
        <v>19</v>
      </c>
      <c r="C72" s="26"/>
      <c r="D72" s="26"/>
      <c r="E72" s="29">
        <f>16.75*295</f>
        <v>4941.25</v>
      </c>
      <c r="F72" s="21"/>
    </row>
    <row r="73" spans="1:6" ht="13.5" customHeight="1" x14ac:dyDescent="0.2">
      <c r="A73" s="21"/>
      <c r="B73" s="34" t="s">
        <v>16</v>
      </c>
      <c r="C73" s="26"/>
      <c r="D73" s="26"/>
      <c r="E73" s="30">
        <v>0</v>
      </c>
      <c r="F73" s="21"/>
    </row>
    <row r="74" spans="1:6" ht="13.5" customHeight="1" x14ac:dyDescent="0.2">
      <c r="A74" s="21"/>
      <c r="B74" s="34" t="s">
        <v>74</v>
      </c>
      <c r="C74" s="26"/>
      <c r="D74" s="26"/>
      <c r="E74" s="30">
        <v>0</v>
      </c>
      <c r="F74" s="21"/>
    </row>
    <row r="75" spans="1:6" ht="13.5" customHeight="1" x14ac:dyDescent="0.2">
      <c r="A75" s="21"/>
      <c r="B75" s="25" t="s">
        <v>18</v>
      </c>
      <c r="C75" s="26"/>
      <c r="D75" s="26"/>
      <c r="E75" s="29">
        <f>SUM(E72:E74)</f>
        <v>4941.25</v>
      </c>
      <c r="F75" s="21"/>
    </row>
    <row r="76" spans="1:6" ht="13.5" customHeight="1" x14ac:dyDescent="0.2">
      <c r="A76" s="21"/>
      <c r="B76" s="26" t="s">
        <v>5</v>
      </c>
      <c r="C76" s="31">
        <v>0.05</v>
      </c>
      <c r="D76" s="26"/>
      <c r="E76" s="35">
        <f>ROUND(E75*C76,2)</f>
        <v>247.06</v>
      </c>
      <c r="F76" s="21"/>
    </row>
    <row r="77" spans="1:6" ht="13.5" customHeight="1" x14ac:dyDescent="0.2">
      <c r="A77" s="21"/>
      <c r="B77" s="26" t="s">
        <v>4</v>
      </c>
      <c r="C77" s="42">
        <v>9.9750000000000005E-2</v>
      </c>
      <c r="D77" s="26"/>
      <c r="E77" s="43">
        <f>ROUND(E75*C77,2)</f>
        <v>492.89</v>
      </c>
      <c r="F77" s="21"/>
    </row>
    <row r="78" spans="1:6" ht="13.5" customHeight="1" x14ac:dyDescent="0.2">
      <c r="A78" s="21"/>
      <c r="B78" s="26"/>
      <c r="C78" s="26"/>
      <c r="D78" s="26"/>
      <c r="E78" s="32"/>
      <c r="F78" s="21"/>
    </row>
    <row r="79" spans="1:6" ht="16.5" customHeight="1" thickBot="1" x14ac:dyDescent="0.25">
      <c r="A79" s="21"/>
      <c r="B79" s="25" t="s">
        <v>20</v>
      </c>
      <c r="C79" s="26"/>
      <c r="D79" s="26"/>
      <c r="E79" s="33">
        <f>SUM(E75:E77)</f>
        <v>5681.2000000000007</v>
      </c>
      <c r="F79" s="21"/>
    </row>
    <row r="80" spans="1:6" ht="15.75" thickTop="1" x14ac:dyDescent="0.2">
      <c r="A80" s="21"/>
      <c r="B80" s="53"/>
      <c r="C80" s="53"/>
      <c r="D80" s="53"/>
      <c r="E80" s="36"/>
      <c r="F80" s="21"/>
    </row>
    <row r="81" spans="1:6" ht="15" x14ac:dyDescent="0.2">
      <c r="A81" s="21"/>
      <c r="B81" s="52" t="s">
        <v>22</v>
      </c>
      <c r="C81" s="52"/>
      <c r="D81" s="52"/>
      <c r="E81" s="36">
        <v>0</v>
      </c>
      <c r="F81" s="21"/>
    </row>
    <row r="82" spans="1:6" ht="15" x14ac:dyDescent="0.2">
      <c r="A82" s="21"/>
      <c r="B82" s="53"/>
      <c r="C82" s="53"/>
      <c r="D82" s="53"/>
      <c r="E82" s="36"/>
      <c r="F82" s="21"/>
    </row>
    <row r="83" spans="1:6" ht="19.5" customHeight="1" x14ac:dyDescent="0.2">
      <c r="A83" s="21"/>
      <c r="B83" s="37" t="s">
        <v>21</v>
      </c>
      <c r="C83" s="38"/>
      <c r="D83" s="38"/>
      <c r="E83" s="39">
        <f>E79-E81</f>
        <v>5681.2000000000007</v>
      </c>
      <c r="F83" s="21"/>
    </row>
    <row r="84" spans="1:6" ht="13.5" customHeight="1" x14ac:dyDescent="0.2">
      <c r="A84" s="21"/>
      <c r="B84" s="21"/>
      <c r="C84" s="21"/>
      <c r="D84" s="21"/>
      <c r="E84" s="21"/>
      <c r="F84" s="21"/>
    </row>
    <row r="85" spans="1:6" x14ac:dyDescent="0.2">
      <c r="A85" s="21"/>
      <c r="B85" s="21"/>
      <c r="C85" s="21"/>
      <c r="D85" s="21"/>
      <c r="E85" s="21"/>
      <c r="F85" s="21"/>
    </row>
    <row r="86" spans="1:6" x14ac:dyDescent="0.2">
      <c r="A86" s="21"/>
      <c r="B86" s="57"/>
      <c r="C86" s="57"/>
      <c r="D86" s="57"/>
      <c r="E86" s="57"/>
      <c r="F86" s="21"/>
    </row>
    <row r="87" spans="1:6" ht="14.25" x14ac:dyDescent="0.2">
      <c r="A87" s="50" t="s">
        <v>37</v>
      </c>
      <c r="B87" s="50"/>
      <c r="C87" s="50"/>
      <c r="D87" s="50"/>
      <c r="E87" s="50"/>
      <c r="F87" s="50"/>
    </row>
    <row r="88" spans="1:6" ht="14.25" x14ac:dyDescent="0.2">
      <c r="A88" s="48" t="s">
        <v>56</v>
      </c>
      <c r="B88" s="48"/>
      <c r="C88" s="48"/>
      <c r="D88" s="48"/>
      <c r="E88" s="48"/>
      <c r="F88" s="48"/>
    </row>
    <row r="89" spans="1:6" x14ac:dyDescent="0.2">
      <c r="A89" s="21"/>
      <c r="B89" s="21"/>
      <c r="C89" s="21"/>
      <c r="D89" s="21"/>
      <c r="E89" s="21"/>
      <c r="F89" s="21"/>
    </row>
    <row r="90" spans="1:6" x14ac:dyDescent="0.2">
      <c r="A90" s="21"/>
      <c r="B90" s="58"/>
      <c r="C90" s="58"/>
      <c r="D90" s="58"/>
      <c r="E90" s="58"/>
      <c r="F90" s="21"/>
    </row>
    <row r="91" spans="1:6" ht="15" x14ac:dyDescent="0.2">
      <c r="A91" s="49" t="s">
        <v>8</v>
      </c>
      <c r="B91" s="49"/>
      <c r="C91" s="49"/>
      <c r="D91" s="49"/>
      <c r="E91" s="49"/>
      <c r="F91" s="49"/>
    </row>
    <row r="93" spans="1:6" ht="39.75" customHeight="1" x14ac:dyDescent="0.2">
      <c r="B93" s="55"/>
      <c r="C93" s="56"/>
      <c r="D93" s="56"/>
    </row>
    <row r="94" spans="1:6" ht="13.5" customHeight="1" x14ac:dyDescent="0.2"/>
    <row r="95" spans="1:6" x14ac:dyDescent="0.2">
      <c r="B95" s="16"/>
      <c r="C95" s="16"/>
      <c r="D95" s="16"/>
    </row>
  </sheetData>
  <mergeCells count="50">
    <mergeCell ref="A91:F91"/>
    <mergeCell ref="B93:D93"/>
    <mergeCell ref="B81:D81"/>
    <mergeCell ref="B82:D82"/>
    <mergeCell ref="B86:E86"/>
    <mergeCell ref="A87:F87"/>
    <mergeCell ref="A88:F88"/>
    <mergeCell ref="B90:E90"/>
    <mergeCell ref="B80:D80"/>
    <mergeCell ref="B61:D61"/>
    <mergeCell ref="B62:D62"/>
    <mergeCell ref="B63:D63"/>
    <mergeCell ref="B64:D64"/>
    <mergeCell ref="B65:D65"/>
    <mergeCell ref="B66:D66"/>
    <mergeCell ref="B67:D67"/>
    <mergeCell ref="B68:D68"/>
    <mergeCell ref="B69:D69"/>
    <mergeCell ref="B70:D70"/>
    <mergeCell ref="B71:D71"/>
    <mergeCell ref="B60:D60"/>
    <mergeCell ref="B49:D49"/>
    <mergeCell ref="B50:D50"/>
    <mergeCell ref="B51:D51"/>
    <mergeCell ref="B52:D52"/>
    <mergeCell ref="B53:D53"/>
    <mergeCell ref="B54:D54"/>
    <mergeCell ref="B55:D55"/>
    <mergeCell ref="B56:D56"/>
    <mergeCell ref="B57:D57"/>
    <mergeCell ref="B58:D58"/>
    <mergeCell ref="B59:D59"/>
    <mergeCell ref="B48:D48"/>
    <mergeCell ref="B37:D37"/>
    <mergeCell ref="B38:D38"/>
    <mergeCell ref="B39:D39"/>
    <mergeCell ref="B40:D40"/>
    <mergeCell ref="B41:D41"/>
    <mergeCell ref="B42:D42"/>
    <mergeCell ref="B43:D43"/>
    <mergeCell ref="B44:D44"/>
    <mergeCell ref="B45:D45"/>
    <mergeCell ref="B46:D46"/>
    <mergeCell ref="B47:D47"/>
    <mergeCell ref="B36:D36"/>
    <mergeCell ref="A30:F30"/>
    <mergeCell ref="B32:D32"/>
    <mergeCell ref="B33:D33"/>
    <mergeCell ref="B34:D34"/>
    <mergeCell ref="B35:D35"/>
  </mergeCells>
  <dataValidations count="1">
    <dataValidation type="list" allowBlank="1" showInputMessage="1" showErrorMessage="1" sqref="B80:B82 B12:B20 B32:B71" xr:uid="{3D655C63-5D07-4434-BF2C-44B401357472}">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6"/>
  <sheetViews>
    <sheetView view="pageBreakPreview" topLeftCell="A7"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40</v>
      </c>
      <c r="C25" s="21"/>
      <c r="D25" s="21"/>
      <c r="E25" s="21"/>
      <c r="F25" s="21"/>
    </row>
    <row r="26" spans="1:6" ht="15" x14ac:dyDescent="0.2">
      <c r="A26" s="17"/>
      <c r="B26" s="26" t="s">
        <v>41</v>
      </c>
      <c r="C26" s="21"/>
      <c r="D26" s="21"/>
      <c r="E26" s="21"/>
      <c r="F26" s="21"/>
    </row>
    <row r="27" spans="1:6" ht="15" x14ac:dyDescent="0.2">
      <c r="A27" s="17"/>
      <c r="B27" s="26" t="s">
        <v>42</v>
      </c>
      <c r="C27" s="21"/>
      <c r="D27" s="21"/>
      <c r="E27" s="21"/>
      <c r="F27" s="21"/>
    </row>
    <row r="28" spans="1:6" x14ac:dyDescent="0.2">
      <c r="A28" s="18"/>
      <c r="B28" s="21"/>
      <c r="C28" s="23"/>
      <c r="D28" s="23"/>
      <c r="E28" s="24"/>
      <c r="F28" s="21"/>
    </row>
    <row r="29" spans="1:6" ht="15" x14ac:dyDescent="0.2">
      <c r="A29" s="17"/>
      <c r="B29" s="23"/>
      <c r="C29" s="23"/>
      <c r="D29" s="27" t="s">
        <v>15</v>
      </c>
      <c r="E29" s="27" t="s">
        <v>48</v>
      </c>
      <c r="F29" s="21"/>
    </row>
    <row r="30" spans="1:6" ht="13.5" thickBot="1" x14ac:dyDescent="0.25">
      <c r="A30" s="19"/>
      <c r="B30" s="19"/>
      <c r="C30" s="19"/>
      <c r="D30" s="19"/>
      <c r="E30" s="19"/>
      <c r="F30" s="20"/>
    </row>
    <row r="31" spans="1:6" s="40" customFormat="1" ht="21.75" customHeight="1" x14ac:dyDescent="0.2">
      <c r="A31" s="54" t="s">
        <v>0</v>
      </c>
      <c r="B31" s="54"/>
      <c r="C31" s="54"/>
      <c r="D31" s="54"/>
      <c r="E31" s="54"/>
      <c r="F31" s="54"/>
    </row>
    <row r="32" spans="1:6" x14ac:dyDescent="0.2">
      <c r="A32" s="17"/>
      <c r="B32" s="18"/>
      <c r="C32" s="17"/>
      <c r="D32" s="17"/>
      <c r="E32" s="17"/>
    </row>
    <row r="33" spans="1:6" ht="14.25" x14ac:dyDescent="0.2">
      <c r="A33" s="21"/>
      <c r="B33" s="22" t="s">
        <v>6</v>
      </c>
      <c r="C33" s="22"/>
      <c r="D33" s="22"/>
      <c r="E33" s="28"/>
      <c r="F33" s="21"/>
    </row>
    <row r="34" spans="1:6" ht="14.25" x14ac:dyDescent="0.2">
      <c r="A34" s="21"/>
      <c r="B34" s="51"/>
      <c r="C34" s="51"/>
      <c r="D34" s="51"/>
      <c r="E34" s="28"/>
      <c r="F34" s="21"/>
    </row>
    <row r="35" spans="1:6" ht="14.25" x14ac:dyDescent="0.2">
      <c r="A35" s="21"/>
      <c r="B35" s="51"/>
      <c r="C35" s="51"/>
      <c r="D35" s="51"/>
      <c r="E35" s="28"/>
      <c r="F35" s="21"/>
    </row>
    <row r="36" spans="1:6" ht="14.25" x14ac:dyDescent="0.2">
      <c r="A36" s="21"/>
      <c r="B36" s="51" t="s">
        <v>53</v>
      </c>
      <c r="C36" s="51"/>
      <c r="D36" s="51"/>
      <c r="E36" s="28"/>
      <c r="F36" s="21"/>
    </row>
    <row r="37" spans="1:6" ht="14.25" x14ac:dyDescent="0.2">
      <c r="A37" s="21"/>
      <c r="B37" s="51"/>
      <c r="C37" s="51"/>
      <c r="D37" s="51"/>
      <c r="E37" s="28"/>
      <c r="F37" s="21"/>
    </row>
    <row r="38" spans="1:6" ht="14.25" x14ac:dyDescent="0.2">
      <c r="A38" s="21"/>
      <c r="B38" s="51"/>
      <c r="C38" s="51"/>
      <c r="D38" s="51"/>
      <c r="E38" s="28"/>
      <c r="F38" s="21"/>
    </row>
    <row r="39" spans="1:6" ht="29.25" customHeight="1" x14ac:dyDescent="0.2">
      <c r="A39" s="21"/>
      <c r="B39" s="51" t="s">
        <v>49</v>
      </c>
      <c r="C39" s="51"/>
      <c r="D39" s="51"/>
      <c r="E39" s="28"/>
      <c r="F39" s="21"/>
    </row>
    <row r="40" spans="1:6" ht="14.25" x14ac:dyDescent="0.2">
      <c r="A40" s="21"/>
      <c r="B40" s="51"/>
      <c r="C40" s="51"/>
      <c r="D40" s="51"/>
      <c r="E40" s="28"/>
      <c r="F40" s="21"/>
    </row>
    <row r="41" spans="1:6" ht="14.25" x14ac:dyDescent="0.2">
      <c r="A41" s="21"/>
      <c r="B41" s="51"/>
      <c r="C41" s="51"/>
      <c r="D41" s="51"/>
      <c r="E41" s="28"/>
      <c r="F41" s="21"/>
    </row>
    <row r="42" spans="1:6" ht="14.25" x14ac:dyDescent="0.2">
      <c r="A42" s="21"/>
      <c r="B42" s="51" t="s">
        <v>50</v>
      </c>
      <c r="C42" s="51"/>
      <c r="D42" s="51"/>
      <c r="E42" s="28"/>
      <c r="F42" s="21"/>
    </row>
    <row r="43" spans="1:6" ht="14.25" x14ac:dyDescent="0.2">
      <c r="A43" s="21"/>
      <c r="B43" s="51"/>
      <c r="C43" s="51"/>
      <c r="D43" s="51"/>
      <c r="E43" s="28"/>
      <c r="F43" s="21"/>
    </row>
    <row r="44" spans="1:6" ht="13.5" customHeight="1" x14ac:dyDescent="0.2">
      <c r="A44" s="21"/>
      <c r="B44" s="51"/>
      <c r="C44" s="51"/>
      <c r="D44" s="51"/>
      <c r="E44" s="28"/>
      <c r="F44" s="21"/>
    </row>
    <row r="45" spans="1:6" ht="14.25" x14ac:dyDescent="0.2">
      <c r="A45" s="21"/>
      <c r="B45" s="51" t="s">
        <v>51</v>
      </c>
      <c r="C45" s="51"/>
      <c r="D45" s="51"/>
      <c r="E45" s="28"/>
      <c r="F45" s="21"/>
    </row>
    <row r="46" spans="1:6" ht="14.25" x14ac:dyDescent="0.2">
      <c r="A46" s="21"/>
      <c r="B46" s="51"/>
      <c r="C46" s="51"/>
      <c r="D46" s="51"/>
      <c r="E46" s="28"/>
      <c r="F46" s="21"/>
    </row>
    <row r="47" spans="1:6" ht="14.25" x14ac:dyDescent="0.2">
      <c r="A47" s="21"/>
      <c r="B47" s="51"/>
      <c r="C47" s="51"/>
      <c r="D47" s="51"/>
      <c r="E47" s="28"/>
      <c r="F47" s="21"/>
    </row>
    <row r="48" spans="1:6" ht="14.25" x14ac:dyDescent="0.2">
      <c r="A48" s="21"/>
      <c r="B48" s="51" t="s">
        <v>54</v>
      </c>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t="s">
        <v>34</v>
      </c>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t="s">
        <v>30</v>
      </c>
      <c r="C54" s="51"/>
      <c r="D54" s="51"/>
      <c r="E54" s="28"/>
      <c r="F54" s="21"/>
    </row>
    <row r="55" spans="1:6" ht="14.25" x14ac:dyDescent="0.2">
      <c r="A55" s="21"/>
      <c r="B55" s="51"/>
      <c r="C55" s="51"/>
      <c r="D55" s="51"/>
      <c r="E55" s="28"/>
      <c r="F55" s="21"/>
    </row>
    <row r="56" spans="1:6" ht="14.25" x14ac:dyDescent="0.2">
      <c r="A56" s="21"/>
      <c r="B56" s="51"/>
      <c r="C56" s="51"/>
      <c r="D56" s="51"/>
      <c r="E56" s="28"/>
      <c r="F56" s="21"/>
    </row>
    <row r="57" spans="1:6" ht="14.25" x14ac:dyDescent="0.2">
      <c r="A57" s="21"/>
      <c r="B57" s="51" t="s">
        <v>14</v>
      </c>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44.25" customHeight="1" x14ac:dyDescent="0.2">
      <c r="A60" s="21"/>
      <c r="B60" s="51" t="s">
        <v>52</v>
      </c>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4.25" x14ac:dyDescent="0.2">
      <c r="A68" s="21"/>
      <c r="B68" s="51"/>
      <c r="C68" s="51"/>
      <c r="D68" s="51"/>
      <c r="E68" s="28"/>
      <c r="F68" s="21"/>
    </row>
    <row r="69" spans="1:6" ht="14.25" x14ac:dyDescent="0.2">
      <c r="A69" s="21"/>
      <c r="B69" s="51"/>
      <c r="C69" s="51"/>
      <c r="D69" s="51"/>
      <c r="E69" s="28"/>
      <c r="F69" s="21"/>
    </row>
    <row r="70" spans="1:6" ht="14.25" x14ac:dyDescent="0.2">
      <c r="A70" s="21"/>
      <c r="B70" s="51"/>
      <c r="C70" s="51"/>
      <c r="D70" s="51"/>
      <c r="E70" s="28"/>
      <c r="F70" s="21"/>
    </row>
    <row r="71" spans="1:6" ht="14.25" x14ac:dyDescent="0.2">
      <c r="A71" s="21"/>
      <c r="B71" s="51"/>
      <c r="C71" s="51"/>
      <c r="D71" s="51"/>
      <c r="E71" s="28"/>
      <c r="F71" s="21"/>
    </row>
    <row r="72" spans="1:6" ht="13.5" customHeight="1" x14ac:dyDescent="0.2">
      <c r="A72" s="21"/>
      <c r="B72" s="51"/>
      <c r="C72" s="51"/>
      <c r="D72" s="51"/>
      <c r="E72" s="28"/>
      <c r="F72" s="21"/>
    </row>
    <row r="73" spans="1:6" ht="13.5" customHeight="1" x14ac:dyDescent="0.2">
      <c r="A73" s="21"/>
      <c r="B73" s="25" t="s">
        <v>19</v>
      </c>
      <c r="C73" s="26"/>
      <c r="D73" s="26"/>
      <c r="E73" s="29">
        <f>19.25*225</f>
        <v>4331.25</v>
      </c>
      <c r="F73" s="21"/>
    </row>
    <row r="74" spans="1:6" ht="13.5" customHeight="1" x14ac:dyDescent="0.2">
      <c r="A74" s="21"/>
      <c r="B74" s="34" t="s">
        <v>55</v>
      </c>
      <c r="C74" s="26"/>
      <c r="D74" s="26"/>
      <c r="E74" s="30">
        <v>20</v>
      </c>
      <c r="F74" s="21"/>
    </row>
    <row r="75" spans="1:6" ht="13.5" customHeight="1" x14ac:dyDescent="0.2">
      <c r="A75" s="21"/>
      <c r="B75" s="34" t="s">
        <v>17</v>
      </c>
      <c r="C75" s="26"/>
      <c r="D75" s="26"/>
      <c r="E75" s="30">
        <v>0</v>
      </c>
      <c r="F75" s="21"/>
    </row>
    <row r="76" spans="1:6" ht="13.5" customHeight="1" x14ac:dyDescent="0.2">
      <c r="A76" s="21"/>
      <c r="B76" s="25" t="s">
        <v>18</v>
      </c>
      <c r="C76" s="26"/>
      <c r="D76" s="26"/>
      <c r="E76" s="29">
        <f>SUM(E73:E75)</f>
        <v>4351.25</v>
      </c>
      <c r="F76" s="21"/>
    </row>
    <row r="77" spans="1:6" ht="13.5" customHeight="1" x14ac:dyDescent="0.2">
      <c r="A77" s="21"/>
      <c r="B77" s="26" t="s">
        <v>5</v>
      </c>
      <c r="C77" s="31">
        <v>0.05</v>
      </c>
      <c r="D77" s="26"/>
      <c r="E77" s="35">
        <f>ROUND(E76*C77,2)</f>
        <v>217.56</v>
      </c>
      <c r="F77" s="21"/>
    </row>
    <row r="78" spans="1:6" ht="13.5" customHeight="1" x14ac:dyDescent="0.2">
      <c r="A78" s="21"/>
      <c r="B78" s="26" t="s">
        <v>4</v>
      </c>
      <c r="C78" s="42">
        <v>9.9750000000000005E-2</v>
      </c>
      <c r="D78" s="26"/>
      <c r="E78" s="43">
        <f>ROUND(E76*C78,2)</f>
        <v>434.04</v>
      </c>
      <c r="F78" s="21"/>
    </row>
    <row r="79" spans="1:6" ht="13.5" customHeight="1" x14ac:dyDescent="0.2">
      <c r="A79" s="21"/>
      <c r="B79" s="26"/>
      <c r="C79" s="26"/>
      <c r="D79" s="26"/>
      <c r="E79" s="32"/>
      <c r="F79" s="21"/>
    </row>
    <row r="80" spans="1:6" ht="16.5" customHeight="1" thickBot="1" x14ac:dyDescent="0.25">
      <c r="A80" s="21"/>
      <c r="B80" s="25" t="s">
        <v>20</v>
      </c>
      <c r="C80" s="26"/>
      <c r="D80" s="26"/>
      <c r="E80" s="33">
        <f>SUM(E76:E78)</f>
        <v>5002.8500000000004</v>
      </c>
      <c r="F80" s="21"/>
    </row>
    <row r="81" spans="1:6" ht="15.75" thickTop="1" x14ac:dyDescent="0.2">
      <c r="A81" s="21"/>
      <c r="B81" s="53"/>
      <c r="C81" s="53"/>
      <c r="D81" s="53"/>
      <c r="E81" s="36"/>
      <c r="F81" s="21"/>
    </row>
    <row r="82" spans="1:6" ht="15" x14ac:dyDescent="0.2">
      <c r="A82" s="21"/>
      <c r="B82" s="52" t="s">
        <v>22</v>
      </c>
      <c r="C82" s="52"/>
      <c r="D82" s="52"/>
      <c r="E82" s="36">
        <v>0</v>
      </c>
      <c r="F82" s="21"/>
    </row>
    <row r="83" spans="1:6" ht="15" x14ac:dyDescent="0.2">
      <c r="A83" s="21"/>
      <c r="B83" s="53"/>
      <c r="C83" s="53"/>
      <c r="D83" s="53"/>
      <c r="E83" s="36"/>
      <c r="F83" s="21"/>
    </row>
    <row r="84" spans="1:6" ht="19.5" customHeight="1" x14ac:dyDescent="0.2">
      <c r="A84" s="21"/>
      <c r="B84" s="37" t="s">
        <v>21</v>
      </c>
      <c r="C84" s="38"/>
      <c r="D84" s="38"/>
      <c r="E84" s="39">
        <f>E80-E82</f>
        <v>5002.8500000000004</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57"/>
      <c r="C87" s="57"/>
      <c r="D87" s="57"/>
      <c r="E87" s="57"/>
      <c r="F87" s="21"/>
    </row>
    <row r="88" spans="1:6" ht="14.25" x14ac:dyDescent="0.2">
      <c r="A88" s="50" t="s">
        <v>37</v>
      </c>
      <c r="B88" s="50"/>
      <c r="C88" s="50"/>
      <c r="D88" s="50"/>
      <c r="E88" s="50"/>
      <c r="F88" s="50"/>
    </row>
    <row r="89" spans="1:6" ht="14.25" x14ac:dyDescent="0.2">
      <c r="A89" s="48" t="s">
        <v>7</v>
      </c>
      <c r="B89" s="48"/>
      <c r="C89" s="48"/>
      <c r="D89" s="48"/>
      <c r="E89" s="48"/>
      <c r="F89" s="48"/>
    </row>
    <row r="90" spans="1:6" x14ac:dyDescent="0.2">
      <c r="A90" s="21"/>
      <c r="B90" s="21"/>
      <c r="C90" s="21"/>
      <c r="D90" s="21"/>
      <c r="E90" s="21"/>
      <c r="F90" s="21"/>
    </row>
    <row r="91" spans="1:6" x14ac:dyDescent="0.2">
      <c r="A91" s="21"/>
      <c r="B91" s="58"/>
      <c r="C91" s="58"/>
      <c r="D91" s="58"/>
      <c r="E91" s="58"/>
      <c r="F91" s="21"/>
    </row>
    <row r="92" spans="1:6" ht="15" x14ac:dyDescent="0.2">
      <c r="A92" s="49" t="s">
        <v>8</v>
      </c>
      <c r="B92" s="49"/>
      <c r="C92" s="49"/>
      <c r="D92" s="49"/>
      <c r="E92" s="49"/>
      <c r="F92" s="49"/>
    </row>
    <row r="94" spans="1:6" ht="39.75" customHeight="1" x14ac:dyDescent="0.2">
      <c r="B94" s="55"/>
      <c r="C94" s="56"/>
      <c r="D94" s="56"/>
    </row>
    <row r="95" spans="1:6" ht="13.5" customHeight="1" x14ac:dyDescent="0.2"/>
    <row r="96" spans="1:6" x14ac:dyDescent="0.2">
      <c r="B96" s="16"/>
      <c r="C96" s="16"/>
      <c r="D96" s="16"/>
    </row>
  </sheetData>
  <mergeCells count="49">
    <mergeCell ref="B91:E91"/>
    <mergeCell ref="A92:F92"/>
    <mergeCell ref="B94:D94"/>
    <mergeCell ref="B81:D81"/>
    <mergeCell ref="B82:D82"/>
    <mergeCell ref="B83:D83"/>
    <mergeCell ref="B87:E87"/>
    <mergeCell ref="A88:F88"/>
    <mergeCell ref="A89:F89"/>
    <mergeCell ref="B57:D57"/>
    <mergeCell ref="B61:D61"/>
    <mergeCell ref="B72:D72"/>
    <mergeCell ref="B62:D62"/>
    <mergeCell ref="B63:D63"/>
    <mergeCell ref="B64:D64"/>
    <mergeCell ref="B65:D65"/>
    <mergeCell ref="B66:D66"/>
    <mergeCell ref="B67:D67"/>
    <mergeCell ref="B68:D68"/>
    <mergeCell ref="B69:D69"/>
    <mergeCell ref="B70:D70"/>
    <mergeCell ref="B71:D71"/>
    <mergeCell ref="B53:D53"/>
    <mergeCell ref="B60:D60"/>
    <mergeCell ref="B46:D46"/>
    <mergeCell ref="B37:D37"/>
    <mergeCell ref="B38:D38"/>
    <mergeCell ref="B47:D47"/>
    <mergeCell ref="B58:D58"/>
    <mergeCell ref="B59:D59"/>
    <mergeCell ref="B48:D48"/>
    <mergeCell ref="B49:D49"/>
    <mergeCell ref="B50:D50"/>
    <mergeCell ref="B51:D51"/>
    <mergeCell ref="B52:D52"/>
    <mergeCell ref="B54:D54"/>
    <mergeCell ref="B55:D55"/>
    <mergeCell ref="B56:D56"/>
    <mergeCell ref="B42:D42"/>
    <mergeCell ref="B43:D43"/>
    <mergeCell ref="B44:D44"/>
    <mergeCell ref="B45:D45"/>
    <mergeCell ref="B41:D41"/>
    <mergeCell ref="A31:F31"/>
    <mergeCell ref="B34:D34"/>
    <mergeCell ref="B36:D36"/>
    <mergeCell ref="B39:D39"/>
    <mergeCell ref="B40:D40"/>
    <mergeCell ref="B35:D35"/>
  </mergeCells>
  <dataValidations count="1">
    <dataValidation type="list" allowBlank="1" showInputMessage="1" showErrorMessage="1" sqref="B81:B83 B12:B20 B34:B45 B46:B72" xr:uid="{00000000-0002-0000-0100-000000000000}">
      <formula1>Liste_Activités</formula1>
    </dataValidation>
  </dataValidations>
  <pageMargins left="0" right="0" top="0" bottom="0" header="0" footer="0"/>
  <pageSetup paperSize="122" scale="45"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4551B-7F50-41FC-B5EC-0D16F45DFA6A}">
  <sheetPr>
    <pageSetUpPr fitToPage="1"/>
  </sheetPr>
  <dimension ref="A12:F93"/>
  <sheetViews>
    <sheetView view="pageBreakPreview"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40</v>
      </c>
      <c r="C25" s="21"/>
      <c r="D25" s="21"/>
      <c r="E25" s="21"/>
      <c r="F25" s="21"/>
    </row>
    <row r="26" spans="1:6" ht="33.75" customHeight="1" x14ac:dyDescent="0.2">
      <c r="A26" s="17"/>
      <c r="B26" s="45" t="s">
        <v>131</v>
      </c>
      <c r="C26" s="21"/>
      <c r="D26" s="21"/>
      <c r="E26" s="21"/>
      <c r="F26" s="21"/>
    </row>
    <row r="27" spans="1:6" x14ac:dyDescent="0.2">
      <c r="A27" s="18"/>
      <c r="B27" s="21"/>
      <c r="C27" s="23"/>
      <c r="D27" s="23"/>
      <c r="E27" s="24"/>
      <c r="F27" s="21"/>
    </row>
    <row r="28" spans="1:6" ht="15" x14ac:dyDescent="0.2">
      <c r="A28" s="17"/>
      <c r="B28" s="23"/>
      <c r="C28" s="23"/>
      <c r="D28" s="27" t="s">
        <v>15</v>
      </c>
      <c r="E28" s="27" t="s">
        <v>153</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ht="14.25" x14ac:dyDescent="0.2">
      <c r="A31" s="17"/>
      <c r="B31" s="22" t="s">
        <v>6</v>
      </c>
      <c r="C31" s="17"/>
      <c r="D31" s="17"/>
      <c r="E31" s="17"/>
    </row>
    <row r="32" spans="1:6" ht="14.25" x14ac:dyDescent="0.2">
      <c r="A32" s="21"/>
      <c r="B32" s="51"/>
      <c r="C32" s="51"/>
      <c r="D32" s="51"/>
      <c r="E32" s="28"/>
      <c r="F32" s="21"/>
    </row>
    <row r="33" spans="1:6" ht="14.25" x14ac:dyDescent="0.2">
      <c r="A33" s="21"/>
      <c r="B33" s="51"/>
      <c r="C33" s="51"/>
      <c r="D33" s="51"/>
      <c r="E33" s="28"/>
      <c r="F33" s="21"/>
    </row>
    <row r="34" spans="1:6" ht="29.25" customHeight="1" x14ac:dyDescent="0.2">
      <c r="A34" s="21"/>
      <c r="B34" s="51" t="s">
        <v>148</v>
      </c>
      <c r="C34" s="51"/>
      <c r="D34" s="51"/>
      <c r="E34" s="28"/>
      <c r="F34" s="21"/>
    </row>
    <row r="35" spans="1:6" ht="14.25" x14ac:dyDescent="0.2">
      <c r="A35" s="21"/>
      <c r="B35" s="51"/>
      <c r="C35" s="51"/>
      <c r="D35" s="51"/>
      <c r="E35" s="28"/>
      <c r="F35" s="21"/>
    </row>
    <row r="36" spans="1:6" ht="31.5" customHeight="1" x14ac:dyDescent="0.2">
      <c r="A36" s="21"/>
      <c r="B36" s="51" t="s">
        <v>149</v>
      </c>
      <c r="C36" s="51"/>
      <c r="D36" s="51"/>
      <c r="E36" s="28"/>
      <c r="F36" s="21"/>
    </row>
    <row r="37" spans="1:6" ht="14.25" x14ac:dyDescent="0.2">
      <c r="A37" s="21"/>
      <c r="B37" s="51"/>
      <c r="C37" s="51"/>
      <c r="D37" s="51"/>
      <c r="E37" s="28"/>
      <c r="F37" s="21"/>
    </row>
    <row r="38" spans="1:6" ht="14.25" x14ac:dyDescent="0.2">
      <c r="A38" s="21"/>
      <c r="B38" s="51" t="s">
        <v>150</v>
      </c>
      <c r="C38" s="51"/>
      <c r="D38" s="51"/>
      <c r="E38" s="28"/>
      <c r="F38" s="21"/>
    </row>
    <row r="39" spans="1:6" ht="14.25" x14ac:dyDescent="0.2">
      <c r="A39" s="21"/>
      <c r="B39" s="51"/>
      <c r="C39" s="51"/>
      <c r="D39" s="51"/>
      <c r="E39" s="28"/>
      <c r="F39" s="21"/>
    </row>
    <row r="40" spans="1:6" ht="31.5" customHeight="1" x14ac:dyDescent="0.2">
      <c r="A40" s="21"/>
      <c r="B40" s="51" t="s">
        <v>151</v>
      </c>
      <c r="C40" s="51"/>
      <c r="D40" s="51"/>
      <c r="E40" s="28"/>
      <c r="F40" s="21"/>
    </row>
    <row r="41" spans="1:6" ht="14.25" x14ac:dyDescent="0.2">
      <c r="A41" s="21"/>
      <c r="B41" s="51"/>
      <c r="C41" s="51"/>
      <c r="D41" s="51"/>
      <c r="E41" s="28"/>
      <c r="F41" s="21"/>
    </row>
    <row r="42" spans="1:6" ht="14.25" x14ac:dyDescent="0.2">
      <c r="A42" s="21"/>
      <c r="B42" s="51" t="s">
        <v>152</v>
      </c>
      <c r="C42" s="51"/>
      <c r="D42" s="51"/>
      <c r="E42" s="28"/>
      <c r="F42" s="21"/>
    </row>
    <row r="43" spans="1:6" ht="14.25" x14ac:dyDescent="0.2">
      <c r="A43" s="21"/>
      <c r="B43" s="51"/>
      <c r="C43" s="51"/>
      <c r="D43" s="51"/>
      <c r="E43" s="28"/>
      <c r="F43" s="21"/>
    </row>
    <row r="44" spans="1:6" ht="14.25" x14ac:dyDescent="0.2">
      <c r="A44" s="21"/>
      <c r="B44" s="51" t="s">
        <v>36</v>
      </c>
      <c r="C44" s="51"/>
      <c r="D44" s="51"/>
      <c r="E44" s="28"/>
      <c r="F44" s="21"/>
    </row>
    <row r="45" spans="1:6" ht="14.25" x14ac:dyDescent="0.2">
      <c r="A45" s="21"/>
      <c r="B45" s="51"/>
      <c r="C45" s="51"/>
      <c r="D45" s="51"/>
      <c r="E45" s="28"/>
      <c r="F45" s="21"/>
    </row>
    <row r="46" spans="1:6" ht="14.25" x14ac:dyDescent="0.2">
      <c r="A46" s="21"/>
      <c r="B46" s="51"/>
      <c r="C46" s="51"/>
      <c r="D46" s="51"/>
      <c r="E46" s="28"/>
      <c r="F46" s="21"/>
    </row>
    <row r="47" spans="1:6" ht="14.25" x14ac:dyDescent="0.2">
      <c r="A47" s="21"/>
      <c r="B47" s="51"/>
      <c r="C47" s="51"/>
      <c r="D47" s="51"/>
      <c r="E47" s="28"/>
      <c r="F47" s="21"/>
    </row>
    <row r="48" spans="1:6" ht="14.25" x14ac:dyDescent="0.2">
      <c r="A48" s="21"/>
      <c r="B48" s="51"/>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51"/>
      <c r="C55" s="51"/>
      <c r="D55" s="51"/>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4.25" x14ac:dyDescent="0.2">
      <c r="A68" s="21"/>
      <c r="B68" s="51"/>
      <c r="C68" s="51"/>
      <c r="D68" s="51"/>
      <c r="E68" s="28"/>
      <c r="F68" s="21"/>
    </row>
    <row r="69" spans="1:6" ht="13.5" customHeight="1" x14ac:dyDescent="0.2">
      <c r="A69" s="21"/>
      <c r="B69" s="51"/>
      <c r="C69" s="51"/>
      <c r="D69" s="51"/>
      <c r="E69" s="28"/>
      <c r="F69" s="21"/>
    </row>
    <row r="70" spans="1:6" ht="13.5" customHeight="1" x14ac:dyDescent="0.2">
      <c r="A70" s="21"/>
      <c r="B70" s="25" t="s">
        <v>19</v>
      </c>
      <c r="C70" s="26"/>
      <c r="D70" s="26"/>
      <c r="E70" s="29">
        <f>27.5*295</f>
        <v>8112.5</v>
      </c>
      <c r="F70" s="21"/>
    </row>
    <row r="71" spans="1:6" ht="13.5" customHeight="1" x14ac:dyDescent="0.2">
      <c r="A71" s="21"/>
      <c r="B71" s="34" t="s">
        <v>16</v>
      </c>
      <c r="C71" s="26"/>
      <c r="D71" s="26"/>
      <c r="E71" s="30">
        <v>0</v>
      </c>
      <c r="F71" s="21"/>
    </row>
    <row r="72" spans="1:6" ht="13.5" customHeight="1" x14ac:dyDescent="0.2">
      <c r="A72" s="21"/>
      <c r="B72" s="34" t="s">
        <v>74</v>
      </c>
      <c r="C72" s="26"/>
      <c r="D72" s="26"/>
      <c r="E72" s="30">
        <v>0</v>
      </c>
      <c r="F72" s="21"/>
    </row>
    <row r="73" spans="1:6" ht="13.5" customHeight="1" x14ac:dyDescent="0.2">
      <c r="A73" s="21"/>
      <c r="B73" s="25" t="s">
        <v>18</v>
      </c>
      <c r="C73" s="26"/>
      <c r="D73" s="26"/>
      <c r="E73" s="29">
        <f>SUM(E70:E72)</f>
        <v>8112.5</v>
      </c>
      <c r="F73" s="21"/>
    </row>
    <row r="74" spans="1:6" ht="13.5" customHeight="1" x14ac:dyDescent="0.2">
      <c r="A74" s="21"/>
      <c r="B74" s="26" t="s">
        <v>5</v>
      </c>
      <c r="C74" s="31">
        <v>0.05</v>
      </c>
      <c r="D74" s="26"/>
      <c r="E74" s="35">
        <f>ROUND(E73*C74,2)</f>
        <v>405.63</v>
      </c>
      <c r="F74" s="21"/>
    </row>
    <row r="75" spans="1:6" ht="13.5" customHeight="1" x14ac:dyDescent="0.2">
      <c r="A75" s="21"/>
      <c r="B75" s="26" t="s">
        <v>4</v>
      </c>
      <c r="C75" s="42">
        <v>9.9750000000000005E-2</v>
      </c>
      <c r="D75" s="26"/>
      <c r="E75" s="43">
        <f>ROUND(E73*C75,2)</f>
        <v>809.22</v>
      </c>
      <c r="F75" s="21"/>
    </row>
    <row r="76" spans="1:6" ht="13.5" customHeight="1" x14ac:dyDescent="0.2">
      <c r="A76" s="21"/>
      <c r="B76" s="26"/>
      <c r="C76" s="26"/>
      <c r="D76" s="26"/>
      <c r="E76" s="32"/>
      <c r="F76" s="21"/>
    </row>
    <row r="77" spans="1:6" ht="16.5" customHeight="1" thickBot="1" x14ac:dyDescent="0.25">
      <c r="A77" s="21"/>
      <c r="B77" s="25" t="s">
        <v>20</v>
      </c>
      <c r="C77" s="26"/>
      <c r="D77" s="26"/>
      <c r="E77" s="33">
        <f>SUM(E73:E75)</f>
        <v>9327.3499999999985</v>
      </c>
      <c r="F77" s="21"/>
    </row>
    <row r="78" spans="1:6" ht="15.75" thickTop="1" x14ac:dyDescent="0.2">
      <c r="A78" s="21"/>
      <c r="B78" s="53"/>
      <c r="C78" s="53"/>
      <c r="D78" s="53"/>
      <c r="E78" s="36"/>
      <c r="F78" s="21"/>
    </row>
    <row r="79" spans="1:6" ht="15" x14ac:dyDescent="0.2">
      <c r="A79" s="21"/>
      <c r="B79" s="52" t="s">
        <v>22</v>
      </c>
      <c r="C79" s="52"/>
      <c r="D79" s="52"/>
      <c r="E79" s="36">
        <v>0</v>
      </c>
      <c r="F79" s="21"/>
    </row>
    <row r="80" spans="1:6" ht="15" x14ac:dyDescent="0.2">
      <c r="A80" s="21"/>
      <c r="B80" s="53"/>
      <c r="C80" s="53"/>
      <c r="D80" s="53"/>
      <c r="E80" s="36"/>
      <c r="F80" s="21"/>
    </row>
    <row r="81" spans="1:6" ht="19.5" customHeight="1" x14ac:dyDescent="0.2">
      <c r="A81" s="21"/>
      <c r="B81" s="37" t="s">
        <v>21</v>
      </c>
      <c r="C81" s="38"/>
      <c r="D81" s="38"/>
      <c r="E81" s="39">
        <f>E77-E79</f>
        <v>9327.3499999999985</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7"/>
      <c r="C84" s="57"/>
      <c r="D84" s="57"/>
      <c r="E84" s="57"/>
      <c r="F84" s="21"/>
    </row>
    <row r="85" spans="1:6" ht="14.25" x14ac:dyDescent="0.2">
      <c r="A85" s="50" t="s">
        <v>37</v>
      </c>
      <c r="B85" s="50"/>
      <c r="C85" s="50"/>
      <c r="D85" s="50"/>
      <c r="E85" s="50"/>
      <c r="F85" s="50"/>
    </row>
    <row r="86" spans="1:6" ht="14.25" x14ac:dyDescent="0.2">
      <c r="A86" s="48" t="s">
        <v>56</v>
      </c>
      <c r="B86" s="48"/>
      <c r="C86" s="48"/>
      <c r="D86" s="48"/>
      <c r="E86" s="48"/>
      <c r="F86" s="48"/>
    </row>
    <row r="87" spans="1:6" x14ac:dyDescent="0.2">
      <c r="A87" s="21"/>
      <c r="B87" s="21"/>
      <c r="C87" s="21"/>
      <c r="D87" s="21"/>
      <c r="E87" s="21"/>
      <c r="F87" s="21"/>
    </row>
    <row r="88" spans="1:6" x14ac:dyDescent="0.2">
      <c r="A88" s="21"/>
      <c r="B88" s="58"/>
      <c r="C88" s="58"/>
      <c r="D88" s="58"/>
      <c r="E88" s="58"/>
      <c r="F88" s="21"/>
    </row>
    <row r="89" spans="1:6" ht="15" x14ac:dyDescent="0.2">
      <c r="A89" s="49" t="s">
        <v>8</v>
      </c>
      <c r="B89" s="49"/>
      <c r="C89" s="49"/>
      <c r="D89" s="49"/>
      <c r="E89" s="49"/>
      <c r="F89" s="49"/>
    </row>
    <row r="91" spans="1:6" ht="39.75" customHeight="1" x14ac:dyDescent="0.2">
      <c r="B91" s="55"/>
      <c r="C91" s="56"/>
      <c r="D91" s="56"/>
    </row>
    <row r="92" spans="1:6" ht="13.5" customHeight="1" x14ac:dyDescent="0.2"/>
    <row r="93" spans="1:6" x14ac:dyDescent="0.2">
      <c r="B93" s="16"/>
      <c r="C93" s="16"/>
      <c r="D93" s="16"/>
    </row>
  </sheetData>
  <mergeCells count="48">
    <mergeCell ref="B42:D42"/>
    <mergeCell ref="A30:F30"/>
    <mergeCell ref="B32:D32"/>
    <mergeCell ref="B33:D33"/>
    <mergeCell ref="B34:D34"/>
    <mergeCell ref="B35:D35"/>
    <mergeCell ref="B36:D36"/>
    <mergeCell ref="B37:D37"/>
    <mergeCell ref="B38:D38"/>
    <mergeCell ref="B39:D39"/>
    <mergeCell ref="B40:D40"/>
    <mergeCell ref="B41:D41"/>
    <mergeCell ref="B43:D43"/>
    <mergeCell ref="B44:D44"/>
    <mergeCell ref="B45:D45"/>
    <mergeCell ref="B46:D46"/>
    <mergeCell ref="B47:D47"/>
    <mergeCell ref="B58:D58"/>
    <mergeCell ref="B48:D48"/>
    <mergeCell ref="B49:D49"/>
    <mergeCell ref="B50:D50"/>
    <mergeCell ref="B51:D51"/>
    <mergeCell ref="B52:D52"/>
    <mergeCell ref="B53:D53"/>
    <mergeCell ref="B54:D54"/>
    <mergeCell ref="B55:D55"/>
    <mergeCell ref="B56:D56"/>
    <mergeCell ref="B57:D57"/>
    <mergeCell ref="B78:D78"/>
    <mergeCell ref="B59:D59"/>
    <mergeCell ref="B60:D60"/>
    <mergeCell ref="B61:D61"/>
    <mergeCell ref="B62:D62"/>
    <mergeCell ref="B63:D63"/>
    <mergeCell ref="B64:D64"/>
    <mergeCell ref="B65:D65"/>
    <mergeCell ref="B66:D66"/>
    <mergeCell ref="B67:D67"/>
    <mergeCell ref="B68:D68"/>
    <mergeCell ref="B69:D69"/>
    <mergeCell ref="A89:F89"/>
    <mergeCell ref="B91:D91"/>
    <mergeCell ref="B79:D79"/>
    <mergeCell ref="B80:D80"/>
    <mergeCell ref="B84:E84"/>
    <mergeCell ref="A85:F85"/>
    <mergeCell ref="A86:F86"/>
    <mergeCell ref="B88:E88"/>
  </mergeCells>
  <dataValidations count="1">
    <dataValidation type="list" allowBlank="1" showInputMessage="1" showErrorMessage="1" sqref="B78:B80 B12:B20 B32:B69" xr:uid="{5D959CC6-7A73-418F-98D3-8978FF918334}">
      <formula1>Liste_Activités</formula1>
    </dataValidation>
  </dataValidations>
  <printOptions horizontalCentered="1"/>
  <pageMargins left="0" right="0" top="0" bottom="0" header="0" footer="0"/>
  <pageSetup paperSize="131" scale="59"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B18E2-B695-48A3-AD1A-D325177388CD}">
  <sheetPr>
    <pageSetUpPr fitToPage="1"/>
  </sheetPr>
  <dimension ref="A12:F93"/>
  <sheetViews>
    <sheetView view="pageBreakPreview" zoomScale="80" zoomScaleNormal="100" zoomScaleSheetLayoutView="80" workbookViewId="0">
      <selection activeCell="B23" sqref="B23"/>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165</v>
      </c>
      <c r="C25" s="21"/>
      <c r="D25" s="21"/>
      <c r="E25" s="21"/>
      <c r="F25" s="21"/>
    </row>
    <row r="26" spans="1:6" ht="33.75" customHeight="1" x14ac:dyDescent="0.2">
      <c r="A26" s="17"/>
      <c r="B26" s="45" t="s">
        <v>131</v>
      </c>
      <c r="C26" s="21"/>
      <c r="D26" s="21"/>
      <c r="E26" s="21"/>
      <c r="F26" s="21"/>
    </row>
    <row r="27" spans="1:6" x14ac:dyDescent="0.2">
      <c r="A27" s="18"/>
      <c r="B27" s="21"/>
      <c r="C27" s="23"/>
      <c r="D27" s="23"/>
      <c r="E27" s="24"/>
      <c r="F27" s="21"/>
    </row>
    <row r="28" spans="1:6" ht="15" x14ac:dyDescent="0.2">
      <c r="A28" s="17"/>
      <c r="B28" s="23"/>
      <c r="C28" s="23"/>
      <c r="D28" s="27" t="s">
        <v>15</v>
      </c>
      <c r="E28" s="27" t="s">
        <v>155</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ht="14.25" x14ac:dyDescent="0.2">
      <c r="A31" s="17"/>
      <c r="B31" s="22" t="s">
        <v>6</v>
      </c>
      <c r="C31" s="17"/>
      <c r="D31" s="17"/>
      <c r="E31" s="17"/>
    </row>
    <row r="32" spans="1:6" ht="14.25" x14ac:dyDescent="0.2">
      <c r="A32" s="21"/>
      <c r="B32" s="51"/>
      <c r="C32" s="51"/>
      <c r="D32" s="51"/>
      <c r="E32" s="28"/>
      <c r="F32" s="21"/>
    </row>
    <row r="33" spans="1:6" ht="14.25" x14ac:dyDescent="0.2">
      <c r="A33" s="21"/>
      <c r="B33" s="51"/>
      <c r="C33" s="51"/>
      <c r="D33" s="51"/>
      <c r="E33" s="28"/>
      <c r="F33" s="21"/>
    </row>
    <row r="34" spans="1:6" ht="29.25" customHeight="1" x14ac:dyDescent="0.2">
      <c r="A34" s="21"/>
      <c r="B34" s="51" t="s">
        <v>149</v>
      </c>
      <c r="C34" s="51"/>
      <c r="D34" s="51"/>
      <c r="E34" s="28"/>
      <c r="F34" s="21"/>
    </row>
    <row r="35" spans="1:6" ht="14.25" x14ac:dyDescent="0.2">
      <c r="A35" s="21"/>
      <c r="B35" s="51"/>
      <c r="C35" s="51"/>
      <c r="D35" s="51"/>
      <c r="E35" s="28"/>
      <c r="F35" s="21"/>
    </row>
    <row r="36" spans="1:6" ht="31.5" customHeight="1" x14ac:dyDescent="0.2">
      <c r="A36" s="21"/>
      <c r="B36" s="51" t="s">
        <v>36</v>
      </c>
      <c r="C36" s="51"/>
      <c r="D36" s="51"/>
      <c r="E36" s="28"/>
      <c r="F36" s="21"/>
    </row>
    <row r="37" spans="1:6" ht="14.25" x14ac:dyDescent="0.2">
      <c r="A37" s="21"/>
      <c r="B37" s="51"/>
      <c r="C37" s="51"/>
      <c r="D37" s="51"/>
      <c r="E37" s="28"/>
      <c r="F37" s="21"/>
    </row>
    <row r="38" spans="1:6" ht="14.25" x14ac:dyDescent="0.2">
      <c r="A38" s="21"/>
      <c r="B38" s="51"/>
      <c r="C38" s="51"/>
      <c r="D38" s="51"/>
      <c r="E38" s="28"/>
      <c r="F38" s="21"/>
    </row>
    <row r="39" spans="1:6" ht="14.25" x14ac:dyDescent="0.2">
      <c r="A39" s="21"/>
      <c r="B39" s="51"/>
      <c r="C39" s="51"/>
      <c r="D39" s="51"/>
      <c r="E39" s="28"/>
      <c r="F39" s="21"/>
    </row>
    <row r="40" spans="1:6" ht="31.5" customHeight="1" x14ac:dyDescent="0.2">
      <c r="A40" s="21"/>
      <c r="B40" s="51"/>
      <c r="C40" s="51"/>
      <c r="D40" s="51"/>
      <c r="E40" s="28"/>
      <c r="F40" s="21"/>
    </row>
    <row r="41" spans="1:6" ht="14.25" x14ac:dyDescent="0.2">
      <c r="A41" s="21"/>
      <c r="B41" s="51"/>
      <c r="C41" s="51"/>
      <c r="D41" s="51"/>
      <c r="E41" s="28"/>
      <c r="F41" s="21"/>
    </row>
    <row r="42" spans="1:6" ht="14.25" x14ac:dyDescent="0.2">
      <c r="A42" s="21"/>
      <c r="B42" s="51"/>
      <c r="C42" s="51"/>
      <c r="D42" s="51"/>
      <c r="E42" s="28"/>
      <c r="F42" s="21"/>
    </row>
    <row r="43" spans="1:6" ht="14.25" x14ac:dyDescent="0.2">
      <c r="A43" s="21"/>
      <c r="B43" s="51"/>
      <c r="C43" s="51"/>
      <c r="D43" s="51"/>
      <c r="E43" s="28"/>
      <c r="F43" s="21"/>
    </row>
    <row r="44" spans="1:6" ht="14.25" x14ac:dyDescent="0.2">
      <c r="A44" s="21"/>
      <c r="B44" s="51"/>
      <c r="C44" s="51"/>
      <c r="D44" s="51"/>
      <c r="E44" s="28"/>
      <c r="F44" s="21"/>
    </row>
    <row r="45" spans="1:6" ht="14.25" x14ac:dyDescent="0.2">
      <c r="A45" s="21"/>
      <c r="B45" s="51"/>
      <c r="C45" s="51"/>
      <c r="D45" s="51"/>
      <c r="E45" s="28"/>
      <c r="F45" s="21"/>
    </row>
    <row r="46" spans="1:6" ht="14.25" x14ac:dyDescent="0.2">
      <c r="A46" s="21"/>
      <c r="B46" s="51"/>
      <c r="C46" s="51"/>
      <c r="D46" s="51"/>
      <c r="E46" s="28"/>
      <c r="F46" s="21"/>
    </row>
    <row r="47" spans="1:6" ht="14.25" x14ac:dyDescent="0.2">
      <c r="A47" s="21"/>
      <c r="B47" s="51"/>
      <c r="C47" s="51"/>
      <c r="D47" s="51"/>
      <c r="E47" s="28"/>
      <c r="F47" s="21"/>
    </row>
    <row r="48" spans="1:6" ht="14.25" x14ac:dyDescent="0.2">
      <c r="A48" s="21"/>
      <c r="B48" s="51"/>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51"/>
      <c r="C55" s="51"/>
      <c r="D55" s="51"/>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4.25" x14ac:dyDescent="0.2">
      <c r="A68" s="21"/>
      <c r="B68" s="51"/>
      <c r="C68" s="51"/>
      <c r="D68" s="51"/>
      <c r="E68" s="28"/>
      <c r="F68" s="21"/>
    </row>
    <row r="69" spans="1:6" ht="13.5" customHeight="1" x14ac:dyDescent="0.2">
      <c r="A69" s="21"/>
      <c r="B69" s="51"/>
      <c r="C69" s="51"/>
      <c r="D69" s="51"/>
      <c r="E69" s="28"/>
      <c r="F69" s="21"/>
    </row>
    <row r="70" spans="1:6" ht="13.5" customHeight="1" x14ac:dyDescent="0.2">
      <c r="A70" s="21"/>
      <c r="B70" s="25" t="s">
        <v>19</v>
      </c>
      <c r="C70" s="26"/>
      <c r="D70" s="26"/>
      <c r="E70" s="29">
        <f>5*325</f>
        <v>1625</v>
      </c>
      <c r="F70" s="21"/>
    </row>
    <row r="71" spans="1:6" ht="13.5" customHeight="1" x14ac:dyDescent="0.2">
      <c r="A71" s="21"/>
      <c r="B71" s="34" t="s">
        <v>16</v>
      </c>
      <c r="C71" s="26"/>
      <c r="D71" s="26"/>
      <c r="E71" s="30">
        <v>0</v>
      </c>
      <c r="F71" s="21"/>
    </row>
    <row r="72" spans="1:6" ht="13.5" customHeight="1" x14ac:dyDescent="0.2">
      <c r="A72" s="21"/>
      <c r="B72" s="34" t="s">
        <v>74</v>
      </c>
      <c r="C72" s="26"/>
      <c r="D72" s="26"/>
      <c r="E72" s="30">
        <v>0</v>
      </c>
      <c r="F72" s="21"/>
    </row>
    <row r="73" spans="1:6" ht="13.5" customHeight="1" x14ac:dyDescent="0.2">
      <c r="A73" s="21"/>
      <c r="B73" s="25" t="s">
        <v>18</v>
      </c>
      <c r="C73" s="26"/>
      <c r="D73" s="26"/>
      <c r="E73" s="29">
        <f>SUM(E70:E72)</f>
        <v>1625</v>
      </c>
      <c r="F73" s="21"/>
    </row>
    <row r="74" spans="1:6" ht="13.5" customHeight="1" x14ac:dyDescent="0.2">
      <c r="A74" s="21"/>
      <c r="B74" s="26" t="s">
        <v>5</v>
      </c>
      <c r="C74" s="31">
        <v>0.05</v>
      </c>
      <c r="D74" s="26"/>
      <c r="E74" s="35">
        <f>ROUND(E73*C74,2)</f>
        <v>81.25</v>
      </c>
      <c r="F74" s="21"/>
    </row>
    <row r="75" spans="1:6" ht="13.5" customHeight="1" x14ac:dyDescent="0.2">
      <c r="A75" s="21"/>
      <c r="B75" s="26" t="s">
        <v>4</v>
      </c>
      <c r="C75" s="42">
        <v>9.9750000000000005E-2</v>
      </c>
      <c r="D75" s="26"/>
      <c r="E75" s="43">
        <f>ROUND(E73*C75,2)</f>
        <v>162.09</v>
      </c>
      <c r="F75" s="21"/>
    </row>
    <row r="76" spans="1:6" ht="13.5" customHeight="1" x14ac:dyDescent="0.2">
      <c r="A76" s="21"/>
      <c r="B76" s="26"/>
      <c r="C76" s="26"/>
      <c r="D76" s="26"/>
      <c r="E76" s="32"/>
      <c r="F76" s="21"/>
    </row>
    <row r="77" spans="1:6" ht="16.5" customHeight="1" thickBot="1" x14ac:dyDescent="0.25">
      <c r="A77" s="21"/>
      <c r="B77" s="25" t="s">
        <v>20</v>
      </c>
      <c r="C77" s="26"/>
      <c r="D77" s="26"/>
      <c r="E77" s="33">
        <f>SUM(E73:E75)</f>
        <v>1868.34</v>
      </c>
      <c r="F77" s="21"/>
    </row>
    <row r="78" spans="1:6" ht="15.75" thickTop="1" x14ac:dyDescent="0.2">
      <c r="A78" s="21"/>
      <c r="B78" s="53"/>
      <c r="C78" s="53"/>
      <c r="D78" s="53"/>
      <c r="E78" s="36"/>
      <c r="F78" s="21"/>
    </row>
    <row r="79" spans="1:6" ht="15" x14ac:dyDescent="0.2">
      <c r="A79" s="21"/>
      <c r="B79" s="52" t="s">
        <v>22</v>
      </c>
      <c r="C79" s="52"/>
      <c r="D79" s="52"/>
      <c r="E79" s="36">
        <v>0</v>
      </c>
      <c r="F79" s="21"/>
    </row>
    <row r="80" spans="1:6" ht="15" x14ac:dyDescent="0.2">
      <c r="A80" s="21"/>
      <c r="B80" s="53"/>
      <c r="C80" s="53"/>
      <c r="D80" s="53"/>
      <c r="E80" s="36"/>
      <c r="F80" s="21"/>
    </row>
    <row r="81" spans="1:6" ht="19.5" customHeight="1" x14ac:dyDescent="0.2">
      <c r="A81" s="21"/>
      <c r="B81" s="37" t="s">
        <v>21</v>
      </c>
      <c r="C81" s="38"/>
      <c r="D81" s="38"/>
      <c r="E81" s="39">
        <f>E77-E79</f>
        <v>1868.34</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7"/>
      <c r="C84" s="57"/>
      <c r="D84" s="57"/>
      <c r="E84" s="57"/>
      <c r="F84" s="21"/>
    </row>
    <row r="85" spans="1:6" ht="14.25" x14ac:dyDescent="0.2">
      <c r="A85" s="50" t="s">
        <v>37</v>
      </c>
      <c r="B85" s="50"/>
      <c r="C85" s="50"/>
      <c r="D85" s="50"/>
      <c r="E85" s="50"/>
      <c r="F85" s="50"/>
    </row>
    <row r="86" spans="1:6" ht="14.25" x14ac:dyDescent="0.2">
      <c r="A86" s="48" t="s">
        <v>56</v>
      </c>
      <c r="B86" s="48"/>
      <c r="C86" s="48"/>
      <c r="D86" s="48"/>
      <c r="E86" s="48"/>
      <c r="F86" s="48"/>
    </row>
    <row r="87" spans="1:6" x14ac:dyDescent="0.2">
      <c r="A87" s="21"/>
      <c r="B87" s="21"/>
      <c r="C87" s="21"/>
      <c r="D87" s="21"/>
      <c r="E87" s="21"/>
      <c r="F87" s="21"/>
    </row>
    <row r="88" spans="1:6" x14ac:dyDescent="0.2">
      <c r="A88" s="21"/>
      <c r="B88" s="58"/>
      <c r="C88" s="58"/>
      <c r="D88" s="58"/>
      <c r="E88" s="58"/>
      <c r="F88" s="21"/>
    </row>
    <row r="89" spans="1:6" ht="15" x14ac:dyDescent="0.2">
      <c r="A89" s="49" t="s">
        <v>8</v>
      </c>
      <c r="B89" s="49"/>
      <c r="C89" s="49"/>
      <c r="D89" s="49"/>
      <c r="E89" s="49"/>
      <c r="F89" s="49"/>
    </row>
    <row r="91" spans="1:6" ht="39.75" customHeight="1" x14ac:dyDescent="0.2">
      <c r="B91" s="55"/>
      <c r="C91" s="56"/>
      <c r="D91" s="56"/>
    </row>
    <row r="92" spans="1:6" ht="13.5" customHeight="1" x14ac:dyDescent="0.2"/>
    <row r="93" spans="1:6" x14ac:dyDescent="0.2">
      <c r="B93" s="16"/>
      <c r="C93" s="16"/>
      <c r="D93" s="16"/>
    </row>
  </sheetData>
  <mergeCells count="48">
    <mergeCell ref="B91:D91"/>
    <mergeCell ref="B67:D67"/>
    <mergeCell ref="B68:D68"/>
    <mergeCell ref="B69:D69"/>
    <mergeCell ref="B78:D78"/>
    <mergeCell ref="B79:D79"/>
    <mergeCell ref="B80:D80"/>
    <mergeCell ref="B84:E84"/>
    <mergeCell ref="A85:F85"/>
    <mergeCell ref="A86:F86"/>
    <mergeCell ref="B88:E88"/>
    <mergeCell ref="A89:F89"/>
    <mergeCell ref="B66:D66"/>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8:B80 B12:B20 B32:B69" xr:uid="{A8C4ADF3-FFEC-4B16-A419-81CF509611FD}">
      <formula1>Liste_Activités</formula1>
    </dataValidation>
  </dataValidations>
  <printOptions horizontalCentered="1"/>
  <pageMargins left="0" right="0" top="0" bottom="0" header="0" footer="0"/>
  <pageSetup paperSize="131" scale="59"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1E87E-4ECE-46DA-BF8B-27CBF6D64F95}">
  <sheetPr>
    <pageSetUpPr fitToPage="1"/>
  </sheetPr>
  <dimension ref="A12:F93"/>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133</v>
      </c>
      <c r="C25" s="21"/>
      <c r="D25" s="21"/>
      <c r="E25" s="21"/>
      <c r="F25" s="21"/>
    </row>
    <row r="26" spans="1:6" ht="33.75" customHeight="1" x14ac:dyDescent="0.2">
      <c r="A26" s="17"/>
      <c r="B26" s="45" t="s">
        <v>131</v>
      </c>
      <c r="C26" s="21"/>
      <c r="D26" s="21"/>
      <c r="E26" s="21"/>
      <c r="F26" s="21"/>
    </row>
    <row r="27" spans="1:6" x14ac:dyDescent="0.2">
      <c r="A27" s="18"/>
      <c r="B27" s="21"/>
      <c r="C27" s="23"/>
      <c r="D27" s="23"/>
      <c r="E27" s="24"/>
      <c r="F27" s="21"/>
    </row>
    <row r="28" spans="1:6" ht="15" x14ac:dyDescent="0.2">
      <c r="A28" s="17"/>
      <c r="B28" s="23"/>
      <c r="C28" s="23"/>
      <c r="D28" s="27" t="s">
        <v>15</v>
      </c>
      <c r="E28" s="27" t="s">
        <v>156</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ht="14.25" x14ac:dyDescent="0.2">
      <c r="A31" s="17"/>
      <c r="B31" s="22" t="s">
        <v>6</v>
      </c>
      <c r="C31" s="17"/>
      <c r="D31" s="17"/>
      <c r="E31" s="17"/>
    </row>
    <row r="32" spans="1:6" ht="14.25" x14ac:dyDescent="0.2">
      <c r="A32" s="21"/>
      <c r="B32" s="51"/>
      <c r="C32" s="51"/>
      <c r="D32" s="51"/>
      <c r="E32" s="28"/>
      <c r="F32" s="21"/>
    </row>
    <row r="33" spans="1:6" ht="14.25" x14ac:dyDescent="0.2">
      <c r="A33" s="21"/>
      <c r="B33" s="51"/>
      <c r="C33" s="51"/>
      <c r="D33" s="51"/>
      <c r="E33" s="28"/>
      <c r="F33" s="21"/>
    </row>
    <row r="34" spans="1:6" ht="29.25" customHeight="1" x14ac:dyDescent="0.2">
      <c r="A34" s="21"/>
      <c r="B34" s="51" t="s">
        <v>149</v>
      </c>
      <c r="C34" s="51"/>
      <c r="D34" s="51"/>
      <c r="E34" s="28"/>
      <c r="F34" s="21"/>
    </row>
    <row r="35" spans="1:6" ht="14.25" x14ac:dyDescent="0.2">
      <c r="A35" s="21"/>
      <c r="B35" s="51"/>
      <c r="C35" s="51"/>
      <c r="D35" s="51"/>
      <c r="E35" s="28"/>
      <c r="F35" s="21"/>
    </row>
    <row r="36" spans="1:6" ht="14.25" x14ac:dyDescent="0.2">
      <c r="A36" s="21"/>
      <c r="B36" s="51" t="s">
        <v>158</v>
      </c>
      <c r="C36" s="51"/>
      <c r="D36" s="51"/>
      <c r="E36" s="28"/>
      <c r="F36" s="21"/>
    </row>
    <row r="37" spans="1:6" ht="14.25" x14ac:dyDescent="0.2">
      <c r="A37" s="21"/>
      <c r="B37" s="51"/>
      <c r="C37" s="51"/>
      <c r="D37" s="51"/>
      <c r="E37" s="28"/>
      <c r="F37" s="21"/>
    </row>
    <row r="38" spans="1:6" ht="14.25" x14ac:dyDescent="0.2">
      <c r="A38" s="21"/>
      <c r="B38" s="51" t="s">
        <v>157</v>
      </c>
      <c r="C38" s="51"/>
      <c r="D38" s="51"/>
      <c r="E38" s="28"/>
      <c r="F38" s="21"/>
    </row>
    <row r="39" spans="1:6" ht="14.25" x14ac:dyDescent="0.2">
      <c r="A39" s="21"/>
      <c r="B39" s="51"/>
      <c r="C39" s="51"/>
      <c r="D39" s="51"/>
      <c r="E39" s="28"/>
      <c r="F39" s="21"/>
    </row>
    <row r="40" spans="1:6" ht="14.25" x14ac:dyDescent="0.2">
      <c r="A40" s="21"/>
      <c r="B40" s="51" t="s">
        <v>163</v>
      </c>
      <c r="C40" s="51"/>
      <c r="D40" s="51"/>
      <c r="E40" s="28"/>
      <c r="F40" s="21"/>
    </row>
    <row r="41" spans="1:6" ht="14.25" x14ac:dyDescent="0.2">
      <c r="A41" s="21"/>
      <c r="B41" s="51"/>
      <c r="C41" s="51"/>
      <c r="D41" s="51"/>
      <c r="E41" s="28"/>
      <c r="F41" s="21"/>
    </row>
    <row r="42" spans="1:6" ht="14.25" x14ac:dyDescent="0.2">
      <c r="A42" s="21"/>
      <c r="B42" s="51" t="s">
        <v>164</v>
      </c>
      <c r="C42" s="51"/>
      <c r="D42" s="51"/>
      <c r="E42" s="28"/>
      <c r="F42" s="21"/>
    </row>
    <row r="43" spans="1:6" ht="14.25" x14ac:dyDescent="0.2">
      <c r="A43" s="21"/>
      <c r="B43" s="51"/>
      <c r="C43" s="51"/>
      <c r="D43" s="51"/>
      <c r="E43" s="28"/>
      <c r="F43" s="21"/>
    </row>
    <row r="44" spans="1:6" ht="14.25" x14ac:dyDescent="0.2">
      <c r="A44" s="21"/>
      <c r="B44" s="51"/>
      <c r="C44" s="51"/>
      <c r="D44" s="51"/>
      <c r="E44" s="28"/>
      <c r="F44" s="21"/>
    </row>
    <row r="45" spans="1:6" ht="14.25" x14ac:dyDescent="0.2">
      <c r="A45" s="21"/>
      <c r="B45" s="51"/>
      <c r="C45" s="51"/>
      <c r="D45" s="51"/>
      <c r="E45" s="28"/>
      <c r="F45" s="21"/>
    </row>
    <row r="46" spans="1:6" ht="14.25" x14ac:dyDescent="0.2">
      <c r="A46" s="21"/>
      <c r="B46" s="51"/>
      <c r="C46" s="51"/>
      <c r="D46" s="51"/>
      <c r="E46" s="28"/>
      <c r="F46" s="21"/>
    </row>
    <row r="47" spans="1:6" ht="14.25" x14ac:dyDescent="0.2">
      <c r="A47" s="21"/>
      <c r="B47" s="51"/>
      <c r="C47" s="51"/>
      <c r="D47" s="51"/>
      <c r="E47" s="28"/>
      <c r="F47" s="21"/>
    </row>
    <row r="48" spans="1:6" ht="14.25" x14ac:dyDescent="0.2">
      <c r="A48" s="21"/>
      <c r="B48" s="51"/>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51"/>
      <c r="C55" s="51"/>
      <c r="D55" s="51"/>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4.25" x14ac:dyDescent="0.2">
      <c r="A68" s="21"/>
      <c r="B68" s="51"/>
      <c r="C68" s="51"/>
      <c r="D68" s="51"/>
      <c r="E68" s="28"/>
      <c r="F68" s="21"/>
    </row>
    <row r="69" spans="1:6" ht="13.5" customHeight="1" x14ac:dyDescent="0.2">
      <c r="A69" s="21"/>
      <c r="B69" s="51"/>
      <c r="C69" s="51"/>
      <c r="D69" s="51"/>
      <c r="E69" s="28"/>
      <c r="F69" s="21"/>
    </row>
    <row r="70" spans="1:6" ht="13.5" customHeight="1" x14ac:dyDescent="0.2">
      <c r="A70" s="21"/>
      <c r="B70" s="25" t="s">
        <v>19</v>
      </c>
      <c r="C70" s="26"/>
      <c r="D70" s="26"/>
      <c r="E70" s="29">
        <f>10.5*325</f>
        <v>3412.5</v>
      </c>
      <c r="F70" s="21"/>
    </row>
    <row r="71" spans="1:6" ht="13.5" customHeight="1" x14ac:dyDescent="0.2">
      <c r="A71" s="21"/>
      <c r="B71" s="34" t="s">
        <v>16</v>
      </c>
      <c r="C71" s="26"/>
      <c r="D71" s="26"/>
      <c r="E71" s="30">
        <v>0</v>
      </c>
      <c r="F71" s="21"/>
    </row>
    <row r="72" spans="1:6" ht="13.5" customHeight="1" x14ac:dyDescent="0.2">
      <c r="A72" s="21"/>
      <c r="B72" s="34" t="s">
        <v>74</v>
      </c>
      <c r="C72" s="26"/>
      <c r="D72" s="26"/>
      <c r="E72" s="30">
        <v>0</v>
      </c>
      <c r="F72" s="21"/>
    </row>
    <row r="73" spans="1:6" ht="13.5" customHeight="1" x14ac:dyDescent="0.2">
      <c r="A73" s="21"/>
      <c r="B73" s="25" t="s">
        <v>18</v>
      </c>
      <c r="C73" s="26"/>
      <c r="D73" s="26"/>
      <c r="E73" s="29">
        <f>SUM(E70:E72)</f>
        <v>3412.5</v>
      </c>
      <c r="F73" s="21"/>
    </row>
    <row r="74" spans="1:6" ht="13.5" customHeight="1" x14ac:dyDescent="0.2">
      <c r="A74" s="21"/>
      <c r="B74" s="26" t="s">
        <v>5</v>
      </c>
      <c r="C74" s="31">
        <v>0.05</v>
      </c>
      <c r="D74" s="26"/>
      <c r="E74" s="35">
        <f>ROUND(E73*C74,2)</f>
        <v>170.63</v>
      </c>
      <c r="F74" s="21"/>
    </row>
    <row r="75" spans="1:6" ht="13.5" customHeight="1" x14ac:dyDescent="0.2">
      <c r="A75" s="21"/>
      <c r="B75" s="26" t="s">
        <v>4</v>
      </c>
      <c r="C75" s="42">
        <v>9.9750000000000005E-2</v>
      </c>
      <c r="D75" s="26"/>
      <c r="E75" s="43">
        <f>ROUND(E73*C75,2)</f>
        <v>340.4</v>
      </c>
      <c r="F75" s="21"/>
    </row>
    <row r="76" spans="1:6" ht="13.5" customHeight="1" x14ac:dyDescent="0.2">
      <c r="A76" s="21"/>
      <c r="B76" s="26"/>
      <c r="C76" s="26"/>
      <c r="D76" s="26"/>
      <c r="E76" s="32"/>
      <c r="F76" s="21"/>
    </row>
    <row r="77" spans="1:6" ht="16.5" customHeight="1" thickBot="1" x14ac:dyDescent="0.25">
      <c r="A77" s="21"/>
      <c r="B77" s="25" t="s">
        <v>20</v>
      </c>
      <c r="C77" s="26"/>
      <c r="D77" s="26"/>
      <c r="E77" s="33">
        <f>SUM(E73:E75)</f>
        <v>3923.53</v>
      </c>
      <c r="F77" s="21"/>
    </row>
    <row r="78" spans="1:6" ht="15.75" thickTop="1" x14ac:dyDescent="0.2">
      <c r="A78" s="21"/>
      <c r="B78" s="53"/>
      <c r="C78" s="53"/>
      <c r="D78" s="53"/>
      <c r="E78" s="36"/>
      <c r="F78" s="21"/>
    </row>
    <row r="79" spans="1:6" ht="15" x14ac:dyDescent="0.2">
      <c r="A79" s="21"/>
      <c r="B79" s="52" t="s">
        <v>22</v>
      </c>
      <c r="C79" s="52"/>
      <c r="D79" s="52"/>
      <c r="E79" s="36">
        <v>0</v>
      </c>
      <c r="F79" s="21"/>
    </row>
    <row r="80" spans="1:6" ht="15" x14ac:dyDescent="0.2">
      <c r="A80" s="21"/>
      <c r="B80" s="53"/>
      <c r="C80" s="53"/>
      <c r="D80" s="53"/>
      <c r="E80" s="36"/>
      <c r="F80" s="21"/>
    </row>
    <row r="81" spans="1:6" ht="19.5" customHeight="1" x14ac:dyDescent="0.2">
      <c r="A81" s="21"/>
      <c r="B81" s="37" t="s">
        <v>21</v>
      </c>
      <c r="C81" s="38"/>
      <c r="D81" s="38"/>
      <c r="E81" s="39">
        <f>E77-E79</f>
        <v>3923.53</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7"/>
      <c r="C84" s="57"/>
      <c r="D84" s="57"/>
      <c r="E84" s="57"/>
      <c r="F84" s="21"/>
    </row>
    <row r="85" spans="1:6" ht="14.25" x14ac:dyDescent="0.2">
      <c r="A85" s="50" t="s">
        <v>37</v>
      </c>
      <c r="B85" s="50"/>
      <c r="C85" s="50"/>
      <c r="D85" s="50"/>
      <c r="E85" s="50"/>
      <c r="F85" s="50"/>
    </row>
    <row r="86" spans="1:6" ht="14.25" x14ac:dyDescent="0.2">
      <c r="A86" s="48" t="s">
        <v>56</v>
      </c>
      <c r="B86" s="48"/>
      <c r="C86" s="48"/>
      <c r="D86" s="48"/>
      <c r="E86" s="48"/>
      <c r="F86" s="48"/>
    </row>
    <row r="87" spans="1:6" x14ac:dyDescent="0.2">
      <c r="A87" s="21"/>
      <c r="B87" s="21"/>
      <c r="C87" s="21"/>
      <c r="D87" s="21"/>
      <c r="E87" s="21"/>
      <c r="F87" s="21"/>
    </row>
    <row r="88" spans="1:6" x14ac:dyDescent="0.2">
      <c r="A88" s="21"/>
      <c r="B88" s="58"/>
      <c r="C88" s="58"/>
      <c r="D88" s="58"/>
      <c r="E88" s="58"/>
      <c r="F88" s="21"/>
    </row>
    <row r="89" spans="1:6" ht="15" x14ac:dyDescent="0.2">
      <c r="A89" s="49" t="s">
        <v>8</v>
      </c>
      <c r="B89" s="49"/>
      <c r="C89" s="49"/>
      <c r="D89" s="49"/>
      <c r="E89" s="49"/>
      <c r="F89" s="49"/>
    </row>
    <row r="91" spans="1:6" ht="39.75" customHeight="1" x14ac:dyDescent="0.2">
      <c r="B91" s="55"/>
      <c r="C91" s="56"/>
      <c r="D91" s="56"/>
    </row>
    <row r="92" spans="1:6" ht="13.5" customHeight="1" x14ac:dyDescent="0.2"/>
    <row r="93" spans="1:6" x14ac:dyDescent="0.2">
      <c r="B93" s="16"/>
      <c r="C93" s="16"/>
      <c r="D93" s="16"/>
    </row>
  </sheetData>
  <mergeCells count="48">
    <mergeCell ref="B91:D91"/>
    <mergeCell ref="B67:D67"/>
    <mergeCell ref="B68:D68"/>
    <mergeCell ref="B69:D69"/>
    <mergeCell ref="B78:D78"/>
    <mergeCell ref="B79:D79"/>
    <mergeCell ref="B80:D80"/>
    <mergeCell ref="B84:E84"/>
    <mergeCell ref="A85:F85"/>
    <mergeCell ref="A86:F86"/>
    <mergeCell ref="B88:E88"/>
    <mergeCell ref="A89:F89"/>
    <mergeCell ref="B66:D66"/>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8:B80 B12:B20 B32:B69" xr:uid="{A74A507E-AF75-4DC6-9797-B31F7A5BB0BB}">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2889E-3137-4451-AC23-F9B6BD19C66A}">
  <sheetPr>
    <pageSetUpPr fitToPage="1"/>
  </sheetPr>
  <dimension ref="A12:F93"/>
  <sheetViews>
    <sheetView view="pageBreakPreview"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154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159</v>
      </c>
      <c r="C25" s="21"/>
      <c r="D25" s="21"/>
      <c r="E25" s="21"/>
      <c r="F25" s="21"/>
    </row>
    <row r="26" spans="1:6" ht="33.75" customHeight="1" x14ac:dyDescent="0.2">
      <c r="A26" s="17"/>
      <c r="B26" s="45" t="s">
        <v>131</v>
      </c>
      <c r="C26" s="21"/>
      <c r="D26" s="21"/>
      <c r="E26" s="21"/>
      <c r="F26" s="21"/>
    </row>
    <row r="27" spans="1:6" x14ac:dyDescent="0.2">
      <c r="A27" s="18"/>
      <c r="B27" s="21"/>
      <c r="C27" s="23"/>
      <c r="D27" s="23"/>
      <c r="E27" s="24"/>
      <c r="F27" s="21"/>
    </row>
    <row r="28" spans="1:6" ht="15" x14ac:dyDescent="0.2">
      <c r="A28" s="17"/>
      <c r="B28" s="23"/>
      <c r="C28" s="23"/>
      <c r="D28" s="27" t="s">
        <v>15</v>
      </c>
      <c r="E28" s="27" t="s">
        <v>160</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ht="14.25" x14ac:dyDescent="0.2">
      <c r="A31" s="17"/>
      <c r="B31" s="22" t="s">
        <v>6</v>
      </c>
      <c r="C31" s="17"/>
      <c r="D31" s="17"/>
      <c r="E31" s="17"/>
    </row>
    <row r="32" spans="1:6" ht="14.25" x14ac:dyDescent="0.2">
      <c r="A32" s="21"/>
      <c r="B32" s="51"/>
      <c r="C32" s="51"/>
      <c r="D32" s="51"/>
      <c r="E32" s="28"/>
      <c r="F32" s="21"/>
    </row>
    <row r="33" spans="1:6" ht="14.25" x14ac:dyDescent="0.2">
      <c r="A33" s="21"/>
      <c r="B33" s="51"/>
      <c r="C33" s="51"/>
      <c r="D33" s="51"/>
      <c r="E33" s="28"/>
      <c r="F33" s="21"/>
    </row>
    <row r="34" spans="1:6" ht="29.25" customHeight="1" x14ac:dyDescent="0.2">
      <c r="A34" s="21"/>
      <c r="B34" s="51" t="s">
        <v>161</v>
      </c>
      <c r="C34" s="51"/>
      <c r="D34" s="51"/>
      <c r="E34" s="28"/>
      <c r="F34" s="21"/>
    </row>
    <row r="35" spans="1:6" ht="14.25" x14ac:dyDescent="0.2">
      <c r="A35" s="21"/>
      <c r="B35" s="51"/>
      <c r="C35" s="51"/>
      <c r="D35" s="51"/>
      <c r="E35" s="28"/>
      <c r="F35" s="21"/>
    </row>
    <row r="36" spans="1:6" ht="14.25" x14ac:dyDescent="0.2">
      <c r="A36" s="21"/>
      <c r="B36" s="51" t="s">
        <v>162</v>
      </c>
      <c r="C36" s="51"/>
      <c r="D36" s="51"/>
      <c r="E36" s="28"/>
      <c r="F36" s="21"/>
    </row>
    <row r="37" spans="1:6" ht="14.25" x14ac:dyDescent="0.2">
      <c r="A37" s="21"/>
      <c r="B37" s="51"/>
      <c r="C37" s="51"/>
      <c r="D37" s="51"/>
      <c r="E37" s="28"/>
      <c r="F37" s="21"/>
    </row>
    <row r="38" spans="1:6" ht="14.25" x14ac:dyDescent="0.2">
      <c r="A38" s="21"/>
      <c r="B38" s="51"/>
      <c r="C38" s="51"/>
      <c r="D38" s="51"/>
      <c r="E38" s="28"/>
      <c r="F38" s="21"/>
    </row>
    <row r="39" spans="1:6" ht="14.25" x14ac:dyDescent="0.2">
      <c r="A39" s="21"/>
      <c r="B39" s="51"/>
      <c r="C39" s="51"/>
      <c r="D39" s="51"/>
      <c r="E39" s="28"/>
      <c r="F39" s="21"/>
    </row>
    <row r="40" spans="1:6" ht="14.25" x14ac:dyDescent="0.2">
      <c r="A40" s="21"/>
      <c r="B40" s="51"/>
      <c r="C40" s="51"/>
      <c r="D40" s="51"/>
      <c r="E40" s="28"/>
      <c r="F40" s="21"/>
    </row>
    <row r="41" spans="1:6" ht="14.25" x14ac:dyDescent="0.2">
      <c r="A41" s="21"/>
      <c r="B41" s="51"/>
      <c r="C41" s="51"/>
      <c r="D41" s="51"/>
      <c r="E41" s="28"/>
      <c r="F41" s="21"/>
    </row>
    <row r="42" spans="1:6" ht="14.25" x14ac:dyDescent="0.2">
      <c r="A42" s="21"/>
      <c r="B42" s="51"/>
      <c r="C42" s="51"/>
      <c r="D42" s="51"/>
      <c r="E42" s="28"/>
      <c r="F42" s="21"/>
    </row>
    <row r="43" spans="1:6" ht="14.25" x14ac:dyDescent="0.2">
      <c r="A43" s="21"/>
      <c r="B43" s="51"/>
      <c r="C43" s="51"/>
      <c r="D43" s="51"/>
      <c r="E43" s="28"/>
      <c r="F43" s="21"/>
    </row>
    <row r="44" spans="1:6" ht="14.25" x14ac:dyDescent="0.2">
      <c r="A44" s="21"/>
      <c r="B44" s="51"/>
      <c r="C44" s="51"/>
      <c r="D44" s="51"/>
      <c r="E44" s="28"/>
      <c r="F44" s="21"/>
    </row>
    <row r="45" spans="1:6" ht="14.25" x14ac:dyDescent="0.2">
      <c r="A45" s="21"/>
      <c r="B45" s="51"/>
      <c r="C45" s="51"/>
      <c r="D45" s="51"/>
      <c r="E45" s="28"/>
      <c r="F45" s="21"/>
    </row>
    <row r="46" spans="1:6" ht="14.25" x14ac:dyDescent="0.2">
      <c r="A46" s="21"/>
      <c r="B46" s="51"/>
      <c r="C46" s="51"/>
      <c r="D46" s="51"/>
      <c r="E46" s="28"/>
      <c r="F46" s="21"/>
    </row>
    <row r="47" spans="1:6" ht="14.25" x14ac:dyDescent="0.2">
      <c r="A47" s="21"/>
      <c r="B47" s="51"/>
      <c r="C47" s="51"/>
      <c r="D47" s="51"/>
      <c r="E47" s="28"/>
      <c r="F47" s="21"/>
    </row>
    <row r="48" spans="1:6" ht="14.25" x14ac:dyDescent="0.2">
      <c r="A48" s="21"/>
      <c r="B48" s="51"/>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51"/>
      <c r="C55" s="51"/>
      <c r="D55" s="51"/>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4.25" x14ac:dyDescent="0.2">
      <c r="A68" s="21"/>
      <c r="B68" s="51"/>
      <c r="C68" s="51"/>
      <c r="D68" s="51"/>
      <c r="E68" s="28"/>
      <c r="F68" s="21"/>
    </row>
    <row r="69" spans="1:6" ht="13.5" customHeight="1" x14ac:dyDescent="0.2">
      <c r="A69" s="21"/>
      <c r="B69" s="51"/>
      <c r="C69" s="51"/>
      <c r="D69" s="51"/>
      <c r="E69" s="28"/>
      <c r="F69" s="21"/>
    </row>
    <row r="70" spans="1:6" ht="13.5" customHeight="1" x14ac:dyDescent="0.2">
      <c r="A70" s="21"/>
      <c r="B70" s="25" t="s">
        <v>19</v>
      </c>
      <c r="C70" s="26"/>
      <c r="D70" s="26"/>
      <c r="E70" s="29">
        <f>2.75*325</f>
        <v>893.75</v>
      </c>
      <c r="F70" s="21"/>
    </row>
    <row r="71" spans="1:6" ht="13.5" customHeight="1" x14ac:dyDescent="0.2">
      <c r="A71" s="21"/>
      <c r="B71" s="34" t="s">
        <v>16</v>
      </c>
      <c r="C71" s="26"/>
      <c r="D71" s="26"/>
      <c r="E71" s="30">
        <v>0</v>
      </c>
      <c r="F71" s="21"/>
    </row>
    <row r="72" spans="1:6" ht="13.5" customHeight="1" x14ac:dyDescent="0.2">
      <c r="A72" s="21"/>
      <c r="B72" s="34" t="s">
        <v>74</v>
      </c>
      <c r="C72" s="26"/>
      <c r="D72" s="26"/>
      <c r="E72" s="30">
        <v>0</v>
      </c>
      <c r="F72" s="21"/>
    </row>
    <row r="73" spans="1:6" ht="13.5" customHeight="1" x14ac:dyDescent="0.2">
      <c r="A73" s="21"/>
      <c r="B73" s="25" t="s">
        <v>18</v>
      </c>
      <c r="C73" s="26"/>
      <c r="D73" s="26"/>
      <c r="E73" s="29">
        <f>SUM(E70:E72)</f>
        <v>893.75</v>
      </c>
      <c r="F73" s="21"/>
    </row>
    <row r="74" spans="1:6" ht="13.5" customHeight="1" x14ac:dyDescent="0.2">
      <c r="A74" s="21"/>
      <c r="B74" s="26" t="s">
        <v>5</v>
      </c>
      <c r="C74" s="31">
        <v>0.05</v>
      </c>
      <c r="D74" s="26"/>
      <c r="E74" s="35">
        <f>ROUND(E73*C74,2)</f>
        <v>44.69</v>
      </c>
      <c r="F74" s="21"/>
    </row>
    <row r="75" spans="1:6" ht="13.5" customHeight="1" x14ac:dyDescent="0.2">
      <c r="A75" s="21"/>
      <c r="B75" s="26" t="s">
        <v>4</v>
      </c>
      <c r="C75" s="42">
        <v>9.9750000000000005E-2</v>
      </c>
      <c r="D75" s="26"/>
      <c r="E75" s="43">
        <f>ROUND(E73*C75,2)</f>
        <v>89.15</v>
      </c>
      <c r="F75" s="21"/>
    </row>
    <row r="76" spans="1:6" ht="13.5" customHeight="1" x14ac:dyDescent="0.2">
      <c r="A76" s="21"/>
      <c r="B76" s="26"/>
      <c r="C76" s="26"/>
      <c r="D76" s="26"/>
      <c r="E76" s="32"/>
      <c r="F76" s="21"/>
    </row>
    <row r="77" spans="1:6" ht="16.5" customHeight="1" thickBot="1" x14ac:dyDescent="0.25">
      <c r="A77" s="21"/>
      <c r="B77" s="25" t="s">
        <v>20</v>
      </c>
      <c r="C77" s="26"/>
      <c r="D77" s="26"/>
      <c r="E77" s="33">
        <f>SUM(E73:E75)</f>
        <v>1027.5900000000001</v>
      </c>
      <c r="F77" s="21"/>
    </row>
    <row r="78" spans="1:6" ht="15.75" thickTop="1" x14ac:dyDescent="0.2">
      <c r="A78" s="21"/>
      <c r="B78" s="53"/>
      <c r="C78" s="53"/>
      <c r="D78" s="53"/>
      <c r="E78" s="36"/>
      <c r="F78" s="21"/>
    </row>
    <row r="79" spans="1:6" ht="15" x14ac:dyDescent="0.2">
      <c r="A79" s="21"/>
      <c r="B79" s="52" t="s">
        <v>22</v>
      </c>
      <c r="C79" s="52"/>
      <c r="D79" s="52"/>
      <c r="E79" s="36">
        <v>0</v>
      </c>
      <c r="F79" s="21"/>
    </row>
    <row r="80" spans="1:6" ht="15" x14ac:dyDescent="0.2">
      <c r="A80" s="21"/>
      <c r="B80" s="53"/>
      <c r="C80" s="53"/>
      <c r="D80" s="53"/>
      <c r="E80" s="36"/>
      <c r="F80" s="21"/>
    </row>
    <row r="81" spans="1:6" ht="19.5" customHeight="1" x14ac:dyDescent="0.2">
      <c r="A81" s="21"/>
      <c r="B81" s="37" t="s">
        <v>21</v>
      </c>
      <c r="C81" s="38"/>
      <c r="D81" s="38"/>
      <c r="E81" s="39">
        <f>E77-E79</f>
        <v>1027.5900000000001</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7"/>
      <c r="C84" s="57"/>
      <c r="D84" s="57"/>
      <c r="E84" s="57"/>
      <c r="F84" s="21"/>
    </row>
    <row r="85" spans="1:6" ht="14.25" x14ac:dyDescent="0.2">
      <c r="A85" s="50" t="s">
        <v>37</v>
      </c>
      <c r="B85" s="50"/>
      <c r="C85" s="50"/>
      <c r="D85" s="50"/>
      <c r="E85" s="50"/>
      <c r="F85" s="50"/>
    </row>
    <row r="86" spans="1:6" ht="14.25" x14ac:dyDescent="0.2">
      <c r="A86" s="48" t="s">
        <v>56</v>
      </c>
      <c r="B86" s="48"/>
      <c r="C86" s="48"/>
      <c r="D86" s="48"/>
      <c r="E86" s="48"/>
      <c r="F86" s="48"/>
    </row>
    <row r="87" spans="1:6" x14ac:dyDescent="0.2">
      <c r="A87" s="21"/>
      <c r="B87" s="21"/>
      <c r="C87" s="21"/>
      <c r="D87" s="21"/>
      <c r="E87" s="21"/>
      <c r="F87" s="21"/>
    </row>
    <row r="88" spans="1:6" x14ac:dyDescent="0.2">
      <c r="A88" s="21"/>
      <c r="B88" s="58"/>
      <c r="C88" s="58"/>
      <c r="D88" s="58"/>
      <c r="E88" s="58"/>
      <c r="F88" s="21"/>
    </row>
    <row r="89" spans="1:6" ht="15" x14ac:dyDescent="0.2">
      <c r="A89" s="49" t="s">
        <v>8</v>
      </c>
      <c r="B89" s="49"/>
      <c r="C89" s="49"/>
      <c r="D89" s="49"/>
      <c r="E89" s="49"/>
      <c r="F89" s="49"/>
    </row>
    <row r="91" spans="1:6" ht="39.75" customHeight="1" x14ac:dyDescent="0.2">
      <c r="B91" s="55"/>
      <c r="C91" s="56"/>
      <c r="D91" s="56"/>
    </row>
    <row r="92" spans="1:6" ht="13.5" customHeight="1" x14ac:dyDescent="0.2"/>
    <row r="93" spans="1:6" x14ac:dyDescent="0.2">
      <c r="B93" s="16"/>
      <c r="C93" s="16"/>
      <c r="D93" s="16"/>
    </row>
  </sheetData>
  <mergeCells count="48">
    <mergeCell ref="B91:D91"/>
    <mergeCell ref="B67:D67"/>
    <mergeCell ref="B68:D68"/>
    <mergeCell ref="B69:D69"/>
    <mergeCell ref="B78:D78"/>
    <mergeCell ref="B79:D79"/>
    <mergeCell ref="B80:D80"/>
    <mergeCell ref="B84:E84"/>
    <mergeCell ref="A85:F85"/>
    <mergeCell ref="A86:F86"/>
    <mergeCell ref="B88:E88"/>
    <mergeCell ref="A89:F89"/>
    <mergeCell ref="B66:D66"/>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8:B80 B12:B20 B32:B69" xr:uid="{D4343164-26F6-4EBD-B0C7-1AAADBA356D3}">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6F783-C9D9-42AF-B2F0-303E8C5AD3C0}">
  <sheetPr>
    <pageSetUpPr fitToPage="1"/>
  </sheetPr>
  <dimension ref="A12:F96"/>
  <sheetViews>
    <sheetView view="pageBreakPreview" topLeftCell="A7" zoomScale="80" zoomScaleNormal="100" zoomScaleSheetLayoutView="80" workbookViewId="0">
      <selection activeCell="B24" sqref="B24:B2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165</v>
      </c>
      <c r="C25" s="21"/>
      <c r="D25" s="21"/>
      <c r="E25" s="21"/>
      <c r="F25" s="21"/>
    </row>
    <row r="26" spans="1:6" ht="33.75" customHeight="1" x14ac:dyDescent="0.2">
      <c r="A26" s="17"/>
      <c r="B26" s="45" t="s">
        <v>131</v>
      </c>
      <c r="C26" s="21"/>
      <c r="D26" s="21"/>
      <c r="E26" s="21"/>
      <c r="F26" s="21"/>
    </row>
    <row r="27" spans="1:6" x14ac:dyDescent="0.2">
      <c r="A27" s="18"/>
      <c r="B27" s="21"/>
      <c r="C27" s="23"/>
      <c r="D27" s="23"/>
      <c r="E27" s="24"/>
      <c r="F27" s="21"/>
    </row>
    <row r="28" spans="1:6" ht="15" x14ac:dyDescent="0.2">
      <c r="A28" s="17"/>
      <c r="B28" s="23"/>
      <c r="C28" s="23"/>
      <c r="D28" s="27" t="s">
        <v>15</v>
      </c>
      <c r="E28" s="27" t="s">
        <v>166</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ht="14.25" x14ac:dyDescent="0.2">
      <c r="A31" s="17"/>
      <c r="B31" s="22" t="s">
        <v>6</v>
      </c>
      <c r="C31" s="17"/>
      <c r="D31" s="17"/>
      <c r="E31" s="17"/>
    </row>
    <row r="32" spans="1:6" ht="14.25" x14ac:dyDescent="0.2">
      <c r="A32" s="21"/>
      <c r="B32" s="51"/>
      <c r="C32" s="51"/>
      <c r="D32" s="51"/>
      <c r="E32" s="28"/>
      <c r="F32" s="21"/>
    </row>
    <row r="33" spans="1:6" ht="14.25" x14ac:dyDescent="0.2">
      <c r="A33" s="21"/>
      <c r="B33" s="51"/>
      <c r="C33" s="51"/>
      <c r="D33" s="51"/>
      <c r="E33" s="28"/>
      <c r="F33" s="21"/>
    </row>
    <row r="34" spans="1:6" ht="14.25" x14ac:dyDescent="0.2">
      <c r="A34" s="21"/>
      <c r="B34" s="51" t="s">
        <v>168</v>
      </c>
      <c r="C34" s="51"/>
      <c r="D34" s="51"/>
      <c r="E34" s="28"/>
      <c r="F34" s="21"/>
    </row>
    <row r="35" spans="1:6" ht="14.25" x14ac:dyDescent="0.2">
      <c r="A35" s="21"/>
      <c r="B35" s="51"/>
      <c r="C35" s="51"/>
      <c r="D35" s="51"/>
      <c r="E35" s="28"/>
      <c r="F35" s="21"/>
    </row>
    <row r="36" spans="1:6" ht="14.25" x14ac:dyDescent="0.2">
      <c r="A36" s="21"/>
      <c r="B36" s="51" t="s">
        <v>169</v>
      </c>
      <c r="C36" s="51"/>
      <c r="D36" s="51"/>
      <c r="E36" s="28"/>
      <c r="F36" s="21"/>
    </row>
    <row r="37" spans="1:6" ht="14.25" x14ac:dyDescent="0.2">
      <c r="A37" s="21"/>
      <c r="B37" s="51"/>
      <c r="C37" s="51"/>
      <c r="D37" s="51"/>
      <c r="E37" s="28"/>
      <c r="F37" s="21"/>
    </row>
    <row r="38" spans="1:6" ht="14.25" x14ac:dyDescent="0.2">
      <c r="A38" s="21"/>
      <c r="B38" s="51" t="s">
        <v>170</v>
      </c>
      <c r="C38" s="51"/>
      <c r="D38" s="51"/>
      <c r="E38" s="28"/>
      <c r="F38" s="21"/>
    </row>
    <row r="39" spans="1:6" ht="14.25" x14ac:dyDescent="0.2">
      <c r="A39" s="21"/>
      <c r="B39" s="51"/>
      <c r="C39" s="51"/>
      <c r="D39" s="51"/>
      <c r="E39" s="28"/>
      <c r="F39" s="21"/>
    </row>
    <row r="40" spans="1:6" ht="14.25" x14ac:dyDescent="0.2">
      <c r="A40" s="21"/>
      <c r="B40" s="51" t="s">
        <v>171</v>
      </c>
      <c r="C40" s="51"/>
      <c r="D40" s="51"/>
      <c r="E40" s="28"/>
      <c r="F40" s="21"/>
    </row>
    <row r="41" spans="1:6" ht="14.25" x14ac:dyDescent="0.2">
      <c r="A41" s="21"/>
      <c r="B41" s="51"/>
      <c r="C41" s="51"/>
      <c r="D41" s="51"/>
      <c r="E41" s="28"/>
      <c r="F41" s="21"/>
    </row>
    <row r="42" spans="1:6" ht="14.25" x14ac:dyDescent="0.2">
      <c r="A42" s="21"/>
      <c r="B42" s="51"/>
      <c r="C42" s="51"/>
      <c r="D42" s="51"/>
      <c r="E42" s="28"/>
      <c r="F42" s="21"/>
    </row>
    <row r="43" spans="1:6" ht="14.25" x14ac:dyDescent="0.2">
      <c r="A43" s="21"/>
      <c r="B43" s="51"/>
      <c r="C43" s="51"/>
      <c r="D43" s="51"/>
      <c r="E43" s="28"/>
      <c r="F43" s="21"/>
    </row>
    <row r="44" spans="1:6" ht="14.25" x14ac:dyDescent="0.2">
      <c r="A44" s="21"/>
      <c r="B44" s="51"/>
      <c r="C44" s="51"/>
      <c r="D44" s="51"/>
      <c r="E44" s="28"/>
      <c r="F44" s="21"/>
    </row>
    <row r="45" spans="1:6" ht="14.25" x14ac:dyDescent="0.2">
      <c r="A45" s="21"/>
      <c r="B45" s="51"/>
      <c r="C45" s="51"/>
      <c r="D45" s="51"/>
      <c r="E45" s="28"/>
      <c r="F45" s="21"/>
    </row>
    <row r="46" spans="1:6" ht="14.25" x14ac:dyDescent="0.2">
      <c r="A46" s="21"/>
      <c r="B46" s="51"/>
      <c r="C46" s="51"/>
      <c r="D46" s="51"/>
      <c r="E46" s="28"/>
      <c r="F46" s="21"/>
    </row>
    <row r="47" spans="1:6" ht="14.25" x14ac:dyDescent="0.2">
      <c r="A47" s="21"/>
      <c r="B47" s="51"/>
      <c r="C47" s="51"/>
      <c r="D47" s="51"/>
      <c r="E47" s="28"/>
      <c r="F47" s="21"/>
    </row>
    <row r="48" spans="1:6" ht="14.25" x14ac:dyDescent="0.2">
      <c r="A48" s="21"/>
      <c r="B48" s="51"/>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51"/>
      <c r="C55" s="51"/>
      <c r="D55" s="51"/>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4.25" x14ac:dyDescent="0.2">
      <c r="A68" s="21"/>
      <c r="B68" s="51"/>
      <c r="C68" s="51"/>
      <c r="D68" s="51"/>
      <c r="E68" s="28"/>
      <c r="F68" s="21"/>
    </row>
    <row r="69" spans="1:6" ht="14.25" x14ac:dyDescent="0.2">
      <c r="A69" s="21"/>
      <c r="B69" s="51"/>
      <c r="C69" s="51"/>
      <c r="D69" s="51"/>
      <c r="E69" s="28"/>
      <c r="F69" s="21"/>
    </row>
    <row r="70" spans="1:6" ht="14.25" x14ac:dyDescent="0.2">
      <c r="A70" s="21"/>
      <c r="B70" s="51"/>
      <c r="C70" s="51"/>
      <c r="D70" s="51"/>
      <c r="E70" s="28"/>
      <c r="F70" s="21"/>
    </row>
    <row r="71" spans="1:6" ht="14.25" x14ac:dyDescent="0.2">
      <c r="A71" s="21"/>
      <c r="B71" s="51"/>
      <c r="C71" s="51"/>
      <c r="D71" s="51"/>
      <c r="E71" s="28"/>
      <c r="F71" s="21"/>
    </row>
    <row r="72" spans="1:6" ht="13.5" customHeight="1" x14ac:dyDescent="0.2">
      <c r="A72" s="21"/>
      <c r="B72" s="51"/>
      <c r="C72" s="51"/>
      <c r="D72" s="51"/>
      <c r="E72" s="28"/>
      <c r="F72" s="21"/>
    </row>
    <row r="73" spans="1:6" ht="13.5" customHeight="1" x14ac:dyDescent="0.2">
      <c r="A73" s="21"/>
      <c r="B73" s="25" t="s">
        <v>19</v>
      </c>
      <c r="C73" s="26"/>
      <c r="D73" s="26"/>
      <c r="E73" s="29">
        <f>5.75*325</f>
        <v>1868.75</v>
      </c>
      <c r="F73" s="21"/>
    </row>
    <row r="74" spans="1:6" ht="13.5" customHeight="1" x14ac:dyDescent="0.2">
      <c r="A74" s="21"/>
      <c r="B74" s="34" t="s">
        <v>16</v>
      </c>
      <c r="C74" s="26"/>
      <c r="D74" s="26"/>
      <c r="E74" s="30">
        <v>0</v>
      </c>
      <c r="F74" s="21"/>
    </row>
    <row r="75" spans="1:6" ht="13.5" customHeight="1" x14ac:dyDescent="0.2">
      <c r="A75" s="21"/>
      <c r="B75" s="34" t="s">
        <v>74</v>
      </c>
      <c r="C75" s="26"/>
      <c r="D75" s="26"/>
      <c r="E75" s="30">
        <v>0</v>
      </c>
      <c r="F75" s="21"/>
    </row>
    <row r="76" spans="1:6" ht="13.5" customHeight="1" x14ac:dyDescent="0.2">
      <c r="A76" s="21"/>
      <c r="B76" s="25" t="s">
        <v>18</v>
      </c>
      <c r="C76" s="26"/>
      <c r="D76" s="26"/>
      <c r="E76" s="29">
        <f>SUM(E73:E75)</f>
        <v>1868.75</v>
      </c>
      <c r="F76" s="21"/>
    </row>
    <row r="77" spans="1:6" ht="13.5" customHeight="1" x14ac:dyDescent="0.2">
      <c r="A77" s="21"/>
      <c r="B77" s="26" t="s">
        <v>5</v>
      </c>
      <c r="C77" s="31">
        <v>0.05</v>
      </c>
      <c r="D77" s="26"/>
      <c r="E77" s="35">
        <f>ROUND(E76*C77,2)</f>
        <v>93.44</v>
      </c>
      <c r="F77" s="21"/>
    </row>
    <row r="78" spans="1:6" ht="13.5" customHeight="1" x14ac:dyDescent="0.2">
      <c r="A78" s="21"/>
      <c r="B78" s="26" t="s">
        <v>4</v>
      </c>
      <c r="C78" s="42">
        <v>9.9750000000000005E-2</v>
      </c>
      <c r="D78" s="26"/>
      <c r="E78" s="43">
        <f>ROUND(E76*C78,2)</f>
        <v>186.41</v>
      </c>
      <c r="F78" s="21"/>
    </row>
    <row r="79" spans="1:6" ht="13.5" customHeight="1" x14ac:dyDescent="0.2">
      <c r="A79" s="21"/>
      <c r="B79" s="26"/>
      <c r="C79" s="26"/>
      <c r="D79" s="26"/>
      <c r="E79" s="32"/>
      <c r="F79" s="21"/>
    </row>
    <row r="80" spans="1:6" ht="16.5" customHeight="1" thickBot="1" x14ac:dyDescent="0.25">
      <c r="A80" s="21"/>
      <c r="B80" s="25" t="s">
        <v>20</v>
      </c>
      <c r="C80" s="26"/>
      <c r="D80" s="26"/>
      <c r="E80" s="33">
        <f>SUM(E76:E78)</f>
        <v>2148.6</v>
      </c>
      <c r="F80" s="21"/>
    </row>
    <row r="81" spans="1:6" ht="15.75" thickTop="1" x14ac:dyDescent="0.2">
      <c r="A81" s="21"/>
      <c r="B81" s="53"/>
      <c r="C81" s="53"/>
      <c r="D81" s="53"/>
      <c r="E81" s="36"/>
      <c r="F81" s="21"/>
    </row>
    <row r="82" spans="1:6" ht="15" x14ac:dyDescent="0.2">
      <c r="A82" s="21"/>
      <c r="B82" s="52" t="s">
        <v>22</v>
      </c>
      <c r="C82" s="52"/>
      <c r="D82" s="52"/>
      <c r="E82" s="36">
        <v>0</v>
      </c>
      <c r="F82" s="21"/>
    </row>
    <row r="83" spans="1:6" ht="15" x14ac:dyDescent="0.2">
      <c r="A83" s="21"/>
      <c r="B83" s="53"/>
      <c r="C83" s="53"/>
      <c r="D83" s="53"/>
      <c r="E83" s="36"/>
      <c r="F83" s="21"/>
    </row>
    <row r="84" spans="1:6" ht="19.5" customHeight="1" x14ac:dyDescent="0.2">
      <c r="A84" s="21"/>
      <c r="B84" s="37" t="s">
        <v>21</v>
      </c>
      <c r="C84" s="38"/>
      <c r="D84" s="38"/>
      <c r="E84" s="39">
        <f>E80-E82</f>
        <v>2148.6</v>
      </c>
      <c r="F84" s="21"/>
    </row>
    <row r="85" spans="1:6" ht="13.5" customHeight="1" x14ac:dyDescent="0.2">
      <c r="A85" s="21"/>
      <c r="B85" s="21"/>
      <c r="C85" s="21"/>
      <c r="D85" s="21"/>
      <c r="E85" s="21"/>
      <c r="F85" s="21"/>
    </row>
    <row r="86" spans="1:6" x14ac:dyDescent="0.2">
      <c r="A86" s="21"/>
      <c r="B86" s="21"/>
      <c r="C86" s="21"/>
      <c r="D86" s="21"/>
      <c r="E86" s="21"/>
      <c r="F86" s="21"/>
    </row>
    <row r="87" spans="1:6" x14ac:dyDescent="0.2">
      <c r="A87" s="21"/>
      <c r="B87" s="57"/>
      <c r="C87" s="57"/>
      <c r="D87" s="57"/>
      <c r="E87" s="57"/>
      <c r="F87" s="21"/>
    </row>
    <row r="88" spans="1:6" ht="14.25" x14ac:dyDescent="0.2">
      <c r="A88" s="50" t="s">
        <v>37</v>
      </c>
      <c r="B88" s="50"/>
      <c r="C88" s="50"/>
      <c r="D88" s="50"/>
      <c r="E88" s="50"/>
      <c r="F88" s="50"/>
    </row>
    <row r="89" spans="1:6" ht="14.25" x14ac:dyDescent="0.2">
      <c r="A89" s="48" t="s">
        <v>56</v>
      </c>
      <c r="B89" s="48"/>
      <c r="C89" s="48"/>
      <c r="D89" s="48"/>
      <c r="E89" s="48"/>
      <c r="F89" s="48"/>
    </row>
    <row r="90" spans="1:6" x14ac:dyDescent="0.2">
      <c r="A90" s="21"/>
      <c r="B90" s="21"/>
      <c r="C90" s="21"/>
      <c r="D90" s="21"/>
      <c r="E90" s="21"/>
      <c r="F90" s="21"/>
    </row>
    <row r="91" spans="1:6" x14ac:dyDescent="0.2">
      <c r="A91" s="21"/>
      <c r="B91" s="58"/>
      <c r="C91" s="58"/>
      <c r="D91" s="58"/>
      <c r="E91" s="58"/>
      <c r="F91" s="21"/>
    </row>
    <row r="92" spans="1:6" ht="15" x14ac:dyDescent="0.2">
      <c r="A92" s="49" t="s">
        <v>8</v>
      </c>
      <c r="B92" s="49"/>
      <c r="C92" s="49"/>
      <c r="D92" s="49"/>
      <c r="E92" s="49"/>
      <c r="F92" s="49"/>
    </row>
    <row r="94" spans="1:6" ht="39.75" customHeight="1" x14ac:dyDescent="0.2">
      <c r="B94" s="55"/>
      <c r="C94" s="56"/>
      <c r="D94" s="56"/>
    </row>
    <row r="95" spans="1:6" ht="13.5" customHeight="1" x14ac:dyDescent="0.2"/>
    <row r="96" spans="1:6" x14ac:dyDescent="0.2">
      <c r="B96" s="16"/>
      <c r="C96" s="16"/>
      <c r="D96" s="16"/>
    </row>
  </sheetData>
  <mergeCells count="51">
    <mergeCell ref="B94:D94"/>
    <mergeCell ref="B70:D70"/>
    <mergeCell ref="B71:D71"/>
    <mergeCell ref="B72:D72"/>
    <mergeCell ref="B81:D81"/>
    <mergeCell ref="B82:D82"/>
    <mergeCell ref="B83:D83"/>
    <mergeCell ref="B87:E87"/>
    <mergeCell ref="A88:F88"/>
    <mergeCell ref="A89:F89"/>
    <mergeCell ref="B91:E91"/>
    <mergeCell ref="A92:F92"/>
    <mergeCell ref="B69:D69"/>
    <mergeCell ref="B58:D58"/>
    <mergeCell ref="B59:D59"/>
    <mergeCell ref="B60:D60"/>
    <mergeCell ref="B61:D61"/>
    <mergeCell ref="B62:D62"/>
    <mergeCell ref="B63:D63"/>
    <mergeCell ref="B64:D64"/>
    <mergeCell ref="B65:D65"/>
    <mergeCell ref="B66:D66"/>
    <mergeCell ref="B67:D67"/>
    <mergeCell ref="B68:D68"/>
    <mergeCell ref="B57:D57"/>
    <mergeCell ref="B46:D46"/>
    <mergeCell ref="B47:D47"/>
    <mergeCell ref="B48:D48"/>
    <mergeCell ref="B49:D49"/>
    <mergeCell ref="B50:D50"/>
    <mergeCell ref="B51:D51"/>
    <mergeCell ref="B52:D52"/>
    <mergeCell ref="B53:D53"/>
    <mergeCell ref="B54:D54"/>
    <mergeCell ref="B55:D55"/>
    <mergeCell ref="B56:D56"/>
    <mergeCell ref="B45:D45"/>
    <mergeCell ref="B41:D41"/>
    <mergeCell ref="B42:D42"/>
    <mergeCell ref="B43:D43"/>
    <mergeCell ref="A30:F30"/>
    <mergeCell ref="B32:D32"/>
    <mergeCell ref="B33:D33"/>
    <mergeCell ref="B34:D34"/>
    <mergeCell ref="B35:D35"/>
    <mergeCell ref="B36:D36"/>
    <mergeCell ref="B37:D37"/>
    <mergeCell ref="B38:D38"/>
    <mergeCell ref="B39:D39"/>
    <mergeCell ref="B40:D40"/>
    <mergeCell ref="B44:D44"/>
  </mergeCells>
  <dataValidations count="1">
    <dataValidation type="list" allowBlank="1" showInputMessage="1" showErrorMessage="1" sqref="B81:B83 B12:B20 B32:B72" xr:uid="{8B0AA8F5-3F00-441B-B646-847EC1039FAC}">
      <formula1>Liste_Activités</formula1>
    </dataValidation>
  </dataValidations>
  <printOptions horizontalCentered="1"/>
  <pageMargins left="0" right="0" top="0" bottom="0" header="0" footer="0"/>
  <pageSetup paperSize="131" scale="59"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F70E-4D77-457E-8F45-31F1FDEF0BC5}">
  <sheetPr>
    <pageSetUpPr fitToPage="1"/>
  </sheetPr>
  <dimension ref="A12:F93"/>
  <sheetViews>
    <sheetView view="pageBreakPreview" zoomScale="80" zoomScaleNormal="100" zoomScaleSheetLayoutView="80" workbookViewId="0">
      <selection activeCell="B62" sqref="B62:D6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167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133</v>
      </c>
      <c r="C25" s="21"/>
      <c r="D25" s="21"/>
      <c r="E25" s="21"/>
      <c r="F25" s="21"/>
    </row>
    <row r="26" spans="1:6" ht="33.75" customHeight="1" x14ac:dyDescent="0.2">
      <c r="A26" s="17"/>
      <c r="B26" s="45" t="s">
        <v>131</v>
      </c>
      <c r="C26" s="21"/>
      <c r="D26" s="21"/>
      <c r="E26" s="21"/>
      <c r="F26" s="21"/>
    </row>
    <row r="27" spans="1:6" x14ac:dyDescent="0.2">
      <c r="A27" s="18"/>
      <c r="B27" s="21"/>
      <c r="C27" s="23"/>
      <c r="D27" s="23"/>
      <c r="E27" s="24"/>
      <c r="F27" s="21"/>
    </row>
    <row r="28" spans="1:6" ht="15" x14ac:dyDescent="0.2">
      <c r="A28" s="17"/>
      <c r="B28" s="23"/>
      <c r="C28" s="23"/>
      <c r="D28" s="27" t="s">
        <v>15</v>
      </c>
      <c r="E28" s="27" t="s">
        <v>172</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ht="14.25" x14ac:dyDescent="0.2">
      <c r="A31" s="17"/>
      <c r="B31" s="22" t="s">
        <v>6</v>
      </c>
      <c r="C31" s="17"/>
      <c r="D31" s="17"/>
      <c r="E31" s="17"/>
    </row>
    <row r="32" spans="1:6" ht="14.25" x14ac:dyDescent="0.2">
      <c r="A32" s="21"/>
      <c r="B32" s="51"/>
      <c r="C32" s="51"/>
      <c r="D32" s="51"/>
      <c r="E32" s="28"/>
      <c r="F32" s="21"/>
    </row>
    <row r="33" spans="1:6" ht="14.25" x14ac:dyDescent="0.2">
      <c r="A33" s="21"/>
      <c r="B33" s="51"/>
      <c r="C33" s="51"/>
      <c r="D33" s="51"/>
      <c r="E33" s="28"/>
      <c r="F33" s="21"/>
    </row>
    <row r="34" spans="1:6" ht="29.25" customHeight="1" x14ac:dyDescent="0.2">
      <c r="A34" s="21"/>
      <c r="B34" s="51" t="s">
        <v>149</v>
      </c>
      <c r="C34" s="51"/>
      <c r="D34" s="51"/>
      <c r="E34" s="28"/>
      <c r="F34" s="21"/>
    </row>
    <row r="35" spans="1:6" ht="14.25" x14ac:dyDescent="0.2">
      <c r="A35" s="21"/>
      <c r="B35" s="51"/>
      <c r="C35" s="51"/>
      <c r="D35" s="51"/>
      <c r="E35" s="28"/>
      <c r="F35" s="21"/>
    </row>
    <row r="36" spans="1:6" ht="14.25" x14ac:dyDescent="0.2">
      <c r="A36" s="21"/>
      <c r="B36" s="51" t="s">
        <v>158</v>
      </c>
      <c r="C36" s="51"/>
      <c r="D36" s="51"/>
      <c r="E36" s="28"/>
      <c r="F36" s="21"/>
    </row>
    <row r="37" spans="1:6" ht="14.25" x14ac:dyDescent="0.2">
      <c r="A37" s="21"/>
      <c r="B37" s="51"/>
      <c r="C37" s="51"/>
      <c r="D37" s="51"/>
      <c r="E37" s="28"/>
      <c r="F37" s="21"/>
    </row>
    <row r="38" spans="1:6" ht="14.25" x14ac:dyDescent="0.2">
      <c r="A38" s="21"/>
      <c r="B38" s="51" t="s">
        <v>173</v>
      </c>
      <c r="C38" s="51"/>
      <c r="D38" s="51"/>
      <c r="E38" s="28"/>
      <c r="F38" s="21"/>
    </row>
    <row r="39" spans="1:6" ht="14.25" x14ac:dyDescent="0.2">
      <c r="A39" s="21"/>
      <c r="B39" s="51"/>
      <c r="C39" s="51"/>
      <c r="D39" s="51"/>
      <c r="E39" s="28"/>
      <c r="F39" s="21"/>
    </row>
    <row r="40" spans="1:6" ht="14.25" x14ac:dyDescent="0.2">
      <c r="A40" s="21"/>
      <c r="B40" s="51" t="s">
        <v>174</v>
      </c>
      <c r="C40" s="51"/>
      <c r="D40" s="51"/>
      <c r="E40" s="28"/>
      <c r="F40" s="21"/>
    </row>
    <row r="41" spans="1:6" ht="14.25" x14ac:dyDescent="0.2">
      <c r="A41" s="21"/>
      <c r="B41" s="51"/>
      <c r="C41" s="51"/>
      <c r="D41" s="51"/>
      <c r="E41" s="28"/>
      <c r="F41" s="21"/>
    </row>
    <row r="42" spans="1:6" ht="14.25" x14ac:dyDescent="0.2">
      <c r="A42" s="21"/>
      <c r="B42" s="51" t="s">
        <v>175</v>
      </c>
      <c r="C42" s="51"/>
      <c r="D42" s="51"/>
      <c r="E42" s="28"/>
      <c r="F42" s="21"/>
    </row>
    <row r="43" spans="1:6" ht="14.25" x14ac:dyDescent="0.2">
      <c r="A43" s="21"/>
      <c r="B43" s="51"/>
      <c r="C43" s="51"/>
      <c r="D43" s="51"/>
      <c r="E43" s="28"/>
      <c r="F43" s="21"/>
    </row>
    <row r="44" spans="1:6" ht="14.25" x14ac:dyDescent="0.2">
      <c r="A44" s="21"/>
      <c r="B44" s="51"/>
      <c r="C44" s="51"/>
      <c r="D44" s="51"/>
      <c r="E44" s="28"/>
      <c r="F44" s="21"/>
    </row>
    <row r="45" spans="1:6" ht="14.25" x14ac:dyDescent="0.2">
      <c r="A45" s="21"/>
      <c r="B45" s="51"/>
      <c r="C45" s="51"/>
      <c r="D45" s="51"/>
      <c r="E45" s="28"/>
      <c r="F45" s="21"/>
    </row>
    <row r="46" spans="1:6" ht="14.25" x14ac:dyDescent="0.2">
      <c r="A46" s="21"/>
      <c r="B46" s="51"/>
      <c r="C46" s="51"/>
      <c r="D46" s="51"/>
      <c r="E46" s="28"/>
      <c r="F46" s="21"/>
    </row>
    <row r="47" spans="1:6" ht="14.25" x14ac:dyDescent="0.2">
      <c r="A47" s="21"/>
      <c r="B47" s="51"/>
      <c r="C47" s="51"/>
      <c r="D47" s="51"/>
      <c r="E47" s="28"/>
      <c r="F47" s="21"/>
    </row>
    <row r="48" spans="1:6" ht="14.25" x14ac:dyDescent="0.2">
      <c r="A48" s="21"/>
      <c r="B48" s="51"/>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51"/>
      <c r="C55" s="51"/>
      <c r="D55" s="51"/>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4.25" x14ac:dyDescent="0.2">
      <c r="A68" s="21"/>
      <c r="B68" s="51"/>
      <c r="C68" s="51"/>
      <c r="D68" s="51"/>
      <c r="E68" s="28"/>
      <c r="F68" s="21"/>
    </row>
    <row r="69" spans="1:6" ht="13.5" customHeight="1" x14ac:dyDescent="0.2">
      <c r="A69" s="21"/>
      <c r="B69" s="51"/>
      <c r="C69" s="51"/>
      <c r="D69" s="51"/>
      <c r="E69" s="28"/>
      <c r="F69" s="21"/>
    </row>
    <row r="70" spans="1:6" ht="13.5" customHeight="1" x14ac:dyDescent="0.2">
      <c r="A70" s="21"/>
      <c r="B70" s="25" t="s">
        <v>19</v>
      </c>
      <c r="C70" s="26"/>
      <c r="D70" s="26"/>
      <c r="E70" s="29">
        <f>10.25*325</f>
        <v>3331.25</v>
      </c>
      <c r="F70" s="21"/>
    </row>
    <row r="71" spans="1:6" ht="13.5" customHeight="1" x14ac:dyDescent="0.2">
      <c r="A71" s="21"/>
      <c r="B71" s="34" t="s">
        <v>16</v>
      </c>
      <c r="C71" s="26"/>
      <c r="D71" s="26"/>
      <c r="E71" s="30">
        <v>0</v>
      </c>
      <c r="F71" s="21"/>
    </row>
    <row r="72" spans="1:6" ht="13.5" customHeight="1" x14ac:dyDescent="0.2">
      <c r="A72" s="21"/>
      <c r="B72" s="34" t="s">
        <v>74</v>
      </c>
      <c r="C72" s="26"/>
      <c r="D72" s="26"/>
      <c r="E72" s="30">
        <v>0</v>
      </c>
      <c r="F72" s="21"/>
    </row>
    <row r="73" spans="1:6" ht="13.5" customHeight="1" x14ac:dyDescent="0.2">
      <c r="A73" s="21"/>
      <c r="B73" s="25" t="s">
        <v>18</v>
      </c>
      <c r="C73" s="26"/>
      <c r="D73" s="26"/>
      <c r="E73" s="29">
        <f>SUM(E70:E72)</f>
        <v>3331.25</v>
      </c>
      <c r="F73" s="21"/>
    </row>
    <row r="74" spans="1:6" ht="13.5" customHeight="1" x14ac:dyDescent="0.2">
      <c r="A74" s="21"/>
      <c r="B74" s="26" t="s">
        <v>5</v>
      </c>
      <c r="C74" s="31">
        <v>0.05</v>
      </c>
      <c r="D74" s="26"/>
      <c r="E74" s="35">
        <f>ROUND(E73*C74,2)</f>
        <v>166.56</v>
      </c>
      <c r="F74" s="21"/>
    </row>
    <row r="75" spans="1:6" ht="13.5" customHeight="1" x14ac:dyDescent="0.2">
      <c r="A75" s="21"/>
      <c r="B75" s="26" t="s">
        <v>4</v>
      </c>
      <c r="C75" s="42">
        <v>9.9750000000000005E-2</v>
      </c>
      <c r="D75" s="26"/>
      <c r="E75" s="43">
        <f>ROUND(E73*C75,2)</f>
        <v>332.29</v>
      </c>
      <c r="F75" s="21"/>
    </row>
    <row r="76" spans="1:6" ht="13.5" customHeight="1" x14ac:dyDescent="0.2">
      <c r="A76" s="21"/>
      <c r="B76" s="26"/>
      <c r="C76" s="26"/>
      <c r="D76" s="26"/>
      <c r="E76" s="32"/>
      <c r="F76" s="21"/>
    </row>
    <row r="77" spans="1:6" ht="16.5" customHeight="1" thickBot="1" x14ac:dyDescent="0.25">
      <c r="A77" s="21"/>
      <c r="B77" s="25" t="s">
        <v>20</v>
      </c>
      <c r="C77" s="26"/>
      <c r="D77" s="26"/>
      <c r="E77" s="33">
        <f>SUM(E73:E75)</f>
        <v>3830.1</v>
      </c>
      <c r="F77" s="21"/>
    </row>
    <row r="78" spans="1:6" ht="15.75" thickTop="1" x14ac:dyDescent="0.2">
      <c r="A78" s="21"/>
      <c r="B78" s="53"/>
      <c r="C78" s="53"/>
      <c r="D78" s="53"/>
      <c r="E78" s="36"/>
      <c r="F78" s="21"/>
    </row>
    <row r="79" spans="1:6" ht="15" x14ac:dyDescent="0.2">
      <c r="A79" s="21"/>
      <c r="B79" s="52" t="s">
        <v>22</v>
      </c>
      <c r="C79" s="52"/>
      <c r="D79" s="52"/>
      <c r="E79" s="36">
        <v>0</v>
      </c>
      <c r="F79" s="21"/>
    </row>
    <row r="80" spans="1:6" ht="15" x14ac:dyDescent="0.2">
      <c r="A80" s="21"/>
      <c r="B80" s="53"/>
      <c r="C80" s="53"/>
      <c r="D80" s="53"/>
      <c r="E80" s="36"/>
      <c r="F80" s="21"/>
    </row>
    <row r="81" spans="1:6" ht="19.5" customHeight="1" x14ac:dyDescent="0.2">
      <c r="A81" s="21"/>
      <c r="B81" s="37" t="s">
        <v>21</v>
      </c>
      <c r="C81" s="38"/>
      <c r="D81" s="38"/>
      <c r="E81" s="39">
        <f>E77-E79</f>
        <v>3830.1</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7"/>
      <c r="C84" s="57"/>
      <c r="D84" s="57"/>
      <c r="E84" s="57"/>
      <c r="F84" s="21"/>
    </row>
    <row r="85" spans="1:6" ht="14.25" x14ac:dyDescent="0.2">
      <c r="A85" s="50" t="s">
        <v>37</v>
      </c>
      <c r="B85" s="50"/>
      <c r="C85" s="50"/>
      <c r="D85" s="50"/>
      <c r="E85" s="50"/>
      <c r="F85" s="50"/>
    </row>
    <row r="86" spans="1:6" ht="14.25" x14ac:dyDescent="0.2">
      <c r="A86" s="48" t="s">
        <v>56</v>
      </c>
      <c r="B86" s="48"/>
      <c r="C86" s="48"/>
      <c r="D86" s="48"/>
      <c r="E86" s="48"/>
      <c r="F86" s="48"/>
    </row>
    <row r="87" spans="1:6" x14ac:dyDescent="0.2">
      <c r="A87" s="21"/>
      <c r="B87" s="21"/>
      <c r="C87" s="21"/>
      <c r="D87" s="21"/>
      <c r="E87" s="21"/>
      <c r="F87" s="21"/>
    </row>
    <row r="88" spans="1:6" x14ac:dyDescent="0.2">
      <c r="A88" s="21"/>
      <c r="B88" s="58"/>
      <c r="C88" s="58"/>
      <c r="D88" s="58"/>
      <c r="E88" s="58"/>
      <c r="F88" s="21"/>
    </row>
    <row r="89" spans="1:6" ht="15" x14ac:dyDescent="0.2">
      <c r="A89" s="49" t="s">
        <v>8</v>
      </c>
      <c r="B89" s="49"/>
      <c r="C89" s="49"/>
      <c r="D89" s="49"/>
      <c r="E89" s="49"/>
      <c r="F89" s="49"/>
    </row>
    <row r="91" spans="1:6" ht="39.75" customHeight="1" x14ac:dyDescent="0.2">
      <c r="B91" s="55"/>
      <c r="C91" s="56"/>
      <c r="D91" s="56"/>
    </row>
    <row r="92" spans="1:6" ht="13.5" customHeight="1" x14ac:dyDescent="0.2"/>
    <row r="93" spans="1:6" x14ac:dyDescent="0.2">
      <c r="B93" s="16"/>
      <c r="C93" s="16"/>
      <c r="D93" s="16"/>
    </row>
  </sheetData>
  <mergeCells count="48">
    <mergeCell ref="B91:D91"/>
    <mergeCell ref="B67:D67"/>
    <mergeCell ref="B68:D68"/>
    <mergeCell ref="B69:D69"/>
    <mergeCell ref="B78:D78"/>
    <mergeCell ref="B79:D79"/>
    <mergeCell ref="B80:D80"/>
    <mergeCell ref="B84:E84"/>
    <mergeCell ref="A85:F85"/>
    <mergeCell ref="A86:F86"/>
    <mergeCell ref="B88:E88"/>
    <mergeCell ref="A89:F89"/>
    <mergeCell ref="B66:D66"/>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42:D42"/>
    <mergeCell ref="A30:F30"/>
    <mergeCell ref="B32:D32"/>
    <mergeCell ref="B33:D33"/>
    <mergeCell ref="B34:D34"/>
    <mergeCell ref="B35:D35"/>
    <mergeCell ref="B36:D36"/>
    <mergeCell ref="B37:D37"/>
    <mergeCell ref="B38:D38"/>
    <mergeCell ref="B39:D39"/>
    <mergeCell ref="B40:D40"/>
    <mergeCell ref="B41:D41"/>
  </mergeCells>
  <dataValidations count="1">
    <dataValidation type="list" allowBlank="1" showInputMessage="1" showErrorMessage="1" sqref="B78:B80 B12:B20 B32:B69" xr:uid="{40EEDA63-2E31-4929-B0F4-23831A7E8AFB}">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2AC45-F16B-4351-B477-EE0179862C1A}">
  <sheetPr>
    <pageSetUpPr fitToPage="1"/>
  </sheetPr>
  <dimension ref="A12:F94"/>
  <sheetViews>
    <sheetView view="pageBreakPreview" topLeftCell="A4" zoomScale="80" zoomScaleNormal="100" zoomScaleSheetLayoutView="80" workbookViewId="0">
      <selection activeCell="B37" sqref="B37:D3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176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133</v>
      </c>
      <c r="C25" s="21"/>
      <c r="D25" s="21"/>
      <c r="E25" s="21"/>
      <c r="F25" s="21"/>
    </row>
    <row r="26" spans="1:6" ht="33.75" customHeight="1" x14ac:dyDescent="0.2">
      <c r="A26" s="17"/>
      <c r="B26" s="45" t="s">
        <v>131</v>
      </c>
      <c r="C26" s="21"/>
      <c r="D26" s="21"/>
      <c r="E26" s="21"/>
      <c r="F26" s="21"/>
    </row>
    <row r="27" spans="1:6" x14ac:dyDescent="0.2">
      <c r="A27" s="18"/>
      <c r="B27" s="21"/>
      <c r="C27" s="23"/>
      <c r="D27" s="23"/>
      <c r="E27" s="24"/>
      <c r="F27" s="21"/>
    </row>
    <row r="28" spans="1:6" ht="15" x14ac:dyDescent="0.2">
      <c r="A28" s="17"/>
      <c r="B28" s="23"/>
      <c r="C28" s="23"/>
      <c r="D28" s="27" t="s">
        <v>15</v>
      </c>
      <c r="E28" s="27" t="s">
        <v>177</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ht="14.25" x14ac:dyDescent="0.2">
      <c r="A31" s="17"/>
      <c r="B31" s="22" t="s">
        <v>6</v>
      </c>
      <c r="C31" s="17"/>
      <c r="D31" s="17"/>
      <c r="E31" s="17"/>
    </row>
    <row r="32" spans="1:6" ht="14.25" x14ac:dyDescent="0.2">
      <c r="A32" s="21"/>
      <c r="B32" s="51"/>
      <c r="C32" s="51"/>
      <c r="D32" s="51"/>
      <c r="E32" s="28"/>
      <c r="F32" s="21"/>
    </row>
    <row r="33" spans="1:6" ht="14.25" x14ac:dyDescent="0.2">
      <c r="A33" s="21"/>
      <c r="B33" s="51"/>
      <c r="C33" s="51"/>
      <c r="D33" s="51"/>
      <c r="E33" s="28"/>
      <c r="F33" s="21"/>
    </row>
    <row r="34" spans="1:6" ht="14.25" x14ac:dyDescent="0.2">
      <c r="A34" s="21"/>
      <c r="B34" s="51" t="s">
        <v>178</v>
      </c>
      <c r="C34" s="51"/>
      <c r="D34" s="51"/>
      <c r="E34" s="28"/>
      <c r="F34" s="21"/>
    </row>
    <row r="35" spans="1:6" ht="14.25" x14ac:dyDescent="0.2">
      <c r="A35" s="21"/>
      <c r="B35" s="51"/>
      <c r="C35" s="51"/>
      <c r="D35" s="51"/>
      <c r="E35" s="28"/>
      <c r="F35" s="21"/>
    </row>
    <row r="36" spans="1:6" ht="14.25" x14ac:dyDescent="0.2">
      <c r="A36" s="21"/>
      <c r="B36" s="51" t="s">
        <v>179</v>
      </c>
      <c r="C36" s="51"/>
      <c r="D36" s="51"/>
      <c r="E36" s="28"/>
      <c r="F36" s="21"/>
    </row>
    <row r="37" spans="1:6" ht="14.25" x14ac:dyDescent="0.2">
      <c r="A37" s="21"/>
      <c r="B37" s="51"/>
      <c r="C37" s="51"/>
      <c r="D37" s="51"/>
      <c r="E37" s="28"/>
      <c r="F37" s="21"/>
    </row>
    <row r="38" spans="1:6" ht="14.25" x14ac:dyDescent="0.2">
      <c r="A38" s="21"/>
      <c r="B38" s="51"/>
      <c r="C38" s="51"/>
      <c r="D38" s="51"/>
      <c r="E38" s="28"/>
      <c r="F38" s="21"/>
    </row>
    <row r="39" spans="1:6" ht="14.25" x14ac:dyDescent="0.2">
      <c r="A39" s="21"/>
      <c r="B39" s="51"/>
      <c r="C39" s="51"/>
      <c r="D39" s="51"/>
      <c r="E39" s="28"/>
      <c r="F39" s="21"/>
    </row>
    <row r="40" spans="1:6" ht="14.25" x14ac:dyDescent="0.2">
      <c r="A40" s="21"/>
      <c r="B40" s="51"/>
      <c r="C40" s="51"/>
      <c r="D40" s="51"/>
      <c r="E40" s="28"/>
      <c r="F40" s="21"/>
    </row>
    <row r="41" spans="1:6" ht="14.25" x14ac:dyDescent="0.2">
      <c r="A41" s="21"/>
      <c r="B41" s="51"/>
      <c r="C41" s="51"/>
      <c r="D41" s="51"/>
      <c r="E41" s="28"/>
      <c r="F41" s="21"/>
    </row>
    <row r="42" spans="1:6" ht="14.25" x14ac:dyDescent="0.2">
      <c r="A42" s="21"/>
      <c r="B42" s="51"/>
      <c r="C42" s="51"/>
      <c r="D42" s="51"/>
      <c r="E42" s="28"/>
      <c r="F42" s="21"/>
    </row>
    <row r="43" spans="1:6" ht="14.25" x14ac:dyDescent="0.2">
      <c r="A43" s="21"/>
      <c r="B43" s="51"/>
      <c r="C43" s="51"/>
      <c r="D43" s="51"/>
      <c r="E43" s="28"/>
      <c r="F43" s="21"/>
    </row>
    <row r="44" spans="1:6" ht="14.25" x14ac:dyDescent="0.2">
      <c r="A44" s="21"/>
      <c r="B44" s="51"/>
      <c r="C44" s="51"/>
      <c r="D44" s="51"/>
      <c r="E44" s="28"/>
      <c r="F44" s="21"/>
    </row>
    <row r="45" spans="1:6" ht="14.25" x14ac:dyDescent="0.2">
      <c r="A45" s="21"/>
      <c r="B45" s="51"/>
      <c r="C45" s="51"/>
      <c r="D45" s="51"/>
      <c r="E45" s="28"/>
      <c r="F45" s="21"/>
    </row>
    <row r="46" spans="1:6" ht="14.25" x14ac:dyDescent="0.2">
      <c r="A46" s="21"/>
      <c r="B46" s="51"/>
      <c r="C46" s="51"/>
      <c r="D46" s="51"/>
      <c r="E46" s="28"/>
      <c r="F46" s="21"/>
    </row>
    <row r="47" spans="1:6" ht="14.25" x14ac:dyDescent="0.2">
      <c r="A47" s="21"/>
      <c r="B47" s="51"/>
      <c r="C47" s="51"/>
      <c r="D47" s="51"/>
      <c r="E47" s="28"/>
      <c r="F47" s="21"/>
    </row>
    <row r="48" spans="1:6" ht="14.25" x14ac:dyDescent="0.2">
      <c r="A48" s="21"/>
      <c r="B48" s="51"/>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51"/>
      <c r="C55" s="51"/>
      <c r="D55" s="51"/>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4.25" x14ac:dyDescent="0.2">
      <c r="A68" s="21"/>
      <c r="B68" s="51"/>
      <c r="C68" s="51"/>
      <c r="D68" s="51"/>
      <c r="E68" s="28"/>
      <c r="F68" s="21"/>
    </row>
    <row r="69" spans="1:6" ht="14.25" x14ac:dyDescent="0.2">
      <c r="A69" s="21"/>
      <c r="B69" s="51"/>
      <c r="C69" s="51"/>
      <c r="D69" s="51"/>
      <c r="E69" s="28"/>
      <c r="F69" s="21"/>
    </row>
    <row r="70" spans="1:6" ht="13.5" customHeight="1" x14ac:dyDescent="0.2">
      <c r="A70" s="21"/>
      <c r="B70" s="51"/>
      <c r="C70" s="51"/>
      <c r="D70" s="51"/>
      <c r="E70" s="28"/>
      <c r="F70" s="21"/>
    </row>
    <row r="71" spans="1:6" ht="13.5" customHeight="1" x14ac:dyDescent="0.2">
      <c r="A71" s="21"/>
      <c r="B71" s="25" t="s">
        <v>19</v>
      </c>
      <c r="C71" s="26"/>
      <c r="D71" s="26"/>
      <c r="E71" s="29">
        <f>4.5*325</f>
        <v>1462.5</v>
      </c>
      <c r="F71" s="21"/>
    </row>
    <row r="72" spans="1:6" ht="13.5" customHeight="1" x14ac:dyDescent="0.2">
      <c r="A72" s="21"/>
      <c r="B72" s="34" t="s">
        <v>16</v>
      </c>
      <c r="C72" s="26"/>
      <c r="D72" s="26"/>
      <c r="E72" s="30">
        <v>0</v>
      </c>
      <c r="F72" s="21"/>
    </row>
    <row r="73" spans="1:6" ht="13.5" customHeight="1" x14ac:dyDescent="0.2">
      <c r="A73" s="21"/>
      <c r="B73" s="34" t="s">
        <v>74</v>
      </c>
      <c r="C73" s="26"/>
      <c r="D73" s="26"/>
      <c r="E73" s="30">
        <v>0</v>
      </c>
      <c r="F73" s="21"/>
    </row>
    <row r="74" spans="1:6" ht="13.5" customHeight="1" x14ac:dyDescent="0.2">
      <c r="A74" s="21"/>
      <c r="B74" s="25" t="s">
        <v>18</v>
      </c>
      <c r="C74" s="26"/>
      <c r="D74" s="26"/>
      <c r="E74" s="29">
        <f>SUM(E71:E73)</f>
        <v>1462.5</v>
      </c>
      <c r="F74" s="21"/>
    </row>
    <row r="75" spans="1:6" ht="13.5" customHeight="1" x14ac:dyDescent="0.2">
      <c r="A75" s="21"/>
      <c r="B75" s="26" t="s">
        <v>5</v>
      </c>
      <c r="C75" s="31">
        <v>0.05</v>
      </c>
      <c r="D75" s="26"/>
      <c r="E75" s="35">
        <f>ROUND(E74*C75,2)</f>
        <v>73.13</v>
      </c>
      <c r="F75" s="21"/>
    </row>
    <row r="76" spans="1:6" ht="13.5" customHeight="1" x14ac:dyDescent="0.2">
      <c r="A76" s="21"/>
      <c r="B76" s="26" t="s">
        <v>4</v>
      </c>
      <c r="C76" s="42">
        <v>9.9750000000000005E-2</v>
      </c>
      <c r="D76" s="26"/>
      <c r="E76" s="43">
        <f>ROUND(E74*C76,2)</f>
        <v>145.88</v>
      </c>
      <c r="F76" s="21"/>
    </row>
    <row r="77" spans="1:6" ht="13.5" customHeight="1" x14ac:dyDescent="0.2">
      <c r="A77" s="21"/>
      <c r="B77" s="26"/>
      <c r="C77" s="26"/>
      <c r="D77" s="26"/>
      <c r="E77" s="32"/>
      <c r="F77" s="21"/>
    </row>
    <row r="78" spans="1:6" ht="16.5" customHeight="1" thickBot="1" x14ac:dyDescent="0.25">
      <c r="A78" s="21"/>
      <c r="B78" s="25" t="s">
        <v>20</v>
      </c>
      <c r="C78" s="26"/>
      <c r="D78" s="26"/>
      <c r="E78" s="33">
        <f>SUM(E74:E76)</f>
        <v>1681.5100000000002</v>
      </c>
      <c r="F78" s="21"/>
    </row>
    <row r="79" spans="1:6" ht="15.75" thickTop="1" x14ac:dyDescent="0.2">
      <c r="A79" s="21"/>
      <c r="B79" s="53"/>
      <c r="C79" s="53"/>
      <c r="D79" s="53"/>
      <c r="E79" s="36"/>
      <c r="F79" s="21"/>
    </row>
    <row r="80" spans="1:6" ht="15" x14ac:dyDescent="0.2">
      <c r="A80" s="21"/>
      <c r="B80" s="52" t="s">
        <v>22</v>
      </c>
      <c r="C80" s="52"/>
      <c r="D80" s="52"/>
      <c r="E80" s="36">
        <v>0</v>
      </c>
      <c r="F80" s="21"/>
    </row>
    <row r="81" spans="1:6" ht="15" x14ac:dyDescent="0.2">
      <c r="A81" s="21"/>
      <c r="B81" s="53"/>
      <c r="C81" s="53"/>
      <c r="D81" s="53"/>
      <c r="E81" s="36"/>
      <c r="F81" s="21"/>
    </row>
    <row r="82" spans="1:6" ht="19.5" customHeight="1" x14ac:dyDescent="0.2">
      <c r="A82" s="21"/>
      <c r="B82" s="37" t="s">
        <v>21</v>
      </c>
      <c r="C82" s="38"/>
      <c r="D82" s="38"/>
      <c r="E82" s="39">
        <f>E78-E80</f>
        <v>1681.5100000000002</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57"/>
      <c r="C85" s="57"/>
      <c r="D85" s="57"/>
      <c r="E85" s="57"/>
      <c r="F85" s="21"/>
    </row>
    <row r="86" spans="1:6" ht="14.25" x14ac:dyDescent="0.2">
      <c r="A86" s="50" t="s">
        <v>37</v>
      </c>
      <c r="B86" s="50"/>
      <c r="C86" s="50"/>
      <c r="D86" s="50"/>
      <c r="E86" s="50"/>
      <c r="F86" s="50"/>
    </row>
    <row r="87" spans="1:6" ht="14.25" x14ac:dyDescent="0.2">
      <c r="A87" s="48" t="s">
        <v>56</v>
      </c>
      <c r="B87" s="48"/>
      <c r="C87" s="48"/>
      <c r="D87" s="48"/>
      <c r="E87" s="48"/>
      <c r="F87" s="48"/>
    </row>
    <row r="88" spans="1:6" x14ac:dyDescent="0.2">
      <c r="A88" s="21"/>
      <c r="B88" s="21"/>
      <c r="C88" s="21"/>
      <c r="D88" s="21"/>
      <c r="E88" s="21"/>
      <c r="F88" s="21"/>
    </row>
    <row r="89" spans="1:6" x14ac:dyDescent="0.2">
      <c r="A89" s="21"/>
      <c r="B89" s="58"/>
      <c r="C89" s="58"/>
      <c r="D89" s="58"/>
      <c r="E89" s="58"/>
      <c r="F89" s="21"/>
    </row>
    <row r="90" spans="1:6" ht="15" x14ac:dyDescent="0.2">
      <c r="A90" s="49" t="s">
        <v>8</v>
      </c>
      <c r="B90" s="49"/>
      <c r="C90" s="49"/>
      <c r="D90" s="49"/>
      <c r="E90" s="49"/>
      <c r="F90" s="49"/>
    </row>
    <row r="92" spans="1:6" ht="39.75" customHeight="1" x14ac:dyDescent="0.2">
      <c r="B92" s="55"/>
      <c r="C92" s="56"/>
      <c r="D92" s="56"/>
    </row>
    <row r="93" spans="1:6" ht="13.5" customHeight="1" x14ac:dyDescent="0.2"/>
    <row r="94" spans="1:6" x14ac:dyDescent="0.2">
      <c r="B94" s="16"/>
      <c r="C94" s="16"/>
      <c r="D94" s="16"/>
    </row>
  </sheetData>
  <mergeCells count="49">
    <mergeCell ref="B43:D43"/>
    <mergeCell ref="B40:D40"/>
    <mergeCell ref="A30:F30"/>
    <mergeCell ref="B32:D32"/>
    <mergeCell ref="B33:D33"/>
    <mergeCell ref="B34:D34"/>
    <mergeCell ref="B35:D35"/>
    <mergeCell ref="B36:D36"/>
    <mergeCell ref="B37:D37"/>
    <mergeCell ref="B38:D38"/>
    <mergeCell ref="B39:D39"/>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B92:D92"/>
    <mergeCell ref="B68:D68"/>
    <mergeCell ref="B69:D69"/>
    <mergeCell ref="B70:D70"/>
    <mergeCell ref="B79:D79"/>
    <mergeCell ref="B80:D80"/>
    <mergeCell ref="B81:D81"/>
    <mergeCell ref="B85:E85"/>
    <mergeCell ref="A86:F86"/>
    <mergeCell ref="A87:F87"/>
    <mergeCell ref="B89:E89"/>
    <mergeCell ref="A90:F90"/>
  </mergeCells>
  <dataValidations count="1">
    <dataValidation type="list" allowBlank="1" showInputMessage="1" showErrorMessage="1" sqref="B79:B81 B12:B20 B32:B70" xr:uid="{B1C80F81-1FE6-4874-8665-9F2853D45E91}">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20B8D-50C1-450C-96C4-E6AA981EDDD3}">
  <sheetPr>
    <pageSetUpPr fitToPage="1"/>
  </sheetPr>
  <dimension ref="A12:F94"/>
  <sheetViews>
    <sheetView view="pageBreakPreview" topLeftCell="A16" zoomScale="80" zoomScaleNormal="100" zoomScaleSheetLayoutView="80" workbookViewId="0">
      <selection activeCell="B40" sqref="B40:D4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202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204</v>
      </c>
      <c r="C24" s="21"/>
      <c r="D24" s="21"/>
      <c r="E24" s="21"/>
      <c r="F24" s="21"/>
    </row>
    <row r="25" spans="1:6" ht="15" x14ac:dyDescent="0.2">
      <c r="A25" s="17"/>
      <c r="B25" s="25" t="s">
        <v>165</v>
      </c>
      <c r="C25" s="21"/>
      <c r="D25" s="21"/>
      <c r="E25" s="21"/>
      <c r="F25" s="21"/>
    </row>
    <row r="26" spans="1:6" ht="33.75" customHeight="1" x14ac:dyDescent="0.2">
      <c r="A26" s="17"/>
      <c r="B26" s="45" t="s">
        <v>131</v>
      </c>
      <c r="C26" s="21"/>
      <c r="D26" s="21"/>
      <c r="E26" s="21"/>
      <c r="F26" s="21"/>
    </row>
    <row r="27" spans="1:6" x14ac:dyDescent="0.2">
      <c r="A27" s="18"/>
      <c r="B27" s="21"/>
      <c r="C27" s="23"/>
      <c r="D27" s="23"/>
      <c r="E27" s="24"/>
      <c r="F27" s="21"/>
    </row>
    <row r="28" spans="1:6" ht="15" x14ac:dyDescent="0.2">
      <c r="A28" s="17"/>
      <c r="B28" s="23"/>
      <c r="C28" s="23"/>
      <c r="D28" s="27" t="s">
        <v>15</v>
      </c>
      <c r="E28" s="27" t="s">
        <v>203</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ht="14.25" x14ac:dyDescent="0.2">
      <c r="A31" s="17"/>
      <c r="B31" s="22" t="s">
        <v>6</v>
      </c>
      <c r="C31" s="17"/>
      <c r="D31" s="17"/>
      <c r="E31" s="17"/>
    </row>
    <row r="32" spans="1:6" ht="14.25" x14ac:dyDescent="0.2">
      <c r="A32" s="21"/>
      <c r="B32" s="51"/>
      <c r="C32" s="51"/>
      <c r="D32" s="51"/>
      <c r="E32" s="28"/>
      <c r="F32" s="21"/>
    </row>
    <row r="33" spans="1:6" ht="14.25" x14ac:dyDescent="0.2">
      <c r="A33" s="21"/>
      <c r="B33" s="51"/>
      <c r="C33" s="51"/>
      <c r="D33" s="51"/>
      <c r="E33" s="28"/>
      <c r="F33" s="21"/>
    </row>
    <row r="34" spans="1:6" ht="14.25" x14ac:dyDescent="0.2">
      <c r="A34" s="21"/>
      <c r="B34" s="51" t="s">
        <v>205</v>
      </c>
      <c r="C34" s="51"/>
      <c r="D34" s="51"/>
      <c r="E34" s="28"/>
      <c r="F34" s="21"/>
    </row>
    <row r="35" spans="1:6" ht="14.25" x14ac:dyDescent="0.2">
      <c r="A35" s="21"/>
      <c r="B35" s="51"/>
      <c r="C35" s="51"/>
      <c r="D35" s="51"/>
      <c r="E35" s="28"/>
      <c r="F35" s="21"/>
    </row>
    <row r="36" spans="1:6" ht="14.25" x14ac:dyDescent="0.2">
      <c r="A36" s="21"/>
      <c r="B36" s="51" t="s">
        <v>206</v>
      </c>
      <c r="C36" s="51"/>
      <c r="D36" s="51"/>
      <c r="E36" s="28"/>
      <c r="F36" s="21"/>
    </row>
    <row r="37" spans="1:6" ht="14.25" x14ac:dyDescent="0.2">
      <c r="A37" s="21"/>
      <c r="B37" s="51"/>
      <c r="C37" s="51"/>
      <c r="D37" s="51"/>
      <c r="E37" s="28"/>
      <c r="F37" s="21"/>
    </row>
    <row r="38" spans="1:6" ht="14.25" x14ac:dyDescent="0.2">
      <c r="A38" s="21"/>
      <c r="B38" s="51" t="s">
        <v>189</v>
      </c>
      <c r="C38" s="51"/>
      <c r="D38" s="51"/>
      <c r="E38" s="28"/>
      <c r="F38" s="21"/>
    </row>
    <row r="39" spans="1:6" ht="14.25" x14ac:dyDescent="0.2">
      <c r="A39" s="21"/>
      <c r="B39" s="51"/>
      <c r="C39" s="51"/>
      <c r="D39" s="51"/>
      <c r="E39" s="28"/>
      <c r="F39" s="21"/>
    </row>
    <row r="40" spans="1:6" ht="14.25" x14ac:dyDescent="0.2">
      <c r="A40" s="21"/>
      <c r="B40" s="51" t="s">
        <v>190</v>
      </c>
      <c r="C40" s="51"/>
      <c r="D40" s="51"/>
      <c r="E40" s="28"/>
      <c r="F40" s="21"/>
    </row>
    <row r="41" spans="1:6" ht="14.25" x14ac:dyDescent="0.2">
      <c r="A41" s="21"/>
      <c r="B41" s="51"/>
      <c r="C41" s="51"/>
      <c r="D41" s="51"/>
      <c r="E41" s="28"/>
      <c r="F41" s="21"/>
    </row>
    <row r="42" spans="1:6" ht="14.25" x14ac:dyDescent="0.2">
      <c r="A42" s="21"/>
      <c r="B42" s="51" t="s">
        <v>191</v>
      </c>
      <c r="C42" s="51"/>
      <c r="D42" s="51"/>
      <c r="E42" s="28"/>
      <c r="F42" s="21"/>
    </row>
    <row r="43" spans="1:6" ht="14.25" x14ac:dyDescent="0.2">
      <c r="A43" s="21"/>
      <c r="B43" s="51"/>
      <c r="C43" s="51"/>
      <c r="D43" s="51"/>
      <c r="E43" s="28"/>
      <c r="F43" s="21"/>
    </row>
    <row r="44" spans="1:6" ht="14.25" x14ac:dyDescent="0.2">
      <c r="A44" s="21"/>
      <c r="B44" s="51" t="s">
        <v>24</v>
      </c>
      <c r="C44" s="51"/>
      <c r="D44" s="51"/>
      <c r="E44" s="28"/>
      <c r="F44" s="21"/>
    </row>
    <row r="45" spans="1:6" ht="14.25" x14ac:dyDescent="0.2">
      <c r="A45" s="21"/>
      <c r="B45" s="51"/>
      <c r="C45" s="51"/>
      <c r="D45" s="51"/>
      <c r="E45" s="28"/>
      <c r="F45" s="21"/>
    </row>
    <row r="46" spans="1:6" ht="14.25" x14ac:dyDescent="0.2">
      <c r="A46" s="21"/>
      <c r="B46" s="51" t="s">
        <v>27</v>
      </c>
      <c r="C46" s="51"/>
      <c r="D46" s="51"/>
      <c r="E46" s="28"/>
      <c r="F46" s="21"/>
    </row>
    <row r="47" spans="1:6" ht="14.25" x14ac:dyDescent="0.2">
      <c r="A47" s="21"/>
      <c r="B47" s="51"/>
      <c r="C47" s="51"/>
      <c r="D47" s="51"/>
      <c r="E47" s="28"/>
      <c r="F47" s="21"/>
    </row>
    <row r="48" spans="1:6" ht="14.25" x14ac:dyDescent="0.2">
      <c r="A48" s="21"/>
      <c r="B48" s="51" t="s">
        <v>11</v>
      </c>
      <c r="C48" s="51"/>
      <c r="D48" s="51"/>
      <c r="E48" s="28"/>
      <c r="F48" s="21"/>
    </row>
    <row r="49" spans="1:6" ht="14.25" x14ac:dyDescent="0.2">
      <c r="A49" s="21"/>
      <c r="B49" s="51"/>
      <c r="C49" s="51"/>
      <c r="D49" s="51"/>
      <c r="E49" s="28"/>
      <c r="F49" s="21"/>
    </row>
    <row r="50" spans="1:6" ht="14.25" x14ac:dyDescent="0.2">
      <c r="A50" s="21"/>
      <c r="B50" s="51" t="s">
        <v>192</v>
      </c>
      <c r="C50" s="51"/>
      <c r="D50" s="51"/>
      <c r="E50" s="28"/>
      <c r="F50" s="21"/>
    </row>
    <row r="51" spans="1:6" ht="14.25" x14ac:dyDescent="0.2">
      <c r="A51" s="21"/>
      <c r="B51" s="51"/>
      <c r="C51" s="51"/>
      <c r="D51" s="51"/>
      <c r="E51" s="28"/>
      <c r="F51" s="21"/>
    </row>
    <row r="52" spans="1:6" ht="14.25" x14ac:dyDescent="0.2">
      <c r="A52" s="21"/>
      <c r="B52" s="51" t="s">
        <v>197</v>
      </c>
      <c r="C52" s="51"/>
      <c r="D52" s="51"/>
      <c r="E52" s="28"/>
      <c r="F52" s="21"/>
    </row>
    <row r="53" spans="1:6" ht="14.25" x14ac:dyDescent="0.2">
      <c r="A53" s="21"/>
      <c r="B53" s="51"/>
      <c r="C53" s="51"/>
      <c r="D53" s="51"/>
      <c r="E53" s="28"/>
      <c r="F53" s="21"/>
    </row>
    <row r="54" spans="1:6" ht="14.25" x14ac:dyDescent="0.2">
      <c r="A54" s="21"/>
      <c r="B54" s="51" t="s">
        <v>199</v>
      </c>
      <c r="C54" s="51"/>
      <c r="D54" s="51"/>
      <c r="E54" s="28"/>
      <c r="F54" s="21"/>
    </row>
    <row r="55" spans="1:6" ht="14.25" x14ac:dyDescent="0.2">
      <c r="A55" s="21"/>
      <c r="B55" s="51"/>
      <c r="C55" s="51"/>
      <c r="D55" s="51"/>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4.25" x14ac:dyDescent="0.2">
      <c r="A68" s="21"/>
      <c r="B68" s="51"/>
      <c r="C68" s="51"/>
      <c r="D68" s="51"/>
      <c r="E68" s="28"/>
      <c r="F68" s="21"/>
    </row>
    <row r="69" spans="1:6" ht="14.25" x14ac:dyDescent="0.2">
      <c r="A69" s="21"/>
      <c r="B69" s="51"/>
      <c r="C69" s="51"/>
      <c r="D69" s="51"/>
      <c r="E69" s="28"/>
      <c r="F69" s="21"/>
    </row>
    <row r="70" spans="1:6" ht="13.5" customHeight="1" x14ac:dyDescent="0.2">
      <c r="A70" s="21"/>
      <c r="B70" s="51"/>
      <c r="C70" s="51"/>
      <c r="D70" s="51"/>
      <c r="E70" s="28"/>
      <c r="F70" s="21"/>
    </row>
    <row r="71" spans="1:6" ht="13.5" customHeight="1" x14ac:dyDescent="0.2">
      <c r="A71" s="21"/>
      <c r="B71" s="25" t="s">
        <v>19</v>
      </c>
      <c r="C71" s="26"/>
      <c r="D71" s="26"/>
      <c r="E71" s="29">
        <f>16*325</f>
        <v>5200</v>
      </c>
      <c r="F71" s="21"/>
    </row>
    <row r="72" spans="1:6" ht="13.5" customHeight="1" x14ac:dyDescent="0.2">
      <c r="A72" s="21"/>
      <c r="B72" s="34" t="s">
        <v>16</v>
      </c>
      <c r="C72" s="26"/>
      <c r="D72" s="26"/>
      <c r="E72" s="30">
        <v>0</v>
      </c>
      <c r="F72" s="21"/>
    </row>
    <row r="73" spans="1:6" ht="13.5" customHeight="1" x14ac:dyDescent="0.2">
      <c r="A73" s="21"/>
      <c r="B73" s="34" t="s">
        <v>74</v>
      </c>
      <c r="C73" s="26"/>
      <c r="D73" s="26"/>
      <c r="E73" s="30">
        <v>0</v>
      </c>
      <c r="F73" s="21"/>
    </row>
    <row r="74" spans="1:6" ht="13.5" customHeight="1" x14ac:dyDescent="0.2">
      <c r="A74" s="21"/>
      <c r="B74" s="25" t="s">
        <v>18</v>
      </c>
      <c r="C74" s="26"/>
      <c r="D74" s="26"/>
      <c r="E74" s="29">
        <f>SUM(E71:E73)</f>
        <v>5200</v>
      </c>
      <c r="F74" s="21"/>
    </row>
    <row r="75" spans="1:6" ht="13.5" customHeight="1" x14ac:dyDescent="0.2">
      <c r="A75" s="21"/>
      <c r="B75" s="26" t="s">
        <v>5</v>
      </c>
      <c r="C75" s="31">
        <v>0.05</v>
      </c>
      <c r="D75" s="26"/>
      <c r="E75" s="35">
        <f>ROUND(E74*C75,2)</f>
        <v>260</v>
      </c>
      <c r="F75" s="21"/>
    </row>
    <row r="76" spans="1:6" ht="13.5" customHeight="1" x14ac:dyDescent="0.2">
      <c r="A76" s="21"/>
      <c r="B76" s="26" t="s">
        <v>4</v>
      </c>
      <c r="C76" s="42">
        <v>9.9750000000000005E-2</v>
      </c>
      <c r="D76" s="26"/>
      <c r="E76" s="43">
        <f>ROUND(E74*C76,2)</f>
        <v>518.70000000000005</v>
      </c>
      <c r="F76" s="21"/>
    </row>
    <row r="77" spans="1:6" ht="13.5" customHeight="1" x14ac:dyDescent="0.2">
      <c r="A77" s="21"/>
      <c r="B77" s="26"/>
      <c r="C77" s="26"/>
      <c r="D77" s="26"/>
      <c r="E77" s="32"/>
      <c r="F77" s="21"/>
    </row>
    <row r="78" spans="1:6" ht="16.5" customHeight="1" thickBot="1" x14ac:dyDescent="0.25">
      <c r="A78" s="21"/>
      <c r="B78" s="25" t="s">
        <v>20</v>
      </c>
      <c r="C78" s="26"/>
      <c r="D78" s="26"/>
      <c r="E78" s="33">
        <f>SUM(E74:E76)</f>
        <v>5978.7</v>
      </c>
      <c r="F78" s="21"/>
    </row>
    <row r="79" spans="1:6" ht="15.75" thickTop="1" x14ac:dyDescent="0.2">
      <c r="A79" s="21"/>
      <c r="B79" s="53"/>
      <c r="C79" s="53"/>
      <c r="D79" s="53"/>
      <c r="E79" s="36"/>
      <c r="F79" s="21"/>
    </row>
    <row r="80" spans="1:6" ht="15" x14ac:dyDescent="0.2">
      <c r="A80" s="21"/>
      <c r="B80" s="52" t="s">
        <v>22</v>
      </c>
      <c r="C80" s="52"/>
      <c r="D80" s="52"/>
      <c r="E80" s="36">
        <v>0</v>
      </c>
      <c r="F80" s="21"/>
    </row>
    <row r="81" spans="1:6" ht="15" x14ac:dyDescent="0.2">
      <c r="A81" s="21"/>
      <c r="B81" s="53"/>
      <c r="C81" s="53"/>
      <c r="D81" s="53"/>
      <c r="E81" s="36"/>
      <c r="F81" s="21"/>
    </row>
    <row r="82" spans="1:6" ht="19.5" customHeight="1" x14ac:dyDescent="0.2">
      <c r="A82" s="21"/>
      <c r="B82" s="37" t="s">
        <v>21</v>
      </c>
      <c r="C82" s="38"/>
      <c r="D82" s="38"/>
      <c r="E82" s="39">
        <f>E78-E80</f>
        <v>5978.7</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57"/>
      <c r="C85" s="57"/>
      <c r="D85" s="57"/>
      <c r="E85" s="57"/>
      <c r="F85" s="21"/>
    </row>
    <row r="86" spans="1:6" ht="14.25" x14ac:dyDescent="0.2">
      <c r="A86" s="50" t="s">
        <v>37</v>
      </c>
      <c r="B86" s="50"/>
      <c r="C86" s="50"/>
      <c r="D86" s="50"/>
      <c r="E86" s="50"/>
      <c r="F86" s="50"/>
    </row>
    <row r="87" spans="1:6" ht="14.25" x14ac:dyDescent="0.2">
      <c r="A87" s="48" t="s">
        <v>56</v>
      </c>
      <c r="B87" s="48"/>
      <c r="C87" s="48"/>
      <c r="D87" s="48"/>
      <c r="E87" s="48"/>
      <c r="F87" s="48"/>
    </row>
    <row r="88" spans="1:6" x14ac:dyDescent="0.2">
      <c r="A88" s="21"/>
      <c r="B88" s="21"/>
      <c r="C88" s="21"/>
      <c r="D88" s="21"/>
      <c r="E88" s="21"/>
      <c r="F88" s="21"/>
    </row>
    <row r="89" spans="1:6" x14ac:dyDescent="0.2">
      <c r="A89" s="21"/>
      <c r="B89" s="58"/>
      <c r="C89" s="58"/>
      <c r="D89" s="58"/>
      <c r="E89" s="58"/>
      <c r="F89" s="21"/>
    </row>
    <row r="90" spans="1:6" ht="15" x14ac:dyDescent="0.2">
      <c r="A90" s="49" t="s">
        <v>8</v>
      </c>
      <c r="B90" s="49"/>
      <c r="C90" s="49"/>
      <c r="D90" s="49"/>
      <c r="E90" s="49"/>
      <c r="F90" s="49"/>
    </row>
    <row r="92" spans="1:6" ht="39.75" customHeight="1" x14ac:dyDescent="0.2">
      <c r="B92" s="55"/>
      <c r="C92" s="56"/>
      <c r="D92" s="56"/>
    </row>
    <row r="93" spans="1:6" ht="13.5" customHeight="1" x14ac:dyDescent="0.2"/>
    <row r="94" spans="1:6" x14ac:dyDescent="0.2">
      <c r="B94" s="16"/>
      <c r="C94" s="16"/>
      <c r="D94" s="16"/>
    </row>
  </sheetData>
  <mergeCells count="49">
    <mergeCell ref="B92:D92"/>
    <mergeCell ref="B81:D81"/>
    <mergeCell ref="B85:E85"/>
    <mergeCell ref="A86:F86"/>
    <mergeCell ref="A87:F87"/>
    <mergeCell ref="B89:E89"/>
    <mergeCell ref="A90:F90"/>
    <mergeCell ref="B80:D80"/>
    <mergeCell ref="B61:D61"/>
    <mergeCell ref="B62:D62"/>
    <mergeCell ref="B63:D63"/>
    <mergeCell ref="B64:D64"/>
    <mergeCell ref="B65:D65"/>
    <mergeCell ref="B66:D66"/>
    <mergeCell ref="B67:D67"/>
    <mergeCell ref="B68:D68"/>
    <mergeCell ref="B69:D69"/>
    <mergeCell ref="B70:D70"/>
    <mergeCell ref="B79:D79"/>
    <mergeCell ref="B60:D60"/>
    <mergeCell ref="B49:D49"/>
    <mergeCell ref="B50:D50"/>
    <mergeCell ref="B51:D51"/>
    <mergeCell ref="B52:D52"/>
    <mergeCell ref="B53:D53"/>
    <mergeCell ref="B54:D54"/>
    <mergeCell ref="B55:D55"/>
    <mergeCell ref="B56:D56"/>
    <mergeCell ref="B57:D57"/>
    <mergeCell ref="B58:D58"/>
    <mergeCell ref="B59:D59"/>
    <mergeCell ref="B48:D48"/>
    <mergeCell ref="B37:D37"/>
    <mergeCell ref="B38:D38"/>
    <mergeCell ref="B39:D39"/>
    <mergeCell ref="B40:D40"/>
    <mergeCell ref="B41:D41"/>
    <mergeCell ref="B42:D42"/>
    <mergeCell ref="B43:D43"/>
    <mergeCell ref="B44:D44"/>
    <mergeCell ref="B45:D45"/>
    <mergeCell ref="B46:D46"/>
    <mergeCell ref="B47:D47"/>
    <mergeCell ref="B36:D36"/>
    <mergeCell ref="A30:F30"/>
    <mergeCell ref="B32:D32"/>
    <mergeCell ref="B33:D33"/>
    <mergeCell ref="B34:D34"/>
    <mergeCell ref="B35:D35"/>
  </mergeCells>
  <dataValidations count="1">
    <dataValidation type="list" allowBlank="1" showInputMessage="1" showErrorMessage="1" sqref="B79:B81 B12:B20 B32:B70" xr:uid="{E88432F1-D2CA-438E-9F84-9727D6229504}">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64DCE-6329-47D6-A5EE-F48B1781EC68}">
  <sheetPr>
    <pageSetUpPr fitToPage="1"/>
  </sheetPr>
  <dimension ref="A12:F93"/>
  <sheetViews>
    <sheetView view="pageBreakPreview" topLeftCell="A10" zoomScale="80" zoomScaleNormal="100" zoomScaleSheetLayoutView="80" workbookViewId="0">
      <selection activeCell="B46" sqref="B46:D4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207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204</v>
      </c>
      <c r="C24" s="21"/>
      <c r="D24" s="21"/>
      <c r="E24" s="21"/>
      <c r="F24" s="21"/>
    </row>
    <row r="25" spans="1:6" ht="15" x14ac:dyDescent="0.2">
      <c r="A25" s="17"/>
      <c r="B25" s="25" t="s">
        <v>165</v>
      </c>
      <c r="C25" s="21"/>
      <c r="D25" s="21"/>
      <c r="E25" s="21"/>
      <c r="F25" s="21"/>
    </row>
    <row r="26" spans="1:6" ht="33.75" customHeight="1" x14ac:dyDescent="0.2">
      <c r="A26" s="17"/>
      <c r="B26" s="45" t="s">
        <v>131</v>
      </c>
      <c r="C26" s="21"/>
      <c r="D26" s="21"/>
      <c r="E26" s="21"/>
      <c r="F26" s="21"/>
    </row>
    <row r="27" spans="1:6" x14ac:dyDescent="0.2">
      <c r="A27" s="18"/>
      <c r="B27" s="21"/>
      <c r="C27" s="23"/>
      <c r="D27" s="23"/>
      <c r="E27" s="24"/>
      <c r="F27" s="21"/>
    </row>
    <row r="28" spans="1:6" ht="15" x14ac:dyDescent="0.2">
      <c r="A28" s="17"/>
      <c r="B28" s="23"/>
      <c r="C28" s="23"/>
      <c r="D28" s="27" t="s">
        <v>15</v>
      </c>
      <c r="E28" s="27" t="s">
        <v>208</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ht="14.25" x14ac:dyDescent="0.2">
      <c r="A31" s="17"/>
      <c r="B31" s="22" t="s">
        <v>6</v>
      </c>
      <c r="C31" s="17"/>
      <c r="D31" s="17"/>
      <c r="E31" s="17"/>
    </row>
    <row r="32" spans="1:6" ht="14.25" x14ac:dyDescent="0.2">
      <c r="A32" s="21"/>
      <c r="B32" s="51"/>
      <c r="C32" s="51"/>
      <c r="D32" s="51"/>
      <c r="E32" s="28"/>
      <c r="F32" s="21"/>
    </row>
    <row r="33" spans="1:6" ht="14.25" x14ac:dyDescent="0.2">
      <c r="A33" s="21"/>
      <c r="B33" s="51"/>
      <c r="C33" s="51"/>
      <c r="D33" s="51"/>
      <c r="E33" s="28"/>
      <c r="F33" s="21"/>
    </row>
    <row r="34" spans="1:6" ht="14.25" x14ac:dyDescent="0.2">
      <c r="A34" s="21"/>
      <c r="B34" s="51" t="s">
        <v>219</v>
      </c>
      <c r="C34" s="51"/>
      <c r="D34" s="51"/>
      <c r="E34" s="28"/>
      <c r="F34" s="21"/>
    </row>
    <row r="35" spans="1:6" ht="14.25" x14ac:dyDescent="0.2">
      <c r="A35" s="21"/>
      <c r="B35" s="51"/>
      <c r="C35" s="51"/>
      <c r="D35" s="51"/>
      <c r="E35" s="28"/>
      <c r="F35" s="21"/>
    </row>
    <row r="36" spans="1:6" ht="14.25" x14ac:dyDescent="0.2">
      <c r="A36" s="21"/>
      <c r="B36" s="51" t="s">
        <v>209</v>
      </c>
      <c r="C36" s="51"/>
      <c r="D36" s="51"/>
      <c r="E36" s="28"/>
      <c r="F36" s="21"/>
    </row>
    <row r="37" spans="1:6" ht="14.25" x14ac:dyDescent="0.2">
      <c r="A37" s="21"/>
      <c r="B37" s="51"/>
      <c r="C37" s="51"/>
      <c r="D37" s="51"/>
      <c r="E37" s="28"/>
      <c r="F37" s="21"/>
    </row>
    <row r="38" spans="1:6" ht="14.25" x14ac:dyDescent="0.2">
      <c r="A38" s="21"/>
      <c r="B38" s="51" t="s">
        <v>210</v>
      </c>
      <c r="C38" s="51"/>
      <c r="D38" s="51"/>
      <c r="E38" s="28"/>
      <c r="F38" s="21"/>
    </row>
    <row r="39" spans="1:6" ht="14.25" x14ac:dyDescent="0.2">
      <c r="A39" s="21"/>
      <c r="B39" s="51"/>
      <c r="C39" s="51"/>
      <c r="D39" s="51"/>
      <c r="E39" s="28"/>
      <c r="F39" s="21"/>
    </row>
    <row r="40" spans="1:6" ht="14.25" x14ac:dyDescent="0.2">
      <c r="A40" s="21"/>
      <c r="B40" s="51" t="s">
        <v>211</v>
      </c>
      <c r="C40" s="51"/>
      <c r="D40" s="51"/>
      <c r="E40" s="28"/>
      <c r="F40" s="21"/>
    </row>
    <row r="41" spans="1:6" ht="14.25" x14ac:dyDescent="0.2">
      <c r="A41" s="21"/>
      <c r="B41" s="51"/>
      <c r="C41" s="51"/>
      <c r="D41" s="51"/>
      <c r="E41" s="28"/>
      <c r="F41" s="21"/>
    </row>
    <row r="42" spans="1:6" ht="14.25" x14ac:dyDescent="0.2">
      <c r="A42" s="21"/>
      <c r="B42" s="51" t="s">
        <v>216</v>
      </c>
      <c r="C42" s="51"/>
      <c r="D42" s="51"/>
      <c r="E42" s="28"/>
      <c r="F42" s="21"/>
    </row>
    <row r="43" spans="1:6" ht="14.25" x14ac:dyDescent="0.2">
      <c r="A43" s="21"/>
      <c r="B43" s="51"/>
      <c r="C43" s="51"/>
      <c r="D43" s="51"/>
      <c r="E43" s="28"/>
      <c r="F43" s="21"/>
    </row>
    <row r="44" spans="1:6" ht="14.25" x14ac:dyDescent="0.2">
      <c r="A44" s="21"/>
      <c r="B44" s="51" t="s">
        <v>199</v>
      </c>
      <c r="C44" s="51"/>
      <c r="D44" s="51"/>
      <c r="E44" s="28"/>
      <c r="F44" s="21"/>
    </row>
    <row r="45" spans="1:6" ht="14.25" x14ac:dyDescent="0.2">
      <c r="A45" s="21"/>
      <c r="B45" s="51"/>
      <c r="C45" s="51"/>
      <c r="D45" s="51"/>
      <c r="E45" s="28"/>
      <c r="F45" s="21"/>
    </row>
    <row r="46" spans="1:6" ht="30" customHeight="1" x14ac:dyDescent="0.2">
      <c r="A46" s="21"/>
      <c r="B46" s="51" t="s">
        <v>218</v>
      </c>
      <c r="C46" s="51"/>
      <c r="D46" s="51"/>
      <c r="E46" s="28"/>
      <c r="F46" s="21"/>
    </row>
    <row r="47" spans="1:6" ht="14.25" x14ac:dyDescent="0.2">
      <c r="A47" s="21"/>
      <c r="B47" s="51"/>
      <c r="C47" s="51"/>
      <c r="D47" s="51"/>
      <c r="E47" s="28"/>
      <c r="F47" s="21"/>
    </row>
    <row r="48" spans="1:6" ht="14.25" x14ac:dyDescent="0.2">
      <c r="A48" s="21"/>
      <c r="B48" s="51" t="s">
        <v>217</v>
      </c>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51"/>
      <c r="C55" s="51"/>
      <c r="D55" s="51"/>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4.25" x14ac:dyDescent="0.2">
      <c r="A68" s="21"/>
      <c r="B68" s="51"/>
      <c r="C68" s="51"/>
      <c r="D68" s="51"/>
      <c r="E68" s="28"/>
      <c r="F68" s="21"/>
    </row>
    <row r="69" spans="1:6" ht="13.5" customHeight="1" x14ac:dyDescent="0.2">
      <c r="A69" s="21"/>
      <c r="B69" s="51"/>
      <c r="C69" s="51"/>
      <c r="D69" s="51"/>
      <c r="E69" s="28"/>
      <c r="F69" s="21"/>
    </row>
    <row r="70" spans="1:6" ht="13.5" customHeight="1" x14ac:dyDescent="0.2">
      <c r="A70" s="21"/>
      <c r="B70" s="25" t="s">
        <v>19</v>
      </c>
      <c r="C70" s="26"/>
      <c r="D70" s="26"/>
      <c r="E70" s="29">
        <f>32*350</f>
        <v>11200</v>
      </c>
      <c r="F70" s="21"/>
    </row>
    <row r="71" spans="1:6" ht="13.5" customHeight="1" x14ac:dyDescent="0.2">
      <c r="A71" s="21"/>
      <c r="B71" s="34" t="s">
        <v>16</v>
      </c>
      <c r="C71" s="26"/>
      <c r="D71" s="26"/>
      <c r="E71" s="30">
        <v>0</v>
      </c>
      <c r="F71" s="21"/>
    </row>
    <row r="72" spans="1:6" ht="13.5" customHeight="1" x14ac:dyDescent="0.2">
      <c r="A72" s="21"/>
      <c r="B72" s="34" t="s">
        <v>74</v>
      </c>
      <c r="C72" s="26"/>
      <c r="D72" s="26"/>
      <c r="E72" s="30">
        <v>0</v>
      </c>
      <c r="F72" s="21"/>
    </row>
    <row r="73" spans="1:6" ht="13.5" customHeight="1" x14ac:dyDescent="0.2">
      <c r="A73" s="21"/>
      <c r="B73" s="25" t="s">
        <v>18</v>
      </c>
      <c r="C73" s="26"/>
      <c r="D73" s="26"/>
      <c r="E73" s="29">
        <f>SUM(E70:E72)</f>
        <v>11200</v>
      </c>
      <c r="F73" s="21"/>
    </row>
    <row r="74" spans="1:6" ht="13.5" customHeight="1" x14ac:dyDescent="0.2">
      <c r="A74" s="21"/>
      <c r="B74" s="26" t="s">
        <v>5</v>
      </c>
      <c r="C74" s="31">
        <v>0.05</v>
      </c>
      <c r="D74" s="26"/>
      <c r="E74" s="35">
        <f>ROUND(E73*C74,2)</f>
        <v>560</v>
      </c>
      <c r="F74" s="21"/>
    </row>
    <row r="75" spans="1:6" ht="13.5" customHeight="1" x14ac:dyDescent="0.2">
      <c r="A75" s="21"/>
      <c r="B75" s="26" t="s">
        <v>4</v>
      </c>
      <c r="C75" s="42">
        <v>9.9750000000000005E-2</v>
      </c>
      <c r="D75" s="26"/>
      <c r="E75" s="43">
        <f>ROUND(E73*C75,2)</f>
        <v>1117.2</v>
      </c>
      <c r="F75" s="21"/>
    </row>
    <row r="76" spans="1:6" ht="13.5" customHeight="1" x14ac:dyDescent="0.2">
      <c r="A76" s="21"/>
      <c r="B76" s="26"/>
      <c r="C76" s="26"/>
      <c r="D76" s="26"/>
      <c r="E76" s="32"/>
      <c r="F76" s="21"/>
    </row>
    <row r="77" spans="1:6" ht="16.5" customHeight="1" thickBot="1" x14ac:dyDescent="0.25">
      <c r="A77" s="21"/>
      <c r="B77" s="25" t="s">
        <v>20</v>
      </c>
      <c r="C77" s="26"/>
      <c r="D77" s="26"/>
      <c r="E77" s="33">
        <f>SUM(E73:E75)</f>
        <v>12877.2</v>
      </c>
      <c r="F77" s="21"/>
    </row>
    <row r="78" spans="1:6" ht="15.75" thickTop="1" x14ac:dyDescent="0.2">
      <c r="A78" s="21"/>
      <c r="B78" s="53"/>
      <c r="C78" s="53"/>
      <c r="D78" s="53"/>
      <c r="E78" s="36"/>
      <c r="F78" s="21"/>
    </row>
    <row r="79" spans="1:6" ht="15" x14ac:dyDescent="0.2">
      <c r="A79" s="21"/>
      <c r="B79" s="52" t="s">
        <v>22</v>
      </c>
      <c r="C79" s="52"/>
      <c r="D79" s="52"/>
      <c r="E79" s="36">
        <v>0</v>
      </c>
      <c r="F79" s="21"/>
    </row>
    <row r="80" spans="1:6" ht="15" x14ac:dyDescent="0.2">
      <c r="A80" s="21"/>
      <c r="B80" s="53"/>
      <c r="C80" s="53"/>
      <c r="D80" s="53"/>
      <c r="E80" s="36"/>
      <c r="F80" s="21"/>
    </row>
    <row r="81" spans="1:6" ht="19.5" customHeight="1" x14ac:dyDescent="0.2">
      <c r="A81" s="21"/>
      <c r="B81" s="37" t="s">
        <v>21</v>
      </c>
      <c r="C81" s="38"/>
      <c r="D81" s="38"/>
      <c r="E81" s="39">
        <f>E77-E79</f>
        <v>12877.2</v>
      </c>
      <c r="F81" s="21"/>
    </row>
    <row r="82" spans="1:6" ht="13.5" customHeight="1" x14ac:dyDescent="0.2">
      <c r="A82" s="21"/>
      <c r="B82" s="21"/>
      <c r="C82" s="21"/>
      <c r="D82" s="21"/>
      <c r="E82" s="21"/>
      <c r="F82" s="21"/>
    </row>
    <row r="83" spans="1:6" x14ac:dyDescent="0.2">
      <c r="A83" s="21"/>
      <c r="B83" s="21"/>
      <c r="C83" s="21"/>
      <c r="D83" s="21"/>
      <c r="E83" s="21"/>
      <c r="F83" s="21"/>
    </row>
    <row r="84" spans="1:6" x14ac:dyDescent="0.2">
      <c r="A84" s="21"/>
      <c r="B84" s="57"/>
      <c r="C84" s="57"/>
      <c r="D84" s="57"/>
      <c r="E84" s="57"/>
      <c r="F84" s="21"/>
    </row>
    <row r="85" spans="1:6" ht="14.25" x14ac:dyDescent="0.2">
      <c r="A85" s="50" t="s">
        <v>37</v>
      </c>
      <c r="B85" s="50"/>
      <c r="C85" s="50"/>
      <c r="D85" s="50"/>
      <c r="E85" s="50"/>
      <c r="F85" s="50"/>
    </row>
    <row r="86" spans="1:6" ht="14.25" x14ac:dyDescent="0.2">
      <c r="A86" s="48" t="s">
        <v>56</v>
      </c>
      <c r="B86" s="48"/>
      <c r="C86" s="48"/>
      <c r="D86" s="48"/>
      <c r="E86" s="48"/>
      <c r="F86" s="48"/>
    </row>
    <row r="87" spans="1:6" x14ac:dyDescent="0.2">
      <c r="A87" s="21"/>
      <c r="B87" s="21"/>
      <c r="C87" s="21"/>
      <c r="D87" s="21"/>
      <c r="E87" s="21"/>
      <c r="F87" s="21"/>
    </row>
    <row r="88" spans="1:6" x14ac:dyDescent="0.2">
      <c r="A88" s="21"/>
      <c r="B88" s="58"/>
      <c r="C88" s="58"/>
      <c r="D88" s="58"/>
      <c r="E88" s="58"/>
      <c r="F88" s="21"/>
    </row>
    <row r="89" spans="1:6" ht="15" x14ac:dyDescent="0.2">
      <c r="A89" s="49" t="s">
        <v>8</v>
      </c>
      <c r="B89" s="49"/>
      <c r="C89" s="49"/>
      <c r="D89" s="49"/>
      <c r="E89" s="49"/>
      <c r="F89" s="49"/>
    </row>
    <row r="91" spans="1:6" ht="39.75" customHeight="1" x14ac:dyDescent="0.2">
      <c r="B91" s="55"/>
      <c r="C91" s="56"/>
      <c r="D91" s="56"/>
    </row>
    <row r="92" spans="1:6" ht="13.5" customHeight="1" x14ac:dyDescent="0.2"/>
    <row r="93" spans="1:6" x14ac:dyDescent="0.2">
      <c r="B93" s="16"/>
      <c r="C93" s="16"/>
      <c r="D93" s="16"/>
    </row>
  </sheetData>
  <mergeCells count="48">
    <mergeCell ref="B36:D36"/>
    <mergeCell ref="A30:F30"/>
    <mergeCell ref="B32:D32"/>
    <mergeCell ref="B33:D33"/>
    <mergeCell ref="B34:D34"/>
    <mergeCell ref="B35:D35"/>
    <mergeCell ref="B48:D48"/>
    <mergeCell ref="B37:D37"/>
    <mergeCell ref="B38:D38"/>
    <mergeCell ref="B39:D39"/>
    <mergeCell ref="B40:D40"/>
    <mergeCell ref="B41:D41"/>
    <mergeCell ref="B42:D42"/>
    <mergeCell ref="B43:D43"/>
    <mergeCell ref="B44:D44"/>
    <mergeCell ref="B45:D45"/>
    <mergeCell ref="B46:D46"/>
    <mergeCell ref="B47:D47"/>
    <mergeCell ref="B59:D59"/>
    <mergeCell ref="B49:D49"/>
    <mergeCell ref="B50:D50"/>
    <mergeCell ref="B51:D51"/>
    <mergeCell ref="B52:D52"/>
    <mergeCell ref="B53:D53"/>
    <mergeCell ref="B54:D54"/>
    <mergeCell ref="B55:D55"/>
    <mergeCell ref="B56:D56"/>
    <mergeCell ref="B57:D57"/>
    <mergeCell ref="B58:D58"/>
    <mergeCell ref="B79:D79"/>
    <mergeCell ref="B60:D60"/>
    <mergeCell ref="B61:D61"/>
    <mergeCell ref="B62:D62"/>
    <mergeCell ref="B63:D63"/>
    <mergeCell ref="B64:D64"/>
    <mergeCell ref="B65:D65"/>
    <mergeCell ref="B66:D66"/>
    <mergeCell ref="B67:D67"/>
    <mergeCell ref="B68:D68"/>
    <mergeCell ref="B69:D69"/>
    <mergeCell ref="B78:D78"/>
    <mergeCell ref="B91:D91"/>
    <mergeCell ref="B80:D80"/>
    <mergeCell ref="B84:E84"/>
    <mergeCell ref="A85:F85"/>
    <mergeCell ref="A86:F86"/>
    <mergeCell ref="B88:E88"/>
    <mergeCell ref="A89:F89"/>
  </mergeCells>
  <dataValidations count="1">
    <dataValidation type="list" allowBlank="1" showInputMessage="1" showErrorMessage="1" sqref="B78:B80 B12:B20 B32:B69" xr:uid="{933519B9-41AE-4A46-BA69-C1C855D75388}">
      <formula1>Liste_Activités</formula1>
    </dataValidation>
  </dataValidations>
  <printOptions horizontalCentered="1"/>
  <pageMargins left="0" right="0" top="0" bottom="0" header="0" footer="0"/>
  <pageSetup paperSize="131" scale="60" orientation="portrait" horizontalDpi="1200" verticalDpi="1200"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79460-F88C-45FC-8567-89936CBFB9F7}">
  <sheetPr>
    <pageSetUpPr fitToPage="1"/>
  </sheetPr>
  <dimension ref="A12:F94"/>
  <sheetViews>
    <sheetView tabSelected="1" view="pageBreakPreview" topLeftCell="A43" zoomScale="80" zoomScaleNormal="100" zoomScaleSheetLayoutView="80" workbookViewId="0">
      <selection activeCell="E71" sqref="E7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220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133</v>
      </c>
      <c r="C25" s="21"/>
      <c r="D25" s="21"/>
      <c r="E25" s="21"/>
      <c r="F25" s="21"/>
    </row>
    <row r="26" spans="1:6" ht="33.75" customHeight="1" x14ac:dyDescent="0.2">
      <c r="A26" s="17"/>
      <c r="B26" s="45" t="s">
        <v>131</v>
      </c>
      <c r="C26" s="21"/>
      <c r="D26" s="21"/>
      <c r="E26" s="21"/>
      <c r="F26" s="21"/>
    </row>
    <row r="27" spans="1:6" x14ac:dyDescent="0.2">
      <c r="A27" s="18"/>
      <c r="B27" s="21"/>
      <c r="C27" s="23"/>
      <c r="D27" s="23"/>
      <c r="E27" s="24"/>
      <c r="F27" s="21"/>
    </row>
    <row r="28" spans="1:6" ht="15" x14ac:dyDescent="0.2">
      <c r="A28" s="17"/>
      <c r="B28" s="23"/>
      <c r="C28" s="23"/>
      <c r="D28" s="27" t="s">
        <v>15</v>
      </c>
      <c r="E28" s="27" t="s">
        <v>221</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ht="14.25" x14ac:dyDescent="0.2">
      <c r="A31" s="17"/>
      <c r="B31" s="22" t="s">
        <v>222</v>
      </c>
      <c r="C31" s="17"/>
      <c r="D31" s="17"/>
      <c r="E31" s="17"/>
    </row>
    <row r="32" spans="1:6" ht="14.25" x14ac:dyDescent="0.2">
      <c r="A32" s="21"/>
      <c r="B32" s="51"/>
      <c r="C32" s="51"/>
      <c r="D32" s="51"/>
      <c r="E32" s="28"/>
      <c r="F32" s="21"/>
    </row>
    <row r="33" spans="1:6" ht="14.25" x14ac:dyDescent="0.2">
      <c r="A33" s="21"/>
      <c r="B33" s="51"/>
      <c r="C33" s="51"/>
      <c r="D33" s="51"/>
      <c r="E33" s="28"/>
      <c r="F33" s="21"/>
    </row>
    <row r="34" spans="1:6" ht="14.25" x14ac:dyDescent="0.2">
      <c r="A34" s="21"/>
      <c r="B34" s="51" t="s">
        <v>223</v>
      </c>
      <c r="C34" s="51"/>
      <c r="D34" s="51"/>
      <c r="E34" s="28"/>
      <c r="F34" s="21"/>
    </row>
    <row r="35" spans="1:6" ht="14.25" x14ac:dyDescent="0.2">
      <c r="A35" s="21"/>
      <c r="B35" s="51"/>
      <c r="C35" s="51"/>
      <c r="D35" s="51"/>
      <c r="E35" s="28"/>
      <c r="F35" s="21"/>
    </row>
    <row r="36" spans="1:6" ht="14.25" x14ac:dyDescent="0.2">
      <c r="A36" s="21"/>
      <c r="B36" s="51" t="s">
        <v>224</v>
      </c>
      <c r="C36" s="51"/>
      <c r="D36" s="51"/>
      <c r="E36" s="28"/>
      <c r="F36" s="21"/>
    </row>
    <row r="37" spans="1:6" ht="14.25" x14ac:dyDescent="0.2">
      <c r="A37" s="21"/>
      <c r="B37" s="51"/>
      <c r="C37" s="51"/>
      <c r="D37" s="51"/>
      <c r="E37" s="28"/>
      <c r="F37" s="21"/>
    </row>
    <row r="38" spans="1:6" ht="14.25" x14ac:dyDescent="0.2">
      <c r="A38" s="21"/>
      <c r="B38" s="51" t="s">
        <v>225</v>
      </c>
      <c r="C38" s="51"/>
      <c r="D38" s="51"/>
      <c r="E38" s="28"/>
      <c r="F38" s="21"/>
    </row>
    <row r="39" spans="1:6" ht="14.25" x14ac:dyDescent="0.2">
      <c r="A39" s="21"/>
      <c r="B39" s="51"/>
      <c r="C39" s="51"/>
      <c r="D39" s="51"/>
      <c r="E39" s="28"/>
      <c r="F39" s="21"/>
    </row>
    <row r="40" spans="1:6" ht="14.25" x14ac:dyDescent="0.2">
      <c r="A40" s="21"/>
      <c r="B40" s="51"/>
      <c r="C40" s="51"/>
      <c r="D40" s="51"/>
      <c r="E40" s="28"/>
      <c r="F40" s="21"/>
    </row>
    <row r="41" spans="1:6" ht="14.25" x14ac:dyDescent="0.2">
      <c r="A41" s="21"/>
      <c r="B41" s="51"/>
      <c r="C41" s="51"/>
      <c r="D41" s="51"/>
      <c r="E41" s="28"/>
      <c r="F41" s="21"/>
    </row>
    <row r="42" spans="1:6" ht="14.25" x14ac:dyDescent="0.2">
      <c r="A42" s="21"/>
      <c r="B42" s="51"/>
      <c r="C42" s="51"/>
      <c r="D42" s="51"/>
      <c r="E42" s="28"/>
      <c r="F42" s="21"/>
    </row>
    <row r="43" spans="1:6" ht="14.25" x14ac:dyDescent="0.2">
      <c r="A43" s="21"/>
      <c r="B43" s="51"/>
      <c r="C43" s="51"/>
      <c r="D43" s="51"/>
      <c r="E43" s="28"/>
      <c r="F43" s="21"/>
    </row>
    <row r="44" spans="1:6" ht="14.25" x14ac:dyDescent="0.2">
      <c r="A44" s="21"/>
      <c r="B44" s="51"/>
      <c r="C44" s="51"/>
      <c r="D44" s="51"/>
      <c r="E44" s="28"/>
      <c r="F44" s="21"/>
    </row>
    <row r="45" spans="1:6" ht="14.25" x14ac:dyDescent="0.2">
      <c r="A45" s="21"/>
      <c r="B45" s="51"/>
      <c r="C45" s="51"/>
      <c r="D45" s="51"/>
      <c r="E45" s="28"/>
      <c r="F45" s="21"/>
    </row>
    <row r="46" spans="1:6" ht="14.25" x14ac:dyDescent="0.2">
      <c r="A46" s="21"/>
      <c r="B46" s="51"/>
      <c r="C46" s="51"/>
      <c r="D46" s="51"/>
      <c r="E46" s="28"/>
      <c r="F46" s="21"/>
    </row>
    <row r="47" spans="1:6" ht="14.25" x14ac:dyDescent="0.2">
      <c r="A47" s="21"/>
      <c r="B47" s="51"/>
      <c r="C47" s="51"/>
      <c r="D47" s="51"/>
      <c r="E47" s="28"/>
      <c r="F47" s="21"/>
    </row>
    <row r="48" spans="1:6" ht="14.25" x14ac:dyDescent="0.2">
      <c r="A48" s="21"/>
      <c r="B48" s="51"/>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51"/>
      <c r="C55" s="51"/>
      <c r="D55" s="51"/>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4.25" x14ac:dyDescent="0.2">
      <c r="A68" s="21"/>
      <c r="B68" s="51"/>
      <c r="C68" s="51"/>
      <c r="D68" s="51"/>
      <c r="E68" s="28"/>
      <c r="F68" s="21"/>
    </row>
    <row r="69" spans="1:6" ht="14.25" x14ac:dyDescent="0.2">
      <c r="A69" s="21"/>
      <c r="B69" s="51"/>
      <c r="C69" s="51"/>
      <c r="D69" s="51"/>
      <c r="E69" s="28"/>
      <c r="F69" s="21"/>
    </row>
    <row r="70" spans="1:6" ht="13.5" customHeight="1" x14ac:dyDescent="0.2">
      <c r="A70" s="21"/>
      <c r="B70" s="51"/>
      <c r="C70" s="51"/>
      <c r="D70" s="51"/>
      <c r="E70" s="28"/>
      <c r="F70" s="21"/>
    </row>
    <row r="71" spans="1:6" ht="13.5" customHeight="1" x14ac:dyDescent="0.2">
      <c r="A71" s="21"/>
      <c r="B71" s="25" t="s">
        <v>19</v>
      </c>
      <c r="C71" s="26"/>
      <c r="D71" s="26"/>
      <c r="E71" s="29">
        <f>9.5*350</f>
        <v>3325</v>
      </c>
      <c r="F71" s="21"/>
    </row>
    <row r="72" spans="1:6" ht="13.5" customHeight="1" x14ac:dyDescent="0.2">
      <c r="A72" s="21"/>
      <c r="B72" s="34" t="s">
        <v>16</v>
      </c>
      <c r="C72" s="26"/>
      <c r="D72" s="26"/>
      <c r="E72" s="30">
        <v>0</v>
      </c>
      <c r="F72" s="21"/>
    </row>
    <row r="73" spans="1:6" ht="13.5" customHeight="1" x14ac:dyDescent="0.2">
      <c r="A73" s="21"/>
      <c r="B73" s="34" t="s">
        <v>74</v>
      </c>
      <c r="C73" s="26"/>
      <c r="D73" s="26"/>
      <c r="E73" s="30">
        <v>0</v>
      </c>
      <c r="F73" s="21"/>
    </row>
    <row r="74" spans="1:6" ht="13.5" customHeight="1" x14ac:dyDescent="0.2">
      <c r="A74" s="21"/>
      <c r="B74" s="25" t="s">
        <v>18</v>
      </c>
      <c r="C74" s="26"/>
      <c r="D74" s="26"/>
      <c r="E74" s="29">
        <f>SUM(E71:E73)</f>
        <v>3325</v>
      </c>
      <c r="F74" s="21"/>
    </row>
    <row r="75" spans="1:6" ht="13.5" customHeight="1" x14ac:dyDescent="0.2">
      <c r="A75" s="21"/>
      <c r="B75" s="26" t="s">
        <v>5</v>
      </c>
      <c r="C75" s="31">
        <v>0.05</v>
      </c>
      <c r="D75" s="26"/>
      <c r="E75" s="35">
        <f>ROUND(E74*C75,2)</f>
        <v>166.25</v>
      </c>
      <c r="F75" s="21"/>
    </row>
    <row r="76" spans="1:6" ht="13.5" customHeight="1" x14ac:dyDescent="0.2">
      <c r="A76" s="21"/>
      <c r="B76" s="26" t="s">
        <v>4</v>
      </c>
      <c r="C76" s="42">
        <v>9.9750000000000005E-2</v>
      </c>
      <c r="D76" s="26"/>
      <c r="E76" s="43">
        <f>ROUND(E74*C76,2)</f>
        <v>331.67</v>
      </c>
      <c r="F76" s="21"/>
    </row>
    <row r="77" spans="1:6" ht="13.5" customHeight="1" x14ac:dyDescent="0.2">
      <c r="A77" s="21"/>
      <c r="B77" s="26"/>
      <c r="C77" s="26"/>
      <c r="D77" s="26"/>
      <c r="E77" s="32"/>
      <c r="F77" s="21"/>
    </row>
    <row r="78" spans="1:6" ht="16.5" customHeight="1" thickBot="1" x14ac:dyDescent="0.25">
      <c r="A78" s="21"/>
      <c r="B78" s="25" t="s">
        <v>20</v>
      </c>
      <c r="C78" s="26"/>
      <c r="D78" s="26"/>
      <c r="E78" s="33">
        <f>SUM(E74:E76)</f>
        <v>3822.92</v>
      </c>
      <c r="F78" s="21"/>
    </row>
    <row r="79" spans="1:6" ht="15.75" thickTop="1" x14ac:dyDescent="0.2">
      <c r="A79" s="21"/>
      <c r="B79" s="53"/>
      <c r="C79" s="53"/>
      <c r="D79" s="53"/>
      <c r="E79" s="36"/>
      <c r="F79" s="21"/>
    </row>
    <row r="80" spans="1:6" ht="15" x14ac:dyDescent="0.2">
      <c r="A80" s="21"/>
      <c r="B80" s="52" t="s">
        <v>22</v>
      </c>
      <c r="C80" s="52"/>
      <c r="D80" s="52"/>
      <c r="E80" s="36">
        <v>0</v>
      </c>
      <c r="F80" s="21"/>
    </row>
    <row r="81" spans="1:6" ht="15" x14ac:dyDescent="0.2">
      <c r="A81" s="21"/>
      <c r="B81" s="53"/>
      <c r="C81" s="53"/>
      <c r="D81" s="53"/>
      <c r="E81" s="36"/>
      <c r="F81" s="21"/>
    </row>
    <row r="82" spans="1:6" ht="19.5" customHeight="1" x14ac:dyDescent="0.2">
      <c r="A82" s="21"/>
      <c r="B82" s="37" t="s">
        <v>21</v>
      </c>
      <c r="C82" s="38"/>
      <c r="D82" s="38"/>
      <c r="E82" s="39">
        <f>E78-E80</f>
        <v>3822.92</v>
      </c>
      <c r="F82" s="21"/>
    </row>
    <row r="83" spans="1:6" ht="13.5" customHeight="1" x14ac:dyDescent="0.2">
      <c r="A83" s="21"/>
      <c r="B83" s="21"/>
      <c r="C83" s="21"/>
      <c r="D83" s="21"/>
      <c r="E83" s="21"/>
      <c r="F83" s="21"/>
    </row>
    <row r="84" spans="1:6" x14ac:dyDescent="0.2">
      <c r="A84" s="21"/>
      <c r="B84" s="21"/>
      <c r="C84" s="21"/>
      <c r="D84" s="21"/>
      <c r="E84" s="21"/>
      <c r="F84" s="21"/>
    </row>
    <row r="85" spans="1:6" x14ac:dyDescent="0.2">
      <c r="A85" s="21"/>
      <c r="B85" s="57"/>
      <c r="C85" s="57"/>
      <c r="D85" s="57"/>
      <c r="E85" s="57"/>
      <c r="F85" s="21"/>
    </row>
    <row r="86" spans="1:6" ht="14.25" x14ac:dyDescent="0.2">
      <c r="A86" s="50" t="s">
        <v>37</v>
      </c>
      <c r="B86" s="50"/>
      <c r="C86" s="50"/>
      <c r="D86" s="50"/>
      <c r="E86" s="50"/>
      <c r="F86" s="50"/>
    </row>
    <row r="87" spans="1:6" ht="14.25" x14ac:dyDescent="0.2">
      <c r="A87" s="48" t="s">
        <v>56</v>
      </c>
      <c r="B87" s="48"/>
      <c r="C87" s="48"/>
      <c r="D87" s="48"/>
      <c r="E87" s="48"/>
      <c r="F87" s="48"/>
    </row>
    <row r="88" spans="1:6" x14ac:dyDescent="0.2">
      <c r="A88" s="21"/>
      <c r="B88" s="21"/>
      <c r="C88" s="21"/>
      <c r="D88" s="21"/>
      <c r="E88" s="21"/>
      <c r="F88" s="21"/>
    </row>
    <row r="89" spans="1:6" x14ac:dyDescent="0.2">
      <c r="A89" s="21"/>
      <c r="B89" s="58"/>
      <c r="C89" s="58"/>
      <c r="D89" s="58"/>
      <c r="E89" s="58"/>
      <c r="F89" s="21"/>
    </row>
    <row r="90" spans="1:6" ht="15" x14ac:dyDescent="0.2">
      <c r="A90" s="49" t="s">
        <v>8</v>
      </c>
      <c r="B90" s="49"/>
      <c r="C90" s="49"/>
      <c r="D90" s="49"/>
      <c r="E90" s="49"/>
      <c r="F90" s="49"/>
    </row>
    <row r="92" spans="1:6" ht="39.75" customHeight="1" x14ac:dyDescent="0.2">
      <c r="B92" s="55"/>
      <c r="C92" s="56"/>
      <c r="D92" s="56"/>
    </row>
    <row r="93" spans="1:6" ht="13.5" customHeight="1" x14ac:dyDescent="0.2"/>
    <row r="94" spans="1:6" x14ac:dyDescent="0.2">
      <c r="B94" s="16"/>
      <c r="C94" s="16"/>
      <c r="D94" s="16"/>
    </row>
  </sheetData>
  <mergeCells count="49">
    <mergeCell ref="B92:D92"/>
    <mergeCell ref="B81:D81"/>
    <mergeCell ref="B85:E85"/>
    <mergeCell ref="A86:F86"/>
    <mergeCell ref="A87:F87"/>
    <mergeCell ref="B89:E89"/>
    <mergeCell ref="A90:F90"/>
    <mergeCell ref="B67:D67"/>
    <mergeCell ref="B68:D68"/>
    <mergeCell ref="B69:D69"/>
    <mergeCell ref="B70:D70"/>
    <mergeCell ref="B79:D79"/>
    <mergeCell ref="B80:D80"/>
    <mergeCell ref="B61:D61"/>
    <mergeCell ref="B62:D62"/>
    <mergeCell ref="B63:D63"/>
    <mergeCell ref="B64:D64"/>
    <mergeCell ref="B65:D65"/>
    <mergeCell ref="B66:D66"/>
    <mergeCell ref="B55:D55"/>
    <mergeCell ref="B56:D56"/>
    <mergeCell ref="B57:D57"/>
    <mergeCell ref="B58:D58"/>
    <mergeCell ref="B59:D59"/>
    <mergeCell ref="B60:D60"/>
    <mergeCell ref="B49:D49"/>
    <mergeCell ref="B50:D50"/>
    <mergeCell ref="B51:D51"/>
    <mergeCell ref="B52:D52"/>
    <mergeCell ref="B53:D53"/>
    <mergeCell ref="B54:D54"/>
    <mergeCell ref="B43:D43"/>
    <mergeCell ref="B44:D44"/>
    <mergeCell ref="B45:D45"/>
    <mergeCell ref="B46:D46"/>
    <mergeCell ref="B47:D47"/>
    <mergeCell ref="B48:D48"/>
    <mergeCell ref="B37:D37"/>
    <mergeCell ref="B38:D38"/>
    <mergeCell ref="B39:D39"/>
    <mergeCell ref="B40:D40"/>
    <mergeCell ref="B41:D41"/>
    <mergeCell ref="B42:D42"/>
    <mergeCell ref="A30:F30"/>
    <mergeCell ref="B32:D32"/>
    <mergeCell ref="B33:D33"/>
    <mergeCell ref="B34:D34"/>
    <mergeCell ref="B35:D35"/>
    <mergeCell ref="B36:D36"/>
  </mergeCells>
  <dataValidations count="1">
    <dataValidation type="list" allowBlank="1" showInputMessage="1" showErrorMessage="1" sqref="B79:B81 B12:B20 B32:B70" xr:uid="{37CC1DED-D769-4726-8067-414E8802B199}">
      <formula1>Liste_Activités</formula1>
    </dataValidation>
  </dataValidations>
  <printOptions horizontalCentered="1"/>
  <pageMargins left="0" right="0" top="0" bottom="0" header="0" footer="0"/>
  <pageSetup paperSize="131" scale="62"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2"/>
  <sheetViews>
    <sheetView view="pageBreakPreview" zoomScale="80" zoomScaleNormal="100" zoomScaleSheetLayoutView="80" workbookViewId="0">
      <selection activeCell="B35" sqref="B35:D35"/>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57</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40</v>
      </c>
      <c r="C25" s="21"/>
      <c r="D25" s="21"/>
      <c r="E25" s="21"/>
      <c r="F25" s="21"/>
    </row>
    <row r="26" spans="1:6" ht="33.75" customHeight="1" x14ac:dyDescent="0.2">
      <c r="A26" s="17"/>
      <c r="B26" s="45" t="s">
        <v>58</v>
      </c>
      <c r="C26" s="21"/>
      <c r="D26" s="21"/>
      <c r="E26" s="21"/>
      <c r="F26" s="21"/>
    </row>
    <row r="27" spans="1:6" x14ac:dyDescent="0.2">
      <c r="A27" s="18"/>
      <c r="B27" s="21"/>
      <c r="C27" s="23"/>
      <c r="D27" s="23"/>
      <c r="E27" s="24"/>
      <c r="F27" s="21"/>
    </row>
    <row r="28" spans="1:6" ht="15" x14ac:dyDescent="0.2">
      <c r="A28" s="17"/>
      <c r="B28" s="23"/>
      <c r="C28" s="23"/>
      <c r="D28" s="27" t="s">
        <v>15</v>
      </c>
      <c r="E28" s="27" t="s">
        <v>59</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6</v>
      </c>
      <c r="C32" s="22"/>
      <c r="D32" s="22"/>
      <c r="E32" s="28"/>
      <c r="F32" s="21"/>
    </row>
    <row r="33" spans="1:6" ht="14.25" x14ac:dyDescent="0.2">
      <c r="A33" s="21"/>
      <c r="B33" s="51"/>
      <c r="C33" s="51"/>
      <c r="D33" s="51"/>
      <c r="E33" s="28"/>
      <c r="F33" s="21"/>
    </row>
    <row r="34" spans="1:6" ht="14.25" x14ac:dyDescent="0.2">
      <c r="A34" s="21"/>
      <c r="B34" s="51"/>
      <c r="C34" s="51"/>
      <c r="D34" s="51"/>
      <c r="E34" s="28"/>
      <c r="F34" s="21"/>
    </row>
    <row r="35" spans="1:6" ht="14.25" x14ac:dyDescent="0.2">
      <c r="A35" s="21"/>
      <c r="B35" s="51" t="s">
        <v>60</v>
      </c>
      <c r="C35" s="51"/>
      <c r="D35" s="51"/>
      <c r="E35" s="28"/>
      <c r="F35" s="21"/>
    </row>
    <row r="36" spans="1:6" ht="14.25" x14ac:dyDescent="0.2">
      <c r="A36" s="21"/>
      <c r="B36" s="51"/>
      <c r="C36" s="51"/>
      <c r="D36" s="51"/>
      <c r="E36" s="28"/>
      <c r="F36" s="21"/>
    </row>
    <row r="37" spans="1:6" ht="14.25" x14ac:dyDescent="0.2">
      <c r="A37" s="21"/>
      <c r="B37" s="51"/>
      <c r="C37" s="51"/>
      <c r="D37" s="51"/>
      <c r="E37" s="28"/>
      <c r="F37" s="21"/>
    </row>
    <row r="38" spans="1:6" ht="14.25" x14ac:dyDescent="0.2">
      <c r="A38" s="21"/>
      <c r="B38" s="51" t="s">
        <v>62</v>
      </c>
      <c r="C38" s="51"/>
      <c r="D38" s="51"/>
      <c r="E38" s="28"/>
      <c r="F38" s="21"/>
    </row>
    <row r="39" spans="1:6" ht="14.25" x14ac:dyDescent="0.2">
      <c r="A39" s="21"/>
      <c r="B39" s="51"/>
      <c r="C39" s="51"/>
      <c r="D39" s="51"/>
      <c r="E39" s="28"/>
      <c r="F39" s="21"/>
    </row>
    <row r="40" spans="1:6" ht="14.25" x14ac:dyDescent="0.2">
      <c r="A40" s="21"/>
      <c r="B40" s="51"/>
      <c r="C40" s="51"/>
      <c r="D40" s="51"/>
      <c r="E40" s="28"/>
      <c r="F40" s="21"/>
    </row>
    <row r="41" spans="1:6" ht="14.25" x14ac:dyDescent="0.2">
      <c r="A41" s="21"/>
      <c r="B41" s="51" t="s">
        <v>61</v>
      </c>
      <c r="C41" s="51"/>
      <c r="D41" s="51"/>
      <c r="E41" s="28"/>
      <c r="F41" s="21"/>
    </row>
    <row r="42" spans="1:6" ht="14.25" x14ac:dyDescent="0.2">
      <c r="A42" s="21"/>
      <c r="B42" s="51"/>
      <c r="C42" s="51"/>
      <c r="D42" s="51"/>
      <c r="E42" s="28"/>
      <c r="F42" s="21"/>
    </row>
    <row r="43" spans="1:6" ht="14.25" x14ac:dyDescent="0.2">
      <c r="A43" s="21"/>
      <c r="B43" s="51"/>
      <c r="C43" s="51"/>
      <c r="D43" s="51"/>
      <c r="E43" s="28"/>
      <c r="F43" s="21"/>
    </row>
    <row r="44" spans="1:6" ht="14.25" x14ac:dyDescent="0.2">
      <c r="A44" s="21"/>
      <c r="B44" s="51"/>
      <c r="C44" s="51"/>
      <c r="D44" s="51"/>
      <c r="E44" s="28"/>
      <c r="F44" s="21"/>
    </row>
    <row r="45" spans="1:6" ht="14.25" x14ac:dyDescent="0.2">
      <c r="A45" s="21"/>
      <c r="B45" s="51"/>
      <c r="C45" s="51"/>
      <c r="D45" s="51"/>
      <c r="E45" s="28"/>
      <c r="F45" s="21"/>
    </row>
    <row r="46" spans="1:6" ht="14.25" x14ac:dyDescent="0.2">
      <c r="A46" s="21"/>
      <c r="B46" s="51"/>
      <c r="C46" s="51"/>
      <c r="D46" s="51"/>
      <c r="E46" s="28"/>
      <c r="F46" s="21"/>
    </row>
    <row r="47" spans="1:6" ht="14.25" x14ac:dyDescent="0.2">
      <c r="A47" s="21"/>
      <c r="B47" s="51"/>
      <c r="C47" s="51"/>
      <c r="D47" s="51"/>
      <c r="E47" s="28"/>
      <c r="F47" s="21"/>
    </row>
    <row r="48" spans="1:6" ht="14.25" x14ac:dyDescent="0.2">
      <c r="A48" s="21"/>
      <c r="B48" s="51"/>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44"/>
      <c r="C55" s="44"/>
      <c r="D55" s="44"/>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3.5" customHeight="1" x14ac:dyDescent="0.2">
      <c r="A68" s="21"/>
      <c r="B68" s="51"/>
      <c r="C68" s="51"/>
      <c r="D68" s="51"/>
      <c r="E68" s="28"/>
      <c r="F68" s="21"/>
    </row>
    <row r="69" spans="1:6" ht="13.5" customHeight="1" x14ac:dyDescent="0.2">
      <c r="A69" s="21"/>
      <c r="B69" s="25" t="s">
        <v>19</v>
      </c>
      <c r="C69" s="26"/>
      <c r="D69" s="26"/>
      <c r="E69" s="29">
        <f>4.25*230</f>
        <v>977.5</v>
      </c>
      <c r="F69" s="21"/>
    </row>
    <row r="70" spans="1:6" ht="13.5" customHeight="1" x14ac:dyDescent="0.2">
      <c r="A70" s="21"/>
      <c r="B70" s="34" t="s">
        <v>16</v>
      </c>
      <c r="C70" s="26"/>
      <c r="D70" s="26"/>
      <c r="E70" s="30">
        <v>0</v>
      </c>
      <c r="F70" s="21"/>
    </row>
    <row r="71" spans="1:6" ht="13.5" customHeight="1" x14ac:dyDescent="0.2">
      <c r="A71" s="21"/>
      <c r="B71" s="34" t="s">
        <v>17</v>
      </c>
      <c r="C71" s="26"/>
      <c r="D71" s="26"/>
      <c r="E71" s="30">
        <v>0</v>
      </c>
      <c r="F71" s="21"/>
    </row>
    <row r="72" spans="1:6" ht="13.5" customHeight="1" x14ac:dyDescent="0.2">
      <c r="A72" s="21"/>
      <c r="B72" s="25" t="s">
        <v>18</v>
      </c>
      <c r="C72" s="26"/>
      <c r="D72" s="26"/>
      <c r="E72" s="29">
        <f>SUM(E69:E71)</f>
        <v>977.5</v>
      </c>
      <c r="F72" s="21"/>
    </row>
    <row r="73" spans="1:6" ht="13.5" customHeight="1" x14ac:dyDescent="0.2">
      <c r="A73" s="21"/>
      <c r="B73" s="26" t="s">
        <v>5</v>
      </c>
      <c r="C73" s="31">
        <v>0.05</v>
      </c>
      <c r="D73" s="26"/>
      <c r="E73" s="35">
        <f>ROUND(E72*C73,2)</f>
        <v>48.88</v>
      </c>
      <c r="F73" s="21"/>
    </row>
    <row r="74" spans="1:6" ht="13.5" customHeight="1" x14ac:dyDescent="0.2">
      <c r="A74" s="21"/>
      <c r="B74" s="26" t="s">
        <v>4</v>
      </c>
      <c r="C74" s="42">
        <v>9.9750000000000005E-2</v>
      </c>
      <c r="D74" s="26"/>
      <c r="E74" s="43">
        <f>ROUND(E72*C74,2)</f>
        <v>97.51</v>
      </c>
      <c r="F74" s="21"/>
    </row>
    <row r="75" spans="1:6" ht="13.5" customHeight="1" x14ac:dyDescent="0.2">
      <c r="A75" s="21"/>
      <c r="B75" s="26"/>
      <c r="C75" s="26"/>
      <c r="D75" s="26"/>
      <c r="E75" s="32"/>
      <c r="F75" s="21"/>
    </row>
    <row r="76" spans="1:6" ht="16.5" customHeight="1" thickBot="1" x14ac:dyDescent="0.25">
      <c r="A76" s="21"/>
      <c r="B76" s="25" t="s">
        <v>20</v>
      </c>
      <c r="C76" s="26"/>
      <c r="D76" s="26"/>
      <c r="E76" s="33">
        <f>SUM(E72:E74)</f>
        <v>1123.8900000000001</v>
      </c>
      <c r="F76" s="21"/>
    </row>
    <row r="77" spans="1:6" ht="15.75" thickTop="1" x14ac:dyDescent="0.2">
      <c r="A77" s="21"/>
      <c r="B77" s="53"/>
      <c r="C77" s="53"/>
      <c r="D77" s="53"/>
      <c r="E77" s="36"/>
      <c r="F77" s="21"/>
    </row>
    <row r="78" spans="1:6" ht="15" x14ac:dyDescent="0.2">
      <c r="A78" s="21"/>
      <c r="B78" s="52" t="s">
        <v>22</v>
      </c>
      <c r="C78" s="52"/>
      <c r="D78" s="52"/>
      <c r="E78" s="36">
        <v>0</v>
      </c>
      <c r="F78" s="21"/>
    </row>
    <row r="79" spans="1:6" ht="15" x14ac:dyDescent="0.2">
      <c r="A79" s="21"/>
      <c r="B79" s="53"/>
      <c r="C79" s="53"/>
      <c r="D79" s="53"/>
      <c r="E79" s="36"/>
      <c r="F79" s="21"/>
    </row>
    <row r="80" spans="1:6" ht="19.5" customHeight="1" x14ac:dyDescent="0.2">
      <c r="A80" s="21"/>
      <c r="B80" s="37" t="s">
        <v>21</v>
      </c>
      <c r="C80" s="38"/>
      <c r="D80" s="38"/>
      <c r="E80" s="39">
        <f>E76-E78</f>
        <v>1123.8900000000001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7"/>
      <c r="C83" s="57"/>
      <c r="D83" s="57"/>
      <c r="E83" s="57"/>
      <c r="F83" s="21"/>
    </row>
    <row r="84" spans="1:6" ht="14.25" x14ac:dyDescent="0.2">
      <c r="A84" s="50" t="s">
        <v>37</v>
      </c>
      <c r="B84" s="50"/>
      <c r="C84" s="50"/>
      <c r="D84" s="50"/>
      <c r="E84" s="50"/>
      <c r="F84" s="50"/>
    </row>
    <row r="85" spans="1:6" ht="14.25" x14ac:dyDescent="0.2">
      <c r="A85" s="48" t="s">
        <v>56</v>
      </c>
      <c r="B85" s="48"/>
      <c r="C85" s="48"/>
      <c r="D85" s="48"/>
      <c r="E85" s="48"/>
      <c r="F85" s="48"/>
    </row>
    <row r="86" spans="1:6" x14ac:dyDescent="0.2">
      <c r="A86" s="21"/>
      <c r="B86" s="21"/>
      <c r="C86" s="21"/>
      <c r="D86" s="21"/>
      <c r="E86" s="21"/>
      <c r="F86" s="21"/>
    </row>
    <row r="87" spans="1:6" x14ac:dyDescent="0.2">
      <c r="A87" s="21"/>
      <c r="B87" s="58"/>
      <c r="C87" s="58"/>
      <c r="D87" s="58"/>
      <c r="E87" s="58"/>
      <c r="F87" s="21"/>
    </row>
    <row r="88" spans="1:6" ht="15" x14ac:dyDescent="0.2">
      <c r="A88" s="49" t="s">
        <v>8</v>
      </c>
      <c r="B88" s="49"/>
      <c r="C88" s="49"/>
      <c r="D88" s="49"/>
      <c r="E88" s="49"/>
      <c r="F88" s="49"/>
    </row>
    <row r="90" spans="1:6" ht="39.75" customHeight="1" x14ac:dyDescent="0.2">
      <c r="B90" s="55"/>
      <c r="C90" s="56"/>
      <c r="D90" s="56"/>
    </row>
    <row r="91" spans="1:6" ht="13.5" customHeight="1" x14ac:dyDescent="0.2"/>
    <row r="92" spans="1:6" x14ac:dyDescent="0.2">
      <c r="B92" s="16"/>
      <c r="C92" s="16"/>
      <c r="D92"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200-000000000000}">
      <formula1>Liste_Activités</formula1>
    </dataValidation>
  </dataValidations>
  <printOptions horizontalCentered="1"/>
  <pageMargins left="0" right="0" top="0" bottom="0" header="0" footer="0"/>
  <pageSetup paperSize="126" scale="84"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2">
    <pageSetUpPr fitToPage="1"/>
  </sheetPr>
  <dimension ref="A1:D47"/>
  <sheetViews>
    <sheetView view="pageBreakPreview" topLeftCell="A28" zoomScaleNormal="100" workbookViewId="0">
      <selection activeCell="C53" sqref="C53"/>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59" t="s">
        <v>1</v>
      </c>
      <c r="C1" s="59"/>
      <c r="D1" s="12"/>
    </row>
    <row r="2" spans="1:4" ht="13.5" customHeight="1" x14ac:dyDescent="0.3">
      <c r="A2" s="6"/>
      <c r="B2" s="13"/>
      <c r="C2" s="13"/>
      <c r="D2" s="7"/>
    </row>
    <row r="3" spans="1:4" ht="13.5" thickBot="1" x14ac:dyDescent="0.25">
      <c r="A3" s="6"/>
      <c r="D3" s="7"/>
    </row>
    <row r="4" spans="1:4" ht="13.5" thickBot="1" x14ac:dyDescent="0.25">
      <c r="A4" s="6"/>
      <c r="B4" s="46"/>
      <c r="C4" s="47" t="s">
        <v>3</v>
      </c>
      <c r="D4" s="7"/>
    </row>
    <row r="5" spans="1:4" x14ac:dyDescent="0.2">
      <c r="A5" s="6"/>
      <c r="B5" s="14"/>
      <c r="C5" s="41"/>
      <c r="D5" s="7"/>
    </row>
    <row r="6" spans="1:4" x14ac:dyDescent="0.2">
      <c r="A6" s="6"/>
      <c r="B6" s="14"/>
      <c r="C6" s="8" t="s">
        <v>12</v>
      </c>
      <c r="D6" s="7"/>
    </row>
    <row r="7" spans="1:4" x14ac:dyDescent="0.2">
      <c r="A7" s="6"/>
      <c r="B7" s="14"/>
      <c r="C7" s="8" t="s">
        <v>180</v>
      </c>
      <c r="D7" s="7"/>
    </row>
    <row r="8" spans="1:4" x14ac:dyDescent="0.2">
      <c r="A8" s="6"/>
      <c r="B8" s="14"/>
      <c r="C8" s="8" t="s">
        <v>23</v>
      </c>
      <c r="D8" s="7"/>
    </row>
    <row r="9" spans="1:4" x14ac:dyDescent="0.2">
      <c r="A9" s="6"/>
      <c r="B9" s="14"/>
      <c r="C9" s="8" t="s">
        <v>181</v>
      </c>
      <c r="D9" s="7"/>
    </row>
    <row r="10" spans="1:4" x14ac:dyDescent="0.2">
      <c r="A10" s="6"/>
      <c r="B10" s="14"/>
      <c r="C10" s="8" t="s">
        <v>182</v>
      </c>
      <c r="D10" s="7"/>
    </row>
    <row r="11" spans="1:4" x14ac:dyDescent="0.2">
      <c r="A11" s="6"/>
      <c r="B11" s="14"/>
      <c r="C11" s="8" t="s">
        <v>183</v>
      </c>
      <c r="D11" s="7"/>
    </row>
    <row r="12" spans="1:4" x14ac:dyDescent="0.2">
      <c r="A12" s="6"/>
      <c r="B12" s="14"/>
      <c r="C12" s="8" t="s">
        <v>184</v>
      </c>
      <c r="D12" s="7"/>
    </row>
    <row r="13" spans="1:4" x14ac:dyDescent="0.2">
      <c r="A13" s="6"/>
      <c r="B13" s="14"/>
      <c r="C13" s="8" t="s">
        <v>185</v>
      </c>
      <c r="D13" s="7"/>
    </row>
    <row r="14" spans="1:4" x14ac:dyDescent="0.2">
      <c r="A14" s="6"/>
      <c r="B14" s="14"/>
      <c r="C14" s="8" t="s">
        <v>186</v>
      </c>
      <c r="D14" s="7"/>
    </row>
    <row r="15" spans="1:4" x14ac:dyDescent="0.2">
      <c r="A15" s="6"/>
      <c r="B15" s="14"/>
      <c r="C15" s="8" t="s">
        <v>187</v>
      </c>
      <c r="D15" s="7"/>
    </row>
    <row r="16" spans="1:4" x14ac:dyDescent="0.2">
      <c r="A16" s="6"/>
      <c r="B16" s="14"/>
      <c r="C16" s="8" t="s">
        <v>188</v>
      </c>
      <c r="D16" s="7"/>
    </row>
    <row r="17" spans="1:4" x14ac:dyDescent="0.2">
      <c r="A17" s="6"/>
      <c r="B17" s="14"/>
      <c r="C17" s="8" t="s">
        <v>2</v>
      </c>
      <c r="D17" s="7"/>
    </row>
    <row r="18" spans="1:4" x14ac:dyDescent="0.2">
      <c r="A18" s="6"/>
      <c r="B18" s="14"/>
      <c r="C18" s="8" t="s">
        <v>25</v>
      </c>
      <c r="D18" s="7"/>
    </row>
    <row r="19" spans="1:4" x14ac:dyDescent="0.2">
      <c r="A19" s="6"/>
      <c r="B19" s="14"/>
      <c r="C19" s="8" t="s">
        <v>189</v>
      </c>
      <c r="D19" s="7"/>
    </row>
    <row r="20" spans="1:4" x14ac:dyDescent="0.2">
      <c r="A20" s="6"/>
      <c r="B20" s="14"/>
      <c r="C20" s="8" t="s">
        <v>190</v>
      </c>
      <c r="D20" s="7"/>
    </row>
    <row r="21" spans="1:4" x14ac:dyDescent="0.2">
      <c r="A21" s="6"/>
      <c r="B21" s="14"/>
      <c r="C21" s="8" t="s">
        <v>212</v>
      </c>
      <c r="D21" s="7"/>
    </row>
    <row r="22" spans="1:4" x14ac:dyDescent="0.2">
      <c r="A22" s="6"/>
      <c r="B22" s="14"/>
      <c r="C22" s="8" t="s">
        <v>191</v>
      </c>
      <c r="D22" s="7"/>
    </row>
    <row r="23" spans="1:4" x14ac:dyDescent="0.2">
      <c r="A23" s="6"/>
      <c r="B23" s="14"/>
      <c r="C23" s="8" t="s">
        <v>24</v>
      </c>
      <c r="D23" s="7"/>
    </row>
    <row r="24" spans="1:4" x14ac:dyDescent="0.2">
      <c r="A24" s="6"/>
      <c r="B24" s="14"/>
      <c r="C24" s="8" t="s">
        <v>27</v>
      </c>
      <c r="D24" s="7"/>
    </row>
    <row r="25" spans="1:4" x14ac:dyDescent="0.2">
      <c r="A25" s="6"/>
      <c r="B25" s="14"/>
      <c r="C25" s="8" t="s">
        <v>28</v>
      </c>
      <c r="D25" s="7"/>
    </row>
    <row r="26" spans="1:4" x14ac:dyDescent="0.2">
      <c r="A26" s="6"/>
      <c r="B26" s="14"/>
      <c r="C26" s="8" t="s">
        <v>11</v>
      </c>
      <c r="D26" s="7"/>
    </row>
    <row r="27" spans="1:4" x14ac:dyDescent="0.2">
      <c r="A27" s="6"/>
      <c r="B27" s="14"/>
      <c r="C27" s="8" t="s">
        <v>10</v>
      </c>
      <c r="D27" s="7"/>
    </row>
    <row r="28" spans="1:4" ht="25.5" x14ac:dyDescent="0.2">
      <c r="A28" s="6"/>
      <c r="B28" s="14"/>
      <c r="C28" s="8" t="s">
        <v>213</v>
      </c>
      <c r="D28" s="7"/>
    </row>
    <row r="29" spans="1:4" x14ac:dyDescent="0.2">
      <c r="A29" s="6"/>
      <c r="B29" s="14"/>
      <c r="C29" s="8" t="s">
        <v>192</v>
      </c>
      <c r="D29" s="7"/>
    </row>
    <row r="30" spans="1:4" x14ac:dyDescent="0.2">
      <c r="A30" s="6"/>
      <c r="B30" s="14"/>
      <c r="C30" s="8" t="s">
        <v>193</v>
      </c>
      <c r="D30" s="7"/>
    </row>
    <row r="31" spans="1:4" x14ac:dyDescent="0.2">
      <c r="A31" s="6"/>
      <c r="B31" s="14"/>
      <c r="C31" s="8" t="s">
        <v>214</v>
      </c>
      <c r="D31" s="7"/>
    </row>
    <row r="32" spans="1:4" x14ac:dyDescent="0.2">
      <c r="A32" s="6"/>
      <c r="B32" s="14"/>
      <c r="C32" s="9" t="s">
        <v>30</v>
      </c>
      <c r="D32" s="7"/>
    </row>
    <row r="33" spans="1:4" x14ac:dyDescent="0.2">
      <c r="A33" s="6"/>
      <c r="B33" s="14"/>
      <c r="C33" s="9" t="s">
        <v>32</v>
      </c>
      <c r="D33" s="7"/>
    </row>
    <row r="34" spans="1:4" x14ac:dyDescent="0.2">
      <c r="A34" s="6"/>
      <c r="B34" s="14"/>
      <c r="C34" s="9" t="s">
        <v>31</v>
      </c>
      <c r="D34" s="7"/>
    </row>
    <row r="35" spans="1:4" x14ac:dyDescent="0.2">
      <c r="A35" s="6"/>
      <c r="B35" s="14"/>
      <c r="C35" s="9" t="s">
        <v>194</v>
      </c>
      <c r="D35" s="7"/>
    </row>
    <row r="36" spans="1:4" x14ac:dyDescent="0.2">
      <c r="A36" s="6"/>
      <c r="B36" s="14"/>
      <c r="C36" s="9" t="s">
        <v>29</v>
      </c>
      <c r="D36" s="7"/>
    </row>
    <row r="37" spans="1:4" x14ac:dyDescent="0.2">
      <c r="A37" s="6"/>
      <c r="B37" s="14"/>
      <c r="C37" s="9" t="s">
        <v>195</v>
      </c>
      <c r="D37" s="7"/>
    </row>
    <row r="38" spans="1:4" x14ac:dyDescent="0.2">
      <c r="A38" s="6"/>
      <c r="B38" s="14"/>
      <c r="C38" s="9" t="s">
        <v>215</v>
      </c>
      <c r="D38" s="7"/>
    </row>
    <row r="39" spans="1:4" x14ac:dyDescent="0.2">
      <c r="A39" s="6"/>
      <c r="B39" s="14"/>
      <c r="C39" s="9" t="s">
        <v>196</v>
      </c>
      <c r="D39" s="7"/>
    </row>
    <row r="40" spans="1:4" x14ac:dyDescent="0.2">
      <c r="A40" s="6"/>
      <c r="B40" s="14"/>
      <c r="C40" s="8" t="s">
        <v>35</v>
      </c>
      <c r="D40" s="7"/>
    </row>
    <row r="41" spans="1:4" x14ac:dyDescent="0.2">
      <c r="A41" s="6"/>
      <c r="B41" s="14"/>
      <c r="C41" s="8" t="s">
        <v>197</v>
      </c>
      <c r="D41" s="7"/>
    </row>
    <row r="42" spans="1:4" x14ac:dyDescent="0.2">
      <c r="A42" s="6"/>
      <c r="B42" s="14"/>
      <c r="C42" s="8" t="s">
        <v>198</v>
      </c>
      <c r="D42" s="7"/>
    </row>
    <row r="43" spans="1:4" x14ac:dyDescent="0.2">
      <c r="A43" s="6"/>
      <c r="B43" s="14"/>
      <c r="C43" s="8" t="s">
        <v>199</v>
      </c>
      <c r="D43" s="7"/>
    </row>
    <row r="44" spans="1:4" x14ac:dyDescent="0.2">
      <c r="A44" s="6"/>
      <c r="B44" s="14"/>
      <c r="C44" s="8" t="s">
        <v>200</v>
      </c>
      <c r="D44" s="7"/>
    </row>
    <row r="45" spans="1:4" x14ac:dyDescent="0.2">
      <c r="A45" s="6"/>
      <c r="B45" s="14"/>
      <c r="C45" s="8" t="s">
        <v>201</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2"/>
  <sheetViews>
    <sheetView view="pageBreakPreview" topLeftCell="A13"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40</v>
      </c>
      <c r="C25" s="21"/>
      <c r="D25" s="21"/>
      <c r="E25" s="21"/>
      <c r="F25" s="21"/>
    </row>
    <row r="26" spans="1:6" ht="33.75" customHeight="1" x14ac:dyDescent="0.2">
      <c r="A26" s="17"/>
      <c r="B26" s="45" t="s">
        <v>58</v>
      </c>
      <c r="C26" s="21"/>
      <c r="D26" s="21"/>
      <c r="E26" s="21"/>
      <c r="F26" s="21"/>
    </row>
    <row r="27" spans="1:6" x14ac:dyDescent="0.2">
      <c r="A27" s="18"/>
      <c r="B27" s="21"/>
      <c r="C27" s="23"/>
      <c r="D27" s="23"/>
      <c r="E27" s="24"/>
      <c r="F27" s="21"/>
    </row>
    <row r="28" spans="1:6" ht="15" x14ac:dyDescent="0.2">
      <c r="A28" s="17"/>
      <c r="B28" s="23"/>
      <c r="C28" s="23"/>
      <c r="D28" s="27" t="s">
        <v>15</v>
      </c>
      <c r="E28" s="27" t="s">
        <v>64</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6</v>
      </c>
      <c r="C32" s="22"/>
      <c r="D32" s="22"/>
      <c r="E32" s="28"/>
      <c r="F32" s="21"/>
    </row>
    <row r="33" spans="1:6" ht="14.25" x14ac:dyDescent="0.2">
      <c r="A33" s="21"/>
      <c r="B33" s="51"/>
      <c r="C33" s="51"/>
      <c r="D33" s="51"/>
      <c r="E33" s="28"/>
      <c r="F33" s="21"/>
    </row>
    <row r="34" spans="1:6" ht="14.25" x14ac:dyDescent="0.2">
      <c r="A34" s="21"/>
      <c r="B34" s="51"/>
      <c r="C34" s="51"/>
      <c r="D34" s="51"/>
      <c r="E34" s="28"/>
      <c r="F34" s="21"/>
    </row>
    <row r="35" spans="1:6" ht="14.25" x14ac:dyDescent="0.2">
      <c r="A35" s="21"/>
      <c r="B35" s="51" t="s">
        <v>65</v>
      </c>
      <c r="C35" s="51"/>
      <c r="D35" s="51"/>
      <c r="E35" s="28"/>
      <c r="F35" s="21"/>
    </row>
    <row r="36" spans="1:6" ht="14.25" x14ac:dyDescent="0.2">
      <c r="A36" s="21"/>
      <c r="B36" s="51"/>
      <c r="C36" s="51"/>
      <c r="D36" s="51"/>
      <c r="E36" s="28"/>
      <c r="F36" s="21"/>
    </row>
    <row r="37" spans="1:6" ht="14.25" x14ac:dyDescent="0.2">
      <c r="A37" s="21"/>
      <c r="B37" s="51" t="s">
        <v>2</v>
      </c>
      <c r="C37" s="51"/>
      <c r="D37" s="51"/>
      <c r="E37" s="28"/>
      <c r="F37" s="21"/>
    </row>
    <row r="38" spans="1:6" ht="14.25" x14ac:dyDescent="0.2">
      <c r="A38" s="21"/>
      <c r="B38" s="51"/>
      <c r="C38" s="51"/>
      <c r="D38" s="51"/>
      <c r="E38" s="28"/>
      <c r="F38" s="21"/>
    </row>
    <row r="39" spans="1:6" ht="14.25" x14ac:dyDescent="0.2">
      <c r="A39" s="21"/>
      <c r="B39" s="51" t="s">
        <v>9</v>
      </c>
      <c r="C39" s="51"/>
      <c r="D39" s="51"/>
      <c r="E39" s="28"/>
      <c r="F39" s="21"/>
    </row>
    <row r="40" spans="1:6" ht="14.25" x14ac:dyDescent="0.2">
      <c r="A40" s="21"/>
      <c r="B40" s="51"/>
      <c r="C40" s="51"/>
      <c r="D40" s="51"/>
      <c r="E40" s="28"/>
      <c r="F40" s="21"/>
    </row>
    <row r="41" spans="1:6" ht="14.25" x14ac:dyDescent="0.2">
      <c r="A41" s="21"/>
      <c r="B41" s="51" t="s">
        <v>26</v>
      </c>
      <c r="C41" s="51"/>
      <c r="D41" s="51"/>
      <c r="E41" s="28"/>
      <c r="F41" s="21"/>
    </row>
    <row r="42" spans="1:6" ht="14.25" x14ac:dyDescent="0.2">
      <c r="A42" s="21"/>
      <c r="B42" s="51"/>
      <c r="C42" s="51"/>
      <c r="D42" s="51"/>
      <c r="E42" s="28"/>
      <c r="F42" s="21"/>
    </row>
    <row r="43" spans="1:6" ht="14.25" x14ac:dyDescent="0.2">
      <c r="A43" s="21"/>
      <c r="B43" s="51" t="s">
        <v>24</v>
      </c>
      <c r="C43" s="51"/>
      <c r="D43" s="51"/>
      <c r="E43" s="28"/>
      <c r="F43" s="21"/>
    </row>
    <row r="44" spans="1:6" ht="14.25" x14ac:dyDescent="0.2">
      <c r="A44" s="21"/>
      <c r="B44" s="51"/>
      <c r="C44" s="51"/>
      <c r="D44" s="51"/>
      <c r="E44" s="28"/>
      <c r="F44" s="21"/>
    </row>
    <row r="45" spans="1:6" ht="14.25" x14ac:dyDescent="0.2">
      <c r="A45" s="21"/>
      <c r="B45" s="51" t="s">
        <v>27</v>
      </c>
      <c r="C45" s="51"/>
      <c r="D45" s="51"/>
      <c r="E45" s="28"/>
      <c r="F45" s="21"/>
    </row>
    <row r="46" spans="1:6" ht="14.25" x14ac:dyDescent="0.2">
      <c r="A46" s="21"/>
      <c r="B46" s="51"/>
      <c r="C46" s="51"/>
      <c r="D46" s="51"/>
      <c r="E46" s="28"/>
      <c r="F46" s="21"/>
    </row>
    <row r="47" spans="1:6" ht="14.25" x14ac:dyDescent="0.2">
      <c r="A47" s="21"/>
      <c r="B47" s="51" t="s">
        <v>13</v>
      </c>
      <c r="C47" s="51"/>
      <c r="D47" s="51"/>
      <c r="E47" s="28"/>
      <c r="F47" s="21"/>
    </row>
    <row r="48" spans="1:6" ht="14.25" x14ac:dyDescent="0.2">
      <c r="A48" s="21"/>
      <c r="B48" s="51"/>
      <c r="C48" s="51"/>
      <c r="D48" s="51"/>
      <c r="E48" s="28"/>
      <c r="F48" s="21"/>
    </row>
    <row r="49" spans="1:6" ht="14.25" x14ac:dyDescent="0.2">
      <c r="A49" s="21"/>
      <c r="B49" s="51" t="s">
        <v>66</v>
      </c>
      <c r="C49" s="51"/>
      <c r="D49" s="51"/>
      <c r="E49" s="28"/>
      <c r="F49" s="21"/>
    </row>
    <row r="50" spans="1:6" ht="14.25" x14ac:dyDescent="0.2">
      <c r="A50" s="21"/>
      <c r="B50" s="51"/>
      <c r="C50" s="51"/>
      <c r="D50" s="51"/>
      <c r="E50" s="28"/>
      <c r="F50" s="21"/>
    </row>
    <row r="51" spans="1:6" ht="14.25" x14ac:dyDescent="0.2">
      <c r="A51" s="21"/>
      <c r="B51" s="51" t="s">
        <v>36</v>
      </c>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44"/>
      <c r="C55" s="44"/>
      <c r="D55" s="44"/>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3.5" customHeight="1" x14ac:dyDescent="0.2">
      <c r="A68" s="21"/>
      <c r="B68" s="51"/>
      <c r="C68" s="51"/>
      <c r="D68" s="51"/>
      <c r="E68" s="28"/>
      <c r="F68" s="21"/>
    </row>
    <row r="69" spans="1:6" ht="13.5" customHeight="1" x14ac:dyDescent="0.2">
      <c r="A69" s="21"/>
      <c r="B69" s="25" t="s">
        <v>19</v>
      </c>
      <c r="C69" s="26"/>
      <c r="D69" s="26"/>
      <c r="E69" s="29">
        <f>16.75*235</f>
        <v>3936.25</v>
      </c>
      <c r="F69" s="21"/>
    </row>
    <row r="70" spans="1:6" ht="13.5" customHeight="1" x14ac:dyDescent="0.2">
      <c r="A70" s="21"/>
      <c r="B70" s="34" t="s">
        <v>16</v>
      </c>
      <c r="C70" s="26"/>
      <c r="D70" s="26"/>
      <c r="E70" s="30">
        <v>0</v>
      </c>
      <c r="F70" s="21"/>
    </row>
    <row r="71" spans="1:6" ht="13.5" customHeight="1" x14ac:dyDescent="0.2">
      <c r="A71" s="21"/>
      <c r="B71" s="34" t="s">
        <v>17</v>
      </c>
      <c r="C71" s="26"/>
      <c r="D71" s="26"/>
      <c r="E71" s="30">
        <v>0</v>
      </c>
      <c r="F71" s="21"/>
    </row>
    <row r="72" spans="1:6" ht="13.5" customHeight="1" x14ac:dyDescent="0.2">
      <c r="A72" s="21"/>
      <c r="B72" s="25" t="s">
        <v>18</v>
      </c>
      <c r="C72" s="26"/>
      <c r="D72" s="26"/>
      <c r="E72" s="29">
        <f>SUM(E69:E71)</f>
        <v>3936.25</v>
      </c>
      <c r="F72" s="21"/>
    </row>
    <row r="73" spans="1:6" ht="13.5" customHeight="1" x14ac:dyDescent="0.2">
      <c r="A73" s="21"/>
      <c r="B73" s="26" t="s">
        <v>5</v>
      </c>
      <c r="C73" s="31">
        <v>0.05</v>
      </c>
      <c r="D73" s="26"/>
      <c r="E73" s="35">
        <f>ROUND(E72*C73,2)</f>
        <v>196.81</v>
      </c>
      <c r="F73" s="21"/>
    </row>
    <row r="74" spans="1:6" ht="13.5" customHeight="1" x14ac:dyDescent="0.2">
      <c r="A74" s="21"/>
      <c r="B74" s="26" t="s">
        <v>4</v>
      </c>
      <c r="C74" s="42">
        <v>9.9750000000000005E-2</v>
      </c>
      <c r="D74" s="26"/>
      <c r="E74" s="43">
        <f>ROUND(E72*C74,2)</f>
        <v>392.64</v>
      </c>
      <c r="F74" s="21"/>
    </row>
    <row r="75" spans="1:6" ht="13.5" customHeight="1" x14ac:dyDescent="0.2">
      <c r="A75" s="21"/>
      <c r="B75" s="26"/>
      <c r="C75" s="26"/>
      <c r="D75" s="26"/>
      <c r="E75" s="32"/>
      <c r="F75" s="21"/>
    </row>
    <row r="76" spans="1:6" ht="16.5" customHeight="1" thickBot="1" x14ac:dyDescent="0.25">
      <c r="A76" s="21"/>
      <c r="B76" s="25" t="s">
        <v>20</v>
      </c>
      <c r="C76" s="26"/>
      <c r="D76" s="26"/>
      <c r="E76" s="33">
        <f>SUM(E72:E74)</f>
        <v>4525.7000000000007</v>
      </c>
      <c r="F76" s="21"/>
    </row>
    <row r="77" spans="1:6" ht="15.75" thickTop="1" x14ac:dyDescent="0.2">
      <c r="A77" s="21"/>
      <c r="B77" s="53"/>
      <c r="C77" s="53"/>
      <c r="D77" s="53"/>
      <c r="E77" s="36"/>
      <c r="F77" s="21"/>
    </row>
    <row r="78" spans="1:6" ht="15" x14ac:dyDescent="0.2">
      <c r="A78" s="21"/>
      <c r="B78" s="52" t="s">
        <v>22</v>
      </c>
      <c r="C78" s="52"/>
      <c r="D78" s="52"/>
      <c r="E78" s="36">
        <v>0</v>
      </c>
      <c r="F78" s="21"/>
    </row>
    <row r="79" spans="1:6" ht="15" x14ac:dyDescent="0.2">
      <c r="A79" s="21"/>
      <c r="B79" s="53"/>
      <c r="C79" s="53"/>
      <c r="D79" s="53"/>
      <c r="E79" s="36"/>
      <c r="F79" s="21"/>
    </row>
    <row r="80" spans="1:6" ht="19.5" customHeight="1" x14ac:dyDescent="0.2">
      <c r="A80" s="21"/>
      <c r="B80" s="37" t="s">
        <v>21</v>
      </c>
      <c r="C80" s="38"/>
      <c r="D80" s="38"/>
      <c r="E80" s="39">
        <f>E76-E78</f>
        <v>4525.7000000000007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7"/>
      <c r="C83" s="57"/>
      <c r="D83" s="57"/>
      <c r="E83" s="57"/>
      <c r="F83" s="21"/>
    </row>
    <row r="84" spans="1:6" ht="14.25" x14ac:dyDescent="0.2">
      <c r="A84" s="50" t="s">
        <v>37</v>
      </c>
      <c r="B84" s="50"/>
      <c r="C84" s="50"/>
      <c r="D84" s="50"/>
      <c r="E84" s="50"/>
      <c r="F84" s="50"/>
    </row>
    <row r="85" spans="1:6" ht="14.25" x14ac:dyDescent="0.2">
      <c r="A85" s="48" t="s">
        <v>56</v>
      </c>
      <c r="B85" s="48"/>
      <c r="C85" s="48"/>
      <c r="D85" s="48"/>
      <c r="E85" s="48"/>
      <c r="F85" s="48"/>
    </row>
    <row r="86" spans="1:6" x14ac:dyDescent="0.2">
      <c r="A86" s="21"/>
      <c r="B86" s="21"/>
      <c r="C86" s="21"/>
      <c r="D86" s="21"/>
      <c r="E86" s="21"/>
      <c r="F86" s="21"/>
    </row>
    <row r="87" spans="1:6" x14ac:dyDescent="0.2">
      <c r="A87" s="21"/>
      <c r="B87" s="58"/>
      <c r="C87" s="58"/>
      <c r="D87" s="58"/>
      <c r="E87" s="58"/>
      <c r="F87" s="21"/>
    </row>
    <row r="88" spans="1:6" ht="15" x14ac:dyDescent="0.2">
      <c r="A88" s="49" t="s">
        <v>8</v>
      </c>
      <c r="B88" s="49"/>
      <c r="C88" s="49"/>
      <c r="D88" s="49"/>
      <c r="E88" s="49"/>
      <c r="F88" s="49"/>
    </row>
    <row r="90" spans="1:6" ht="39.75" customHeight="1" x14ac:dyDescent="0.2">
      <c r="B90" s="55"/>
      <c r="C90" s="56"/>
      <c r="D90" s="56"/>
    </row>
    <row r="91" spans="1:6" ht="13.5" customHeight="1" x14ac:dyDescent="0.2"/>
    <row r="92" spans="1:6" x14ac:dyDescent="0.2">
      <c r="B92" s="16"/>
      <c r="C92" s="16"/>
      <c r="D92" s="16"/>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300-000000000000}">
      <formula1>Liste_Activités</formula1>
    </dataValidation>
  </dataValidations>
  <printOptions horizontalCentered="1"/>
  <pageMargins left="0" right="0" top="0" bottom="0" header="0" footer="0"/>
  <pageSetup paperSize="126" scale="84"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2:F92"/>
  <sheetViews>
    <sheetView view="pageBreakPreview" topLeftCell="A31"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40</v>
      </c>
      <c r="C25" s="21"/>
      <c r="D25" s="21"/>
      <c r="E25" s="21"/>
      <c r="F25" s="21"/>
    </row>
    <row r="26" spans="1:6" ht="33.75" customHeight="1" x14ac:dyDescent="0.2">
      <c r="A26" s="17"/>
      <c r="B26" s="45" t="s">
        <v>58</v>
      </c>
      <c r="C26" s="21"/>
      <c r="D26" s="21"/>
      <c r="E26" s="21"/>
      <c r="F26" s="21"/>
    </row>
    <row r="27" spans="1:6" x14ac:dyDescent="0.2">
      <c r="A27" s="18"/>
      <c r="B27" s="21"/>
      <c r="C27" s="23"/>
      <c r="D27" s="23"/>
      <c r="E27" s="24"/>
      <c r="F27" s="21"/>
    </row>
    <row r="28" spans="1:6" ht="15" x14ac:dyDescent="0.2">
      <c r="A28" s="17"/>
      <c r="B28" s="23"/>
      <c r="C28" s="23"/>
      <c r="D28" s="27" t="s">
        <v>15</v>
      </c>
      <c r="E28" s="27" t="s">
        <v>71</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6</v>
      </c>
      <c r="C32" s="22"/>
      <c r="D32" s="22"/>
      <c r="E32" s="28"/>
      <c r="F32" s="21"/>
    </row>
    <row r="33" spans="1:6" ht="14.25" x14ac:dyDescent="0.2">
      <c r="A33" s="21"/>
      <c r="B33" s="51"/>
      <c r="C33" s="51"/>
      <c r="D33" s="51"/>
      <c r="E33" s="28"/>
      <c r="F33" s="21"/>
    </row>
    <row r="34" spans="1:6" ht="14.25" x14ac:dyDescent="0.2">
      <c r="A34" s="21"/>
      <c r="B34" s="51"/>
      <c r="C34" s="51"/>
      <c r="D34" s="51"/>
      <c r="E34" s="28"/>
      <c r="F34" s="21"/>
    </row>
    <row r="35" spans="1:6" ht="14.25" x14ac:dyDescent="0.2">
      <c r="A35" s="21"/>
      <c r="B35" s="51" t="s">
        <v>67</v>
      </c>
      <c r="C35" s="51"/>
      <c r="D35" s="51"/>
      <c r="E35" s="28"/>
      <c r="F35" s="21"/>
    </row>
    <row r="36" spans="1:6" ht="14.25" x14ac:dyDescent="0.2">
      <c r="A36" s="21"/>
      <c r="B36" s="51"/>
      <c r="C36" s="51"/>
      <c r="D36" s="51"/>
      <c r="E36" s="28"/>
      <c r="F36" s="21"/>
    </row>
    <row r="37" spans="1:6" ht="14.25" x14ac:dyDescent="0.2">
      <c r="A37" s="21"/>
      <c r="B37" s="51" t="s">
        <v>11</v>
      </c>
      <c r="C37" s="51"/>
      <c r="D37" s="51"/>
      <c r="E37" s="28"/>
      <c r="F37" s="21"/>
    </row>
    <row r="38" spans="1:6" ht="14.25" x14ac:dyDescent="0.2">
      <c r="A38" s="21"/>
      <c r="B38" s="51"/>
      <c r="C38" s="51"/>
      <c r="D38" s="51"/>
      <c r="E38" s="28"/>
      <c r="F38" s="21"/>
    </row>
    <row r="39" spans="1:6" ht="14.25" x14ac:dyDescent="0.2">
      <c r="A39" s="21"/>
      <c r="B39" s="51" t="s">
        <v>33</v>
      </c>
      <c r="C39" s="51"/>
      <c r="D39" s="51"/>
      <c r="E39" s="28"/>
      <c r="F39" s="21"/>
    </row>
    <row r="40" spans="1:6" ht="14.25" x14ac:dyDescent="0.2">
      <c r="A40" s="21"/>
      <c r="B40" s="51"/>
      <c r="C40" s="51"/>
      <c r="D40" s="51"/>
      <c r="E40" s="28"/>
      <c r="F40" s="21"/>
    </row>
    <row r="41" spans="1:6" ht="14.25" x14ac:dyDescent="0.2">
      <c r="A41" s="21"/>
      <c r="B41" s="51" t="s">
        <v>13</v>
      </c>
      <c r="C41" s="51"/>
      <c r="D41" s="51"/>
      <c r="E41" s="28"/>
      <c r="F41" s="21"/>
    </row>
    <row r="42" spans="1:6" ht="14.25" x14ac:dyDescent="0.2">
      <c r="A42" s="21"/>
      <c r="B42" s="51"/>
      <c r="C42" s="51"/>
      <c r="D42" s="51"/>
      <c r="E42" s="28"/>
      <c r="F42" s="21"/>
    </row>
    <row r="43" spans="1:6" ht="14.25" x14ac:dyDescent="0.2">
      <c r="A43" s="21"/>
      <c r="B43" s="51" t="s">
        <v>69</v>
      </c>
      <c r="C43" s="51"/>
      <c r="D43" s="51"/>
      <c r="E43" s="28"/>
      <c r="F43" s="21"/>
    </row>
    <row r="44" spans="1:6" ht="14.25" x14ac:dyDescent="0.2">
      <c r="A44" s="21"/>
      <c r="B44" s="51"/>
      <c r="C44" s="51"/>
      <c r="D44" s="51"/>
      <c r="E44" s="28"/>
      <c r="F44" s="21"/>
    </row>
    <row r="45" spans="1:6" ht="14.25" x14ac:dyDescent="0.2">
      <c r="A45" s="21"/>
      <c r="B45" s="51" t="s">
        <v>68</v>
      </c>
      <c r="C45" s="51"/>
      <c r="D45" s="51"/>
      <c r="E45" s="28"/>
      <c r="F45" s="21"/>
    </row>
    <row r="46" spans="1:6" ht="14.25" x14ac:dyDescent="0.2">
      <c r="A46" s="21"/>
      <c r="B46" s="51"/>
      <c r="C46" s="51"/>
      <c r="D46" s="51"/>
      <c r="E46" s="28"/>
      <c r="F46" s="21"/>
    </row>
    <row r="47" spans="1:6" ht="14.25" x14ac:dyDescent="0.2">
      <c r="A47" s="21"/>
      <c r="B47" s="51" t="s">
        <v>36</v>
      </c>
      <c r="C47" s="51"/>
      <c r="D47" s="51"/>
      <c r="E47" s="28"/>
      <c r="F47" s="21"/>
    </row>
    <row r="48" spans="1:6" ht="14.25" x14ac:dyDescent="0.2">
      <c r="A48" s="21"/>
      <c r="B48" s="51"/>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44"/>
      <c r="C55" s="44"/>
      <c r="D55" s="44"/>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3.5" customHeight="1" x14ac:dyDescent="0.2">
      <c r="A68" s="21"/>
      <c r="B68" s="51"/>
      <c r="C68" s="51"/>
      <c r="D68" s="51"/>
      <c r="E68" s="28"/>
      <c r="F68" s="21"/>
    </row>
    <row r="69" spans="1:6" ht="13.5" customHeight="1" x14ac:dyDescent="0.2">
      <c r="A69" s="21"/>
      <c r="B69" s="25" t="s">
        <v>19</v>
      </c>
      <c r="C69" s="26"/>
      <c r="D69" s="26"/>
      <c r="E69" s="29">
        <f>11.5*235</f>
        <v>2702.5</v>
      </c>
      <c r="F69" s="21"/>
    </row>
    <row r="70" spans="1:6" ht="13.5" customHeight="1" x14ac:dyDescent="0.2">
      <c r="A70" s="21"/>
      <c r="B70" s="34" t="s">
        <v>16</v>
      </c>
      <c r="C70" s="26"/>
      <c r="D70" s="26"/>
      <c r="E70" s="30">
        <v>25</v>
      </c>
      <c r="F70" s="21"/>
    </row>
    <row r="71" spans="1:6" ht="13.5" customHeight="1" x14ac:dyDescent="0.2">
      <c r="A71" s="21"/>
      <c r="B71" s="34" t="s">
        <v>17</v>
      </c>
      <c r="C71" s="26"/>
      <c r="D71" s="26"/>
      <c r="E71" s="30">
        <v>0</v>
      </c>
      <c r="F71" s="21"/>
    </row>
    <row r="72" spans="1:6" ht="13.5" customHeight="1" x14ac:dyDescent="0.2">
      <c r="A72" s="21"/>
      <c r="B72" s="25" t="s">
        <v>18</v>
      </c>
      <c r="C72" s="26"/>
      <c r="D72" s="26"/>
      <c r="E72" s="29">
        <f>SUM(E69:E71)</f>
        <v>2727.5</v>
      </c>
      <c r="F72" s="21"/>
    </row>
    <row r="73" spans="1:6" ht="13.5" customHeight="1" x14ac:dyDescent="0.2">
      <c r="A73" s="21"/>
      <c r="B73" s="26" t="s">
        <v>5</v>
      </c>
      <c r="C73" s="31">
        <v>0.05</v>
      </c>
      <c r="D73" s="26"/>
      <c r="E73" s="35">
        <f>ROUND(E72*C73,2)</f>
        <v>136.38</v>
      </c>
      <c r="F73" s="21"/>
    </row>
    <row r="74" spans="1:6" ht="13.5" customHeight="1" x14ac:dyDescent="0.2">
      <c r="A74" s="21"/>
      <c r="B74" s="26" t="s">
        <v>4</v>
      </c>
      <c r="C74" s="42">
        <v>9.9750000000000005E-2</v>
      </c>
      <c r="D74" s="26"/>
      <c r="E74" s="43">
        <f>ROUND(E72*C74,2)</f>
        <v>272.07</v>
      </c>
      <c r="F74" s="21"/>
    </row>
    <row r="75" spans="1:6" ht="13.5" customHeight="1" x14ac:dyDescent="0.2">
      <c r="A75" s="21"/>
      <c r="B75" s="26"/>
      <c r="C75" s="26"/>
      <c r="D75" s="26"/>
      <c r="E75" s="32"/>
      <c r="F75" s="21"/>
    </row>
    <row r="76" spans="1:6" ht="16.5" customHeight="1" thickBot="1" x14ac:dyDescent="0.25">
      <c r="A76" s="21"/>
      <c r="B76" s="25" t="s">
        <v>20</v>
      </c>
      <c r="C76" s="26"/>
      <c r="D76" s="26"/>
      <c r="E76" s="33">
        <f>SUM(E72:E74)</f>
        <v>3135.9500000000003</v>
      </c>
      <c r="F76" s="21"/>
    </row>
    <row r="77" spans="1:6" ht="15.75" thickTop="1" x14ac:dyDescent="0.2">
      <c r="A77" s="21"/>
      <c r="B77" s="53"/>
      <c r="C77" s="53"/>
      <c r="D77" s="53"/>
      <c r="E77" s="36"/>
      <c r="F77" s="21"/>
    </row>
    <row r="78" spans="1:6" ht="15" x14ac:dyDescent="0.2">
      <c r="A78" s="21"/>
      <c r="B78" s="52" t="s">
        <v>22</v>
      </c>
      <c r="C78" s="52"/>
      <c r="D78" s="52"/>
      <c r="E78" s="36">
        <v>0</v>
      </c>
      <c r="F78" s="21"/>
    </row>
    <row r="79" spans="1:6" ht="15" x14ac:dyDescent="0.2">
      <c r="A79" s="21"/>
      <c r="B79" s="53"/>
      <c r="C79" s="53"/>
      <c r="D79" s="53"/>
      <c r="E79" s="36"/>
      <c r="F79" s="21"/>
    </row>
    <row r="80" spans="1:6" ht="19.5" customHeight="1" x14ac:dyDescent="0.2">
      <c r="A80" s="21"/>
      <c r="B80" s="37" t="s">
        <v>21</v>
      </c>
      <c r="C80" s="38"/>
      <c r="D80" s="38"/>
      <c r="E80" s="39">
        <f>E76-E78</f>
        <v>3135.9500000000003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7"/>
      <c r="C83" s="57"/>
      <c r="D83" s="57"/>
      <c r="E83" s="57"/>
      <c r="F83" s="21"/>
    </row>
    <row r="84" spans="1:6" ht="14.25" x14ac:dyDescent="0.2">
      <c r="A84" s="50" t="s">
        <v>37</v>
      </c>
      <c r="B84" s="50"/>
      <c r="C84" s="50"/>
      <c r="D84" s="50"/>
      <c r="E84" s="50"/>
      <c r="F84" s="50"/>
    </row>
    <row r="85" spans="1:6" ht="14.25" x14ac:dyDescent="0.2">
      <c r="A85" s="48" t="s">
        <v>56</v>
      </c>
      <c r="B85" s="48"/>
      <c r="C85" s="48"/>
      <c r="D85" s="48"/>
      <c r="E85" s="48"/>
      <c r="F85" s="48"/>
    </row>
    <row r="86" spans="1:6" x14ac:dyDescent="0.2">
      <c r="A86" s="21"/>
      <c r="B86" s="21"/>
      <c r="C86" s="21"/>
      <c r="D86" s="21"/>
      <c r="E86" s="21"/>
      <c r="F86" s="21"/>
    </row>
    <row r="87" spans="1:6" x14ac:dyDescent="0.2">
      <c r="A87" s="21"/>
      <c r="B87" s="58"/>
      <c r="C87" s="58"/>
      <c r="D87" s="58"/>
      <c r="E87" s="58"/>
      <c r="F87" s="21"/>
    </row>
    <row r="88" spans="1:6" ht="15" x14ac:dyDescent="0.2">
      <c r="A88" s="49" t="s">
        <v>8</v>
      </c>
      <c r="B88" s="49"/>
      <c r="C88" s="49"/>
      <c r="D88" s="49"/>
      <c r="E88" s="49"/>
      <c r="F88" s="49"/>
    </row>
    <row r="90" spans="1:6" ht="39.75" customHeight="1" x14ac:dyDescent="0.2">
      <c r="B90" s="55"/>
      <c r="C90" s="56"/>
      <c r="D90" s="56"/>
    </row>
    <row r="91" spans="1:6" ht="13.5" customHeight="1" x14ac:dyDescent="0.2"/>
    <row r="92" spans="1:6" x14ac:dyDescent="0.2">
      <c r="B92" s="16"/>
      <c r="C92" s="16"/>
      <c r="D92" s="16"/>
    </row>
  </sheetData>
  <mergeCells count="45">
    <mergeCell ref="A30:F30"/>
    <mergeCell ref="B33:D33"/>
    <mergeCell ref="B34:D34"/>
    <mergeCell ref="B43:D43"/>
    <mergeCell ref="B44:D44"/>
    <mergeCell ref="B35:D35"/>
    <mergeCell ref="B36:D36"/>
    <mergeCell ref="B37:D37"/>
    <mergeCell ref="B38:D38"/>
    <mergeCell ref="B39:D39"/>
    <mergeCell ref="B56:D56"/>
    <mergeCell ref="B40:D40"/>
    <mergeCell ref="B41:D41"/>
    <mergeCell ref="B42:D42"/>
    <mergeCell ref="B50:D50"/>
    <mergeCell ref="B51:D51"/>
    <mergeCell ref="B45:D45"/>
    <mergeCell ref="B49:D49"/>
    <mergeCell ref="B48:D48"/>
    <mergeCell ref="B46:D46"/>
    <mergeCell ref="B47:D47"/>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44 B45:B68" xr:uid="{00000000-0002-0000-0400-000000000000}">
      <formula1>Liste_Activités</formula1>
    </dataValidation>
  </dataValidations>
  <printOptions horizontalCentered="1"/>
  <pageMargins left="0" right="0" top="0" bottom="0" header="0" footer="0"/>
  <pageSetup paperSize="126" scale="84"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2:F92"/>
  <sheetViews>
    <sheetView view="pageBreakPreview" topLeftCell="A43" zoomScale="80" zoomScaleNormal="100" zoomScaleSheetLayoutView="80" workbookViewId="0">
      <selection activeCell="E41" sqref="E41"/>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40</v>
      </c>
      <c r="C25" s="21"/>
      <c r="D25" s="21"/>
      <c r="E25" s="21"/>
      <c r="F25" s="21"/>
    </row>
    <row r="26" spans="1:6" ht="33.75" customHeight="1" x14ac:dyDescent="0.2">
      <c r="A26" s="17"/>
      <c r="B26" s="45" t="s">
        <v>58</v>
      </c>
      <c r="C26" s="21"/>
      <c r="D26" s="21"/>
      <c r="E26" s="21"/>
      <c r="F26" s="21"/>
    </row>
    <row r="27" spans="1:6" x14ac:dyDescent="0.2">
      <c r="A27" s="18"/>
      <c r="B27" s="21"/>
      <c r="C27" s="23"/>
      <c r="D27" s="23"/>
      <c r="E27" s="24"/>
      <c r="F27" s="21"/>
    </row>
    <row r="28" spans="1:6" ht="15" x14ac:dyDescent="0.2">
      <c r="A28" s="17"/>
      <c r="B28" s="23"/>
      <c r="C28" s="23"/>
      <c r="D28" s="27" t="s">
        <v>15</v>
      </c>
      <c r="E28" s="27" t="s">
        <v>73</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6</v>
      </c>
      <c r="C32" s="22"/>
      <c r="D32" s="22"/>
      <c r="E32" s="28"/>
      <c r="F32" s="21"/>
    </row>
    <row r="33" spans="1:6" ht="14.25" x14ac:dyDescent="0.2">
      <c r="A33" s="21"/>
      <c r="B33" s="51"/>
      <c r="C33" s="51"/>
      <c r="D33" s="51"/>
      <c r="E33" s="28"/>
      <c r="F33" s="21"/>
    </row>
    <row r="34" spans="1:6" ht="14.25" x14ac:dyDescent="0.2">
      <c r="A34" s="21"/>
      <c r="B34" s="51"/>
      <c r="C34" s="51"/>
      <c r="D34" s="51"/>
      <c r="E34" s="28"/>
      <c r="F34" s="21"/>
    </row>
    <row r="35" spans="1:6" ht="14.25" x14ac:dyDescent="0.2">
      <c r="A35" s="21"/>
      <c r="B35" s="51" t="s">
        <v>75</v>
      </c>
      <c r="C35" s="51"/>
      <c r="D35" s="51"/>
      <c r="E35" s="28"/>
      <c r="F35" s="21"/>
    </row>
    <row r="36" spans="1:6" ht="14.25" x14ac:dyDescent="0.2">
      <c r="A36" s="21"/>
      <c r="B36" s="51"/>
      <c r="C36" s="51"/>
      <c r="D36" s="51"/>
      <c r="E36" s="28"/>
      <c r="F36" s="21"/>
    </row>
    <row r="37" spans="1:6" ht="14.25" x14ac:dyDescent="0.2">
      <c r="A37" s="21"/>
      <c r="B37" s="51"/>
      <c r="C37" s="51"/>
      <c r="D37" s="51"/>
      <c r="E37" s="28"/>
      <c r="F37" s="21"/>
    </row>
    <row r="38" spans="1:6" ht="14.25" x14ac:dyDescent="0.2">
      <c r="A38" s="21"/>
      <c r="B38" s="51" t="s">
        <v>76</v>
      </c>
      <c r="C38" s="51"/>
      <c r="D38" s="51"/>
      <c r="E38" s="28"/>
      <c r="F38" s="21"/>
    </row>
    <row r="39" spans="1:6" ht="14.25" x14ac:dyDescent="0.2">
      <c r="A39" s="21"/>
      <c r="B39" s="51"/>
      <c r="C39" s="51"/>
      <c r="D39" s="51"/>
      <c r="E39" s="28"/>
      <c r="F39" s="21"/>
    </row>
    <row r="40" spans="1:6" ht="14.25" x14ac:dyDescent="0.2">
      <c r="A40" s="21"/>
      <c r="B40" s="51"/>
      <c r="C40" s="51"/>
      <c r="D40" s="51"/>
      <c r="E40" s="28"/>
      <c r="F40" s="21"/>
    </row>
    <row r="41" spans="1:6" ht="14.25" x14ac:dyDescent="0.2">
      <c r="A41" s="21"/>
      <c r="B41" s="51" t="s">
        <v>77</v>
      </c>
      <c r="C41" s="51"/>
      <c r="D41" s="51"/>
      <c r="E41" s="28"/>
      <c r="F41" s="21"/>
    </row>
    <row r="42" spans="1:6" ht="14.25" x14ac:dyDescent="0.2">
      <c r="A42" s="21"/>
      <c r="B42" s="51"/>
      <c r="C42" s="51"/>
      <c r="D42" s="51"/>
      <c r="E42" s="28"/>
      <c r="F42" s="21"/>
    </row>
    <row r="43" spans="1:6" ht="14.25" x14ac:dyDescent="0.2">
      <c r="A43" s="21"/>
      <c r="B43" s="51"/>
      <c r="C43" s="51"/>
      <c r="D43" s="51"/>
      <c r="E43" s="28"/>
      <c r="F43" s="21"/>
    </row>
    <row r="44" spans="1:6" ht="14.25" x14ac:dyDescent="0.2">
      <c r="A44" s="21"/>
      <c r="B44" s="51"/>
      <c r="C44" s="51"/>
      <c r="D44" s="51"/>
      <c r="E44" s="28"/>
      <c r="F44" s="21"/>
    </row>
    <row r="45" spans="1:6" ht="14.25" x14ac:dyDescent="0.2">
      <c r="A45" s="21"/>
      <c r="B45" s="51"/>
      <c r="C45" s="51"/>
      <c r="D45" s="51"/>
      <c r="E45" s="28"/>
      <c r="F45" s="21"/>
    </row>
    <row r="46" spans="1:6" ht="14.25" x14ac:dyDescent="0.2">
      <c r="A46" s="21"/>
      <c r="B46" s="51"/>
      <c r="C46" s="51"/>
      <c r="D46" s="51"/>
      <c r="E46" s="28"/>
      <c r="F46" s="21"/>
    </row>
    <row r="47" spans="1:6" ht="14.25" x14ac:dyDescent="0.2">
      <c r="A47" s="21"/>
      <c r="B47" s="51"/>
      <c r="C47" s="51"/>
      <c r="D47" s="51"/>
      <c r="E47" s="28"/>
      <c r="F47" s="21"/>
    </row>
    <row r="48" spans="1:6" ht="14.25" x14ac:dyDescent="0.2">
      <c r="A48" s="21"/>
      <c r="B48" s="51"/>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44"/>
      <c r="C55" s="44"/>
      <c r="D55" s="44"/>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3.5" customHeight="1" x14ac:dyDescent="0.2">
      <c r="A68" s="21"/>
      <c r="B68" s="51"/>
      <c r="C68" s="51"/>
      <c r="D68" s="51"/>
      <c r="E68" s="28"/>
      <c r="F68" s="21"/>
    </row>
    <row r="69" spans="1:6" ht="13.5" customHeight="1" x14ac:dyDescent="0.2">
      <c r="A69" s="21"/>
      <c r="B69" s="25" t="s">
        <v>19</v>
      </c>
      <c r="C69" s="26"/>
      <c r="D69" s="26"/>
      <c r="E69" s="29">
        <f>5*245</f>
        <v>1225</v>
      </c>
      <c r="F69" s="21"/>
    </row>
    <row r="70" spans="1:6" ht="13.5" customHeight="1" x14ac:dyDescent="0.2">
      <c r="A70" s="21"/>
      <c r="B70" s="34" t="s">
        <v>16</v>
      </c>
      <c r="C70" s="26"/>
      <c r="D70" s="26"/>
      <c r="E70" s="30">
        <v>0</v>
      </c>
      <c r="F70" s="21"/>
    </row>
    <row r="71" spans="1:6" ht="13.5" customHeight="1" x14ac:dyDescent="0.2">
      <c r="A71" s="21"/>
      <c r="B71" s="34" t="s">
        <v>74</v>
      </c>
      <c r="C71" s="26"/>
      <c r="D71" s="26"/>
      <c r="E71" s="30">
        <v>287.44</v>
      </c>
      <c r="F71" s="21"/>
    </row>
    <row r="72" spans="1:6" ht="13.5" customHeight="1" x14ac:dyDescent="0.2">
      <c r="A72" s="21"/>
      <c r="B72" s="25" t="s">
        <v>18</v>
      </c>
      <c r="C72" s="26"/>
      <c r="D72" s="26"/>
      <c r="E72" s="29">
        <f>SUM(E69:E71)</f>
        <v>1512.44</v>
      </c>
      <c r="F72" s="21"/>
    </row>
    <row r="73" spans="1:6" ht="13.5" customHeight="1" x14ac:dyDescent="0.2">
      <c r="A73" s="21"/>
      <c r="B73" s="26" t="s">
        <v>5</v>
      </c>
      <c r="C73" s="31">
        <v>0.05</v>
      </c>
      <c r="D73" s="26"/>
      <c r="E73" s="35">
        <f>ROUND(E72*C73,2)</f>
        <v>75.62</v>
      </c>
      <c r="F73" s="21"/>
    </row>
    <row r="74" spans="1:6" ht="13.5" customHeight="1" x14ac:dyDescent="0.2">
      <c r="A74" s="21"/>
      <c r="B74" s="26" t="s">
        <v>4</v>
      </c>
      <c r="C74" s="42">
        <v>9.9750000000000005E-2</v>
      </c>
      <c r="D74" s="26"/>
      <c r="E74" s="43">
        <f>ROUND(E72*C74,2)</f>
        <v>150.87</v>
      </c>
      <c r="F74" s="21"/>
    </row>
    <row r="75" spans="1:6" ht="13.5" customHeight="1" x14ac:dyDescent="0.2">
      <c r="A75" s="21"/>
      <c r="B75" s="26"/>
      <c r="C75" s="26"/>
      <c r="D75" s="26"/>
      <c r="E75" s="32"/>
      <c r="F75" s="21"/>
    </row>
    <row r="76" spans="1:6" ht="16.5" customHeight="1" thickBot="1" x14ac:dyDescent="0.25">
      <c r="A76" s="21"/>
      <c r="B76" s="25" t="s">
        <v>20</v>
      </c>
      <c r="C76" s="26"/>
      <c r="D76" s="26"/>
      <c r="E76" s="33">
        <f>SUM(E72:E74)</f>
        <v>1738.9299999999998</v>
      </c>
      <c r="F76" s="21"/>
    </row>
    <row r="77" spans="1:6" ht="15.75" thickTop="1" x14ac:dyDescent="0.2">
      <c r="A77" s="21"/>
      <c r="B77" s="53"/>
      <c r="C77" s="53"/>
      <c r="D77" s="53"/>
      <c r="E77" s="36"/>
      <c r="F77" s="21"/>
    </row>
    <row r="78" spans="1:6" ht="15" x14ac:dyDescent="0.2">
      <c r="A78" s="21"/>
      <c r="B78" s="52" t="s">
        <v>22</v>
      </c>
      <c r="C78" s="52"/>
      <c r="D78" s="52"/>
      <c r="E78" s="36">
        <v>0</v>
      </c>
      <c r="F78" s="21"/>
    </row>
    <row r="79" spans="1:6" ht="15" x14ac:dyDescent="0.2">
      <c r="A79" s="21"/>
      <c r="B79" s="53"/>
      <c r="C79" s="53"/>
      <c r="D79" s="53"/>
      <c r="E79" s="36"/>
      <c r="F79" s="21"/>
    </row>
    <row r="80" spans="1:6" ht="19.5" customHeight="1" x14ac:dyDescent="0.2">
      <c r="A80" s="21"/>
      <c r="B80" s="37" t="s">
        <v>21</v>
      </c>
      <c r="C80" s="38"/>
      <c r="D80" s="38"/>
      <c r="E80" s="39">
        <f>E76-E78</f>
        <v>1738.9299999999998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7"/>
      <c r="C83" s="57"/>
      <c r="D83" s="57"/>
      <c r="E83" s="57"/>
      <c r="F83" s="21"/>
    </row>
    <row r="84" spans="1:6" ht="14.25" x14ac:dyDescent="0.2">
      <c r="A84" s="50" t="s">
        <v>37</v>
      </c>
      <c r="B84" s="50"/>
      <c r="C84" s="50"/>
      <c r="D84" s="50"/>
      <c r="E84" s="50"/>
      <c r="F84" s="50"/>
    </row>
    <row r="85" spans="1:6" ht="14.25" x14ac:dyDescent="0.2">
      <c r="A85" s="48" t="s">
        <v>56</v>
      </c>
      <c r="B85" s="48"/>
      <c r="C85" s="48"/>
      <c r="D85" s="48"/>
      <c r="E85" s="48"/>
      <c r="F85" s="48"/>
    </row>
    <row r="86" spans="1:6" x14ac:dyDescent="0.2">
      <c r="A86" s="21"/>
      <c r="B86" s="21"/>
      <c r="C86" s="21"/>
      <c r="D86" s="21"/>
      <c r="E86" s="21"/>
      <c r="F86" s="21"/>
    </row>
    <row r="87" spans="1:6" x14ac:dyDescent="0.2">
      <c r="A87" s="21"/>
      <c r="B87" s="58"/>
      <c r="C87" s="58"/>
      <c r="D87" s="58"/>
      <c r="E87" s="58"/>
      <c r="F87" s="21"/>
    </row>
    <row r="88" spans="1:6" ht="15" x14ac:dyDescent="0.2">
      <c r="A88" s="49" t="s">
        <v>8</v>
      </c>
      <c r="B88" s="49"/>
      <c r="C88" s="49"/>
      <c r="D88" s="49"/>
      <c r="E88" s="49"/>
      <c r="F88" s="49"/>
    </row>
    <row r="90" spans="1:6" ht="39.75" customHeight="1" x14ac:dyDescent="0.2">
      <c r="B90" s="55"/>
      <c r="C90" s="56"/>
      <c r="D90" s="56"/>
    </row>
    <row r="91" spans="1:6" ht="13.5" customHeight="1" x14ac:dyDescent="0.2"/>
    <row r="92" spans="1:6" x14ac:dyDescent="0.2">
      <c r="B92" s="16"/>
      <c r="C92" s="16"/>
      <c r="D92" s="16"/>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5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2:F92"/>
  <sheetViews>
    <sheetView view="pageBreakPreview" topLeftCell="A31"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40</v>
      </c>
      <c r="C25" s="21"/>
      <c r="D25" s="21"/>
      <c r="E25" s="21"/>
      <c r="F25" s="21"/>
    </row>
    <row r="26" spans="1:6" ht="33.75" customHeight="1" x14ac:dyDescent="0.2">
      <c r="A26" s="17"/>
      <c r="B26" s="45" t="s">
        <v>58</v>
      </c>
      <c r="C26" s="21"/>
      <c r="D26" s="21"/>
      <c r="E26" s="21"/>
      <c r="F26" s="21"/>
    </row>
    <row r="27" spans="1:6" x14ac:dyDescent="0.2">
      <c r="A27" s="18"/>
      <c r="B27" s="21"/>
      <c r="C27" s="23"/>
      <c r="D27" s="23"/>
      <c r="E27" s="24"/>
      <c r="F27" s="21"/>
    </row>
    <row r="28" spans="1:6" ht="15" x14ac:dyDescent="0.2">
      <c r="A28" s="17"/>
      <c r="B28" s="23"/>
      <c r="C28" s="23"/>
      <c r="D28" s="27" t="s">
        <v>15</v>
      </c>
      <c r="E28" s="27" t="s">
        <v>79</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x14ac:dyDescent="0.2">
      <c r="A31" s="17"/>
      <c r="B31" s="18"/>
      <c r="C31" s="17"/>
      <c r="D31" s="17"/>
      <c r="E31" s="17"/>
    </row>
    <row r="32" spans="1:6" ht="14.25" x14ac:dyDescent="0.2">
      <c r="A32" s="21"/>
      <c r="B32" s="22" t="s">
        <v>6</v>
      </c>
      <c r="C32" s="22"/>
      <c r="D32" s="22"/>
      <c r="E32" s="28"/>
      <c r="F32" s="21"/>
    </row>
    <row r="33" spans="1:6" ht="14.25" x14ac:dyDescent="0.2">
      <c r="A33" s="21"/>
      <c r="B33" s="51"/>
      <c r="C33" s="51"/>
      <c r="D33" s="51"/>
      <c r="E33" s="28"/>
      <c r="F33" s="21"/>
    </row>
    <row r="34" spans="1:6" ht="14.25" x14ac:dyDescent="0.2">
      <c r="A34" s="21"/>
      <c r="B34" s="51"/>
      <c r="C34" s="51"/>
      <c r="D34" s="51"/>
      <c r="E34" s="28"/>
      <c r="F34" s="21"/>
    </row>
    <row r="35" spans="1:6" ht="14.25" x14ac:dyDescent="0.2">
      <c r="A35" s="21"/>
      <c r="B35" s="51" t="s">
        <v>75</v>
      </c>
      <c r="C35" s="51"/>
      <c r="D35" s="51"/>
      <c r="E35" s="28"/>
      <c r="F35" s="21"/>
    </row>
    <row r="36" spans="1:6" ht="14.25" x14ac:dyDescent="0.2">
      <c r="A36" s="21"/>
      <c r="B36" s="51"/>
      <c r="C36" s="51"/>
      <c r="D36" s="51"/>
      <c r="E36" s="28"/>
      <c r="F36" s="21"/>
    </row>
    <row r="37" spans="1:6" ht="14.25" x14ac:dyDescent="0.2">
      <c r="A37" s="21"/>
      <c r="B37" s="51"/>
      <c r="C37" s="51"/>
      <c r="D37" s="51"/>
      <c r="E37" s="28"/>
      <c r="F37" s="21"/>
    </row>
    <row r="38" spans="1:6" ht="14.25" x14ac:dyDescent="0.2">
      <c r="A38" s="21"/>
      <c r="B38" s="51" t="s">
        <v>76</v>
      </c>
      <c r="C38" s="51"/>
      <c r="D38" s="51"/>
      <c r="E38" s="28"/>
      <c r="F38" s="21"/>
    </row>
    <row r="39" spans="1:6" ht="14.25" x14ac:dyDescent="0.2">
      <c r="A39" s="21"/>
      <c r="B39" s="51"/>
      <c r="C39" s="51"/>
      <c r="D39" s="51"/>
      <c r="E39" s="28"/>
      <c r="F39" s="21"/>
    </row>
    <row r="40" spans="1:6" ht="14.25" x14ac:dyDescent="0.2">
      <c r="A40" s="21"/>
      <c r="B40" s="51"/>
      <c r="C40" s="51"/>
      <c r="D40" s="51"/>
      <c r="E40" s="28"/>
      <c r="F40" s="21"/>
    </row>
    <row r="41" spans="1:6" ht="14.25" x14ac:dyDescent="0.2">
      <c r="A41" s="21"/>
      <c r="B41" s="51" t="s">
        <v>77</v>
      </c>
      <c r="C41" s="51"/>
      <c r="D41" s="51"/>
      <c r="E41" s="28"/>
      <c r="F41" s="21"/>
    </row>
    <row r="42" spans="1:6" ht="14.25" x14ac:dyDescent="0.2">
      <c r="A42" s="21"/>
      <c r="B42" s="51"/>
      <c r="C42" s="51"/>
      <c r="D42" s="51"/>
      <c r="E42" s="28"/>
      <c r="F42" s="21"/>
    </row>
    <row r="43" spans="1:6" ht="14.25" x14ac:dyDescent="0.2">
      <c r="A43" s="21"/>
      <c r="B43" s="51"/>
      <c r="C43" s="51"/>
      <c r="D43" s="51"/>
      <c r="E43" s="28"/>
      <c r="F43" s="21"/>
    </row>
    <row r="44" spans="1:6" ht="14.25" x14ac:dyDescent="0.2">
      <c r="A44" s="21"/>
      <c r="B44" s="51"/>
      <c r="C44" s="51"/>
      <c r="D44" s="51"/>
      <c r="E44" s="28"/>
      <c r="F44" s="21"/>
    </row>
    <row r="45" spans="1:6" ht="14.25" x14ac:dyDescent="0.2">
      <c r="A45" s="21"/>
      <c r="B45" s="51"/>
      <c r="C45" s="51"/>
      <c r="D45" s="51"/>
      <c r="E45" s="28"/>
      <c r="F45" s="21"/>
    </row>
    <row r="46" spans="1:6" ht="14.25" x14ac:dyDescent="0.2">
      <c r="A46" s="21"/>
      <c r="B46" s="51"/>
      <c r="C46" s="51"/>
      <c r="D46" s="51"/>
      <c r="E46" s="28"/>
      <c r="F46" s="21"/>
    </row>
    <row r="47" spans="1:6" ht="14.25" x14ac:dyDescent="0.2">
      <c r="A47" s="21"/>
      <c r="B47" s="51"/>
      <c r="C47" s="51"/>
      <c r="D47" s="51"/>
      <c r="E47" s="28"/>
      <c r="F47" s="21"/>
    </row>
    <row r="48" spans="1:6" ht="14.25" x14ac:dyDescent="0.2">
      <c r="A48" s="21"/>
      <c r="B48" s="51"/>
      <c r="C48" s="51"/>
      <c r="D48" s="51"/>
      <c r="E48" s="28"/>
      <c r="F48" s="21"/>
    </row>
    <row r="49" spans="1:6" ht="14.25" x14ac:dyDescent="0.2">
      <c r="A49" s="21"/>
      <c r="B49" s="51"/>
      <c r="C49" s="51"/>
      <c r="D49" s="51"/>
      <c r="E49" s="28"/>
      <c r="F49" s="21"/>
    </row>
    <row r="50" spans="1:6" ht="14.25" x14ac:dyDescent="0.2">
      <c r="A50" s="21"/>
      <c r="B50" s="51"/>
      <c r="C50" s="51"/>
      <c r="D50" s="51"/>
      <c r="E50" s="28"/>
      <c r="F50" s="21"/>
    </row>
    <row r="51" spans="1:6" ht="14.25" x14ac:dyDescent="0.2">
      <c r="A51" s="21"/>
      <c r="B51" s="51"/>
      <c r="C51" s="51"/>
      <c r="D51" s="51"/>
      <c r="E51" s="28"/>
      <c r="F51" s="21"/>
    </row>
    <row r="52" spans="1:6" ht="14.25" x14ac:dyDescent="0.2">
      <c r="A52" s="21"/>
      <c r="B52" s="51"/>
      <c r="C52" s="51"/>
      <c r="D52" s="51"/>
      <c r="E52" s="28"/>
      <c r="F52" s="21"/>
    </row>
    <row r="53" spans="1:6" ht="14.25" x14ac:dyDescent="0.2">
      <c r="A53" s="21"/>
      <c r="B53" s="51"/>
      <c r="C53" s="51"/>
      <c r="D53" s="51"/>
      <c r="E53" s="28"/>
      <c r="F53" s="21"/>
    </row>
    <row r="54" spans="1:6" ht="14.25" x14ac:dyDescent="0.2">
      <c r="A54" s="21"/>
      <c r="B54" s="51"/>
      <c r="C54" s="51"/>
      <c r="D54" s="51"/>
      <c r="E54" s="28"/>
      <c r="F54" s="21"/>
    </row>
    <row r="55" spans="1:6" ht="14.25" x14ac:dyDescent="0.2">
      <c r="A55" s="21"/>
      <c r="B55" s="44"/>
      <c r="C55" s="44"/>
      <c r="D55" s="44"/>
      <c r="E55" s="28"/>
      <c r="F55" s="21"/>
    </row>
    <row r="56" spans="1:6" ht="14.25" x14ac:dyDescent="0.2">
      <c r="A56" s="21"/>
      <c r="B56" s="51"/>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3.5" customHeight="1" x14ac:dyDescent="0.2">
      <c r="A68" s="21"/>
      <c r="B68" s="51"/>
      <c r="C68" s="51"/>
      <c r="D68" s="51"/>
      <c r="E68" s="28"/>
      <c r="F68" s="21"/>
    </row>
    <row r="69" spans="1:6" ht="13.5" customHeight="1" x14ac:dyDescent="0.2">
      <c r="A69" s="21"/>
      <c r="B69" s="25" t="s">
        <v>19</v>
      </c>
      <c r="C69" s="26"/>
      <c r="D69" s="26"/>
      <c r="E69" s="29">
        <f>3*255</f>
        <v>765</v>
      </c>
      <c r="F69" s="21"/>
    </row>
    <row r="70" spans="1:6" ht="13.5" customHeight="1" x14ac:dyDescent="0.2">
      <c r="A70" s="21"/>
      <c r="B70" s="34" t="s">
        <v>16</v>
      </c>
      <c r="C70" s="26"/>
      <c r="D70" s="26"/>
      <c r="E70" s="30">
        <v>0</v>
      </c>
      <c r="F70" s="21"/>
    </row>
    <row r="71" spans="1:6" ht="13.5" customHeight="1" x14ac:dyDescent="0.2">
      <c r="A71" s="21"/>
      <c r="B71" s="34" t="s">
        <v>74</v>
      </c>
      <c r="C71" s="26"/>
      <c r="D71" s="26"/>
      <c r="E71" s="30">
        <v>287.44</v>
      </c>
      <c r="F71" s="21"/>
    </row>
    <row r="72" spans="1:6" ht="13.5" customHeight="1" x14ac:dyDescent="0.2">
      <c r="A72" s="21"/>
      <c r="B72" s="25" t="s">
        <v>18</v>
      </c>
      <c r="C72" s="26"/>
      <c r="D72" s="26"/>
      <c r="E72" s="29">
        <f>SUM(E69:E71)</f>
        <v>1052.44</v>
      </c>
      <c r="F72" s="21"/>
    </row>
    <row r="73" spans="1:6" ht="13.5" customHeight="1" x14ac:dyDescent="0.2">
      <c r="A73" s="21"/>
      <c r="B73" s="26" t="s">
        <v>5</v>
      </c>
      <c r="C73" s="31">
        <v>0.05</v>
      </c>
      <c r="D73" s="26"/>
      <c r="E73" s="35">
        <f>ROUND(E72*C73,2)</f>
        <v>52.62</v>
      </c>
      <c r="F73" s="21"/>
    </row>
    <row r="74" spans="1:6" ht="13.5" customHeight="1" x14ac:dyDescent="0.2">
      <c r="A74" s="21"/>
      <c r="B74" s="26" t="s">
        <v>4</v>
      </c>
      <c r="C74" s="42">
        <v>9.9750000000000005E-2</v>
      </c>
      <c r="D74" s="26"/>
      <c r="E74" s="43">
        <f>ROUND(E72*C74,2)</f>
        <v>104.98</v>
      </c>
      <c r="F74" s="21"/>
    </row>
    <row r="75" spans="1:6" ht="13.5" customHeight="1" x14ac:dyDescent="0.2">
      <c r="A75" s="21"/>
      <c r="B75" s="26"/>
      <c r="C75" s="26"/>
      <c r="D75" s="26"/>
      <c r="E75" s="32"/>
      <c r="F75" s="21"/>
    </row>
    <row r="76" spans="1:6" ht="16.5" customHeight="1" thickBot="1" x14ac:dyDescent="0.25">
      <c r="A76" s="21"/>
      <c r="B76" s="25" t="s">
        <v>20</v>
      </c>
      <c r="C76" s="26"/>
      <c r="D76" s="26"/>
      <c r="E76" s="33">
        <f>SUM(E72:E74)</f>
        <v>1210.04</v>
      </c>
      <c r="F76" s="21"/>
    </row>
    <row r="77" spans="1:6" ht="15.75" thickTop="1" x14ac:dyDescent="0.2">
      <c r="A77" s="21"/>
      <c r="B77" s="53"/>
      <c r="C77" s="53"/>
      <c r="D77" s="53"/>
      <c r="E77" s="36"/>
      <c r="F77" s="21"/>
    </row>
    <row r="78" spans="1:6" ht="15" x14ac:dyDescent="0.2">
      <c r="A78" s="21"/>
      <c r="B78" s="52" t="s">
        <v>22</v>
      </c>
      <c r="C78" s="52"/>
      <c r="D78" s="52"/>
      <c r="E78" s="36">
        <v>0</v>
      </c>
      <c r="F78" s="21"/>
    </row>
    <row r="79" spans="1:6" ht="15" x14ac:dyDescent="0.2">
      <c r="A79" s="21"/>
      <c r="B79" s="53"/>
      <c r="C79" s="53"/>
      <c r="D79" s="53"/>
      <c r="E79" s="36"/>
      <c r="F79" s="21"/>
    </row>
    <row r="80" spans="1:6" ht="19.5" customHeight="1" x14ac:dyDescent="0.2">
      <c r="A80" s="21"/>
      <c r="B80" s="37" t="s">
        <v>21</v>
      </c>
      <c r="C80" s="38"/>
      <c r="D80" s="38"/>
      <c r="E80" s="39">
        <f>E76-E78</f>
        <v>1210.04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7"/>
      <c r="C83" s="57"/>
      <c r="D83" s="57"/>
      <c r="E83" s="57"/>
      <c r="F83" s="21"/>
    </row>
    <row r="84" spans="1:6" ht="14.25" x14ac:dyDescent="0.2">
      <c r="A84" s="50" t="s">
        <v>37</v>
      </c>
      <c r="B84" s="50"/>
      <c r="C84" s="50"/>
      <c r="D84" s="50"/>
      <c r="E84" s="50"/>
      <c r="F84" s="50"/>
    </row>
    <row r="85" spans="1:6" ht="14.25" x14ac:dyDescent="0.2">
      <c r="A85" s="48" t="s">
        <v>56</v>
      </c>
      <c r="B85" s="48"/>
      <c r="C85" s="48"/>
      <c r="D85" s="48"/>
      <c r="E85" s="48"/>
      <c r="F85" s="48"/>
    </row>
    <row r="86" spans="1:6" x14ac:dyDescent="0.2">
      <c r="A86" s="21"/>
      <c r="B86" s="21"/>
      <c r="C86" s="21"/>
      <c r="D86" s="21"/>
      <c r="E86" s="21"/>
      <c r="F86" s="21"/>
    </row>
    <row r="87" spans="1:6" x14ac:dyDescent="0.2">
      <c r="A87" s="21"/>
      <c r="B87" s="58"/>
      <c r="C87" s="58"/>
      <c r="D87" s="58"/>
      <c r="E87" s="58"/>
      <c r="F87" s="21"/>
    </row>
    <row r="88" spans="1:6" ht="15" x14ac:dyDescent="0.2">
      <c r="A88" s="49" t="s">
        <v>8</v>
      </c>
      <c r="B88" s="49"/>
      <c r="C88" s="49"/>
      <c r="D88" s="49"/>
      <c r="E88" s="49"/>
      <c r="F88" s="49"/>
    </row>
    <row r="90" spans="1:6" ht="39.75" customHeight="1" x14ac:dyDescent="0.2">
      <c r="B90" s="55"/>
      <c r="C90" s="56"/>
      <c r="D90" s="56"/>
    </row>
    <row r="91" spans="1:6" ht="13.5" customHeight="1" x14ac:dyDescent="0.2"/>
    <row r="92" spans="1:6" x14ac:dyDescent="0.2">
      <c r="B92" s="16"/>
      <c r="C92" s="16"/>
      <c r="D92" s="1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06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2:F92"/>
  <sheetViews>
    <sheetView view="pageBreakPreview" topLeftCell="A43"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40</v>
      </c>
      <c r="C25" s="21"/>
      <c r="D25" s="21"/>
      <c r="E25" s="21"/>
      <c r="F25" s="21"/>
    </row>
    <row r="26" spans="1:6" ht="33.75" customHeight="1" x14ac:dyDescent="0.2">
      <c r="A26" s="17"/>
      <c r="B26" s="45" t="s">
        <v>58</v>
      </c>
      <c r="C26" s="21"/>
      <c r="D26" s="21"/>
      <c r="E26" s="21"/>
      <c r="F26" s="21"/>
    </row>
    <row r="27" spans="1:6" x14ac:dyDescent="0.2">
      <c r="A27" s="18"/>
      <c r="B27" s="21"/>
      <c r="C27" s="23"/>
      <c r="D27" s="23"/>
      <c r="E27" s="24"/>
      <c r="F27" s="21"/>
    </row>
    <row r="28" spans="1:6" ht="15" x14ac:dyDescent="0.2">
      <c r="A28" s="17"/>
      <c r="B28" s="23"/>
      <c r="C28" s="23"/>
      <c r="D28" s="27" t="s">
        <v>15</v>
      </c>
      <c r="E28" s="27" t="s">
        <v>81</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ht="14.25" x14ac:dyDescent="0.2">
      <c r="A31" s="17"/>
      <c r="B31" s="22" t="s">
        <v>6</v>
      </c>
      <c r="C31" s="17"/>
      <c r="D31" s="17"/>
      <c r="E31" s="17"/>
    </row>
    <row r="32" spans="1:6" ht="14.25" x14ac:dyDescent="0.2">
      <c r="A32" s="21"/>
      <c r="B32" s="22"/>
      <c r="C32" s="22"/>
      <c r="D32" s="22"/>
      <c r="E32" s="28"/>
      <c r="F32" s="21"/>
    </row>
    <row r="33" spans="1:6" ht="14.25" x14ac:dyDescent="0.2">
      <c r="A33" s="21"/>
      <c r="B33" s="51" t="s">
        <v>84</v>
      </c>
      <c r="C33" s="51"/>
      <c r="D33" s="51"/>
      <c r="E33" s="28"/>
      <c r="F33" s="21"/>
    </row>
    <row r="34" spans="1:6" ht="14.25" x14ac:dyDescent="0.2">
      <c r="A34" s="21"/>
      <c r="B34" s="51"/>
      <c r="C34" s="51"/>
      <c r="D34" s="51"/>
      <c r="E34" s="28"/>
      <c r="F34" s="21"/>
    </row>
    <row r="35" spans="1:6" ht="14.25" x14ac:dyDescent="0.2">
      <c r="A35" s="21"/>
      <c r="B35" s="51" t="s">
        <v>82</v>
      </c>
      <c r="C35" s="51"/>
      <c r="D35" s="51"/>
      <c r="E35" s="28"/>
      <c r="F35" s="21"/>
    </row>
    <row r="36" spans="1:6" ht="14.25" x14ac:dyDescent="0.2">
      <c r="A36" s="21"/>
      <c r="B36" s="51"/>
      <c r="C36" s="51"/>
      <c r="D36" s="51"/>
      <c r="E36" s="28"/>
      <c r="F36" s="21"/>
    </row>
    <row r="37" spans="1:6" ht="14.25" x14ac:dyDescent="0.2">
      <c r="A37" s="21"/>
      <c r="B37" s="51"/>
      <c r="C37" s="51"/>
      <c r="D37" s="51"/>
      <c r="E37" s="28"/>
      <c r="F37" s="21"/>
    </row>
    <row r="38" spans="1:6" ht="14.25" x14ac:dyDescent="0.2">
      <c r="A38" s="21"/>
      <c r="B38" s="51" t="s">
        <v>83</v>
      </c>
      <c r="C38" s="51"/>
      <c r="D38" s="51"/>
      <c r="E38" s="28"/>
      <c r="F38" s="21"/>
    </row>
    <row r="39" spans="1:6" ht="14.25" x14ac:dyDescent="0.2">
      <c r="A39" s="21"/>
      <c r="B39" s="51"/>
      <c r="C39" s="51"/>
      <c r="D39" s="51"/>
      <c r="E39" s="28"/>
      <c r="F39" s="21"/>
    </row>
    <row r="40" spans="1:6" ht="14.25" x14ac:dyDescent="0.2">
      <c r="A40" s="21"/>
      <c r="B40" s="51"/>
      <c r="C40" s="51"/>
      <c r="D40" s="51"/>
      <c r="E40" s="28"/>
      <c r="F40" s="21"/>
    </row>
    <row r="41" spans="1:6" ht="14.25" x14ac:dyDescent="0.2">
      <c r="A41" s="21"/>
      <c r="B41" s="51" t="s">
        <v>2</v>
      </c>
      <c r="C41" s="51"/>
      <c r="D41" s="51"/>
      <c r="E41" s="28"/>
      <c r="F41" s="21"/>
    </row>
    <row r="42" spans="1:6" ht="14.25" x14ac:dyDescent="0.2">
      <c r="A42" s="21"/>
      <c r="B42" s="51"/>
      <c r="C42" s="51"/>
      <c r="D42" s="51"/>
      <c r="E42" s="28"/>
      <c r="F42" s="21"/>
    </row>
    <row r="43" spans="1:6" ht="14.25" x14ac:dyDescent="0.2">
      <c r="A43" s="21"/>
      <c r="B43" s="51"/>
      <c r="C43" s="51"/>
      <c r="D43" s="51"/>
      <c r="E43" s="28"/>
      <c r="F43" s="21"/>
    </row>
    <row r="44" spans="1:6" ht="14.25" x14ac:dyDescent="0.2">
      <c r="A44" s="21"/>
      <c r="B44" s="51" t="s">
        <v>9</v>
      </c>
      <c r="C44" s="51"/>
      <c r="D44" s="51"/>
      <c r="E44" s="28"/>
      <c r="F44" s="21"/>
    </row>
    <row r="45" spans="1:6" ht="14.25" x14ac:dyDescent="0.2">
      <c r="A45" s="21"/>
      <c r="B45" s="51"/>
      <c r="C45" s="51"/>
      <c r="D45" s="51"/>
      <c r="E45" s="28"/>
      <c r="F45" s="21"/>
    </row>
    <row r="46" spans="1:6" ht="14.25" x14ac:dyDescent="0.2">
      <c r="A46" s="21"/>
      <c r="B46" s="51"/>
      <c r="C46" s="51"/>
      <c r="D46" s="51"/>
      <c r="E46" s="28"/>
      <c r="F46" s="21"/>
    </row>
    <row r="47" spans="1:6" ht="14.25" x14ac:dyDescent="0.2">
      <c r="A47" s="21"/>
      <c r="B47" s="51" t="s">
        <v>26</v>
      </c>
      <c r="C47" s="51"/>
      <c r="D47" s="51"/>
      <c r="E47" s="28"/>
      <c r="F47" s="21"/>
    </row>
    <row r="48" spans="1:6" ht="14.25" x14ac:dyDescent="0.2">
      <c r="A48" s="21"/>
      <c r="B48" s="51"/>
      <c r="C48" s="51"/>
      <c r="D48" s="51"/>
      <c r="E48" s="28"/>
      <c r="F48" s="21"/>
    </row>
    <row r="49" spans="1:6" ht="14.25" x14ac:dyDescent="0.2">
      <c r="A49" s="21"/>
      <c r="B49" s="51"/>
      <c r="C49" s="51"/>
      <c r="D49" s="51"/>
      <c r="E49" s="28"/>
      <c r="F49" s="21"/>
    </row>
    <row r="50" spans="1:6" ht="14.25" x14ac:dyDescent="0.2">
      <c r="A50" s="21"/>
      <c r="B50" s="51" t="s">
        <v>24</v>
      </c>
      <c r="C50" s="51"/>
      <c r="D50" s="51"/>
      <c r="E50" s="28"/>
      <c r="F50" s="21"/>
    </row>
    <row r="51" spans="1:6" ht="14.25" x14ac:dyDescent="0.2">
      <c r="A51" s="21"/>
      <c r="B51" s="51"/>
      <c r="C51" s="51"/>
      <c r="D51" s="51"/>
      <c r="E51" s="28"/>
      <c r="F51" s="21"/>
    </row>
    <row r="52" spans="1:6" ht="14.25" x14ac:dyDescent="0.2">
      <c r="A52" s="21"/>
      <c r="B52" s="51"/>
      <c r="C52" s="51"/>
      <c r="D52" s="51"/>
      <c r="E52" s="28"/>
      <c r="F52" s="21"/>
    </row>
    <row r="53" spans="1:6" ht="14.25" x14ac:dyDescent="0.2">
      <c r="A53" s="21"/>
      <c r="B53" s="51" t="s">
        <v>27</v>
      </c>
      <c r="C53" s="51"/>
      <c r="D53" s="51"/>
      <c r="E53" s="28"/>
      <c r="F53" s="21"/>
    </row>
    <row r="54" spans="1:6" ht="14.25" x14ac:dyDescent="0.2">
      <c r="A54" s="21"/>
      <c r="B54" s="51"/>
      <c r="C54" s="51"/>
      <c r="D54" s="51"/>
      <c r="E54" s="28"/>
      <c r="F54" s="21"/>
    </row>
    <row r="55" spans="1:6" ht="14.25" x14ac:dyDescent="0.2">
      <c r="A55" s="21"/>
      <c r="B55" s="44"/>
      <c r="C55" s="44"/>
      <c r="D55" s="44"/>
      <c r="E55" s="28"/>
      <c r="F55" s="21"/>
    </row>
    <row r="56" spans="1:6" ht="14.25" x14ac:dyDescent="0.2">
      <c r="A56" s="21"/>
      <c r="B56" s="51" t="s">
        <v>11</v>
      </c>
      <c r="C56" s="51"/>
      <c r="D56" s="51"/>
      <c r="E56" s="28"/>
      <c r="F56" s="21"/>
    </row>
    <row r="57" spans="1:6" ht="14.25" x14ac:dyDescent="0.2">
      <c r="A57" s="21"/>
      <c r="B57" s="51"/>
      <c r="C57" s="51"/>
      <c r="D57" s="51"/>
      <c r="E57" s="28"/>
      <c r="F57" s="21"/>
    </row>
    <row r="58" spans="1:6" ht="14.25" x14ac:dyDescent="0.2">
      <c r="A58" s="21"/>
      <c r="B58" s="51"/>
      <c r="C58" s="51"/>
      <c r="D58" s="51"/>
      <c r="E58" s="28"/>
      <c r="F58" s="21"/>
    </row>
    <row r="59" spans="1:6" ht="14.25" x14ac:dyDescent="0.2">
      <c r="A59" s="21"/>
      <c r="B59" s="51" t="s">
        <v>13</v>
      </c>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t="s">
        <v>33</v>
      </c>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t="s">
        <v>34</v>
      </c>
      <c r="C65" s="51"/>
      <c r="D65" s="51"/>
      <c r="E65" s="28"/>
      <c r="F65" s="21"/>
    </row>
    <row r="66" spans="1:6" ht="14.25" x14ac:dyDescent="0.2">
      <c r="A66" s="21"/>
      <c r="B66" s="51"/>
      <c r="C66" s="51"/>
      <c r="D66" s="51"/>
      <c r="E66" s="28"/>
      <c r="F66" s="21"/>
    </row>
    <row r="67" spans="1:6" ht="14.25" x14ac:dyDescent="0.2">
      <c r="A67" s="21"/>
      <c r="B67" s="51" t="s">
        <v>14</v>
      </c>
      <c r="C67" s="51"/>
      <c r="D67" s="51"/>
      <c r="E67" s="28"/>
      <c r="F67" s="21"/>
    </row>
    <row r="68" spans="1:6" ht="13.5" customHeight="1" x14ac:dyDescent="0.2">
      <c r="A68" s="21"/>
      <c r="B68" s="51"/>
      <c r="C68" s="51"/>
      <c r="D68" s="51"/>
      <c r="E68" s="28"/>
      <c r="F68" s="21"/>
    </row>
    <row r="69" spans="1:6" ht="13.5" customHeight="1" x14ac:dyDescent="0.2">
      <c r="A69" s="21"/>
      <c r="B69" s="25" t="s">
        <v>19</v>
      </c>
      <c r="C69" s="26"/>
      <c r="D69" s="26"/>
      <c r="E69" s="29">
        <f>16*255</f>
        <v>4080</v>
      </c>
      <c r="F69" s="21"/>
    </row>
    <row r="70" spans="1:6" ht="13.5" customHeight="1" x14ac:dyDescent="0.2">
      <c r="A70" s="21"/>
      <c r="B70" s="34" t="s">
        <v>16</v>
      </c>
      <c r="C70" s="26"/>
      <c r="D70" s="26"/>
      <c r="E70" s="30">
        <v>25</v>
      </c>
      <c r="F70" s="21"/>
    </row>
    <row r="71" spans="1:6" ht="13.5" customHeight="1" x14ac:dyDescent="0.2">
      <c r="A71" s="21"/>
      <c r="B71" s="34" t="s">
        <v>74</v>
      </c>
      <c r="C71" s="26"/>
      <c r="D71" s="26"/>
      <c r="E71" s="30">
        <v>0</v>
      </c>
      <c r="F71" s="21"/>
    </row>
    <row r="72" spans="1:6" ht="13.5" customHeight="1" x14ac:dyDescent="0.2">
      <c r="A72" s="21"/>
      <c r="B72" s="25" t="s">
        <v>18</v>
      </c>
      <c r="C72" s="26"/>
      <c r="D72" s="26"/>
      <c r="E72" s="29">
        <f>SUM(E69:E71)</f>
        <v>4105</v>
      </c>
      <c r="F72" s="21"/>
    </row>
    <row r="73" spans="1:6" ht="13.5" customHeight="1" x14ac:dyDescent="0.2">
      <c r="A73" s="21"/>
      <c r="B73" s="26" t="s">
        <v>5</v>
      </c>
      <c r="C73" s="31">
        <v>0.05</v>
      </c>
      <c r="D73" s="26"/>
      <c r="E73" s="35">
        <f>ROUND(E72*C73,2)</f>
        <v>205.25</v>
      </c>
      <c r="F73" s="21"/>
    </row>
    <row r="74" spans="1:6" ht="13.5" customHeight="1" x14ac:dyDescent="0.2">
      <c r="A74" s="21"/>
      <c r="B74" s="26" t="s">
        <v>4</v>
      </c>
      <c r="C74" s="42">
        <v>9.9750000000000005E-2</v>
      </c>
      <c r="D74" s="26"/>
      <c r="E74" s="43">
        <f>ROUND(E72*C74,2)</f>
        <v>409.47</v>
      </c>
      <c r="F74" s="21"/>
    </row>
    <row r="75" spans="1:6" ht="13.5" customHeight="1" x14ac:dyDescent="0.2">
      <c r="A75" s="21"/>
      <c r="B75" s="26"/>
      <c r="C75" s="26"/>
      <c r="D75" s="26"/>
      <c r="E75" s="32"/>
      <c r="F75" s="21"/>
    </row>
    <row r="76" spans="1:6" ht="16.5" customHeight="1" thickBot="1" x14ac:dyDescent="0.25">
      <c r="A76" s="21"/>
      <c r="B76" s="25" t="s">
        <v>20</v>
      </c>
      <c r="C76" s="26"/>
      <c r="D76" s="26"/>
      <c r="E76" s="33">
        <f>SUM(E72:E74)</f>
        <v>4719.72</v>
      </c>
      <c r="F76" s="21"/>
    </row>
    <row r="77" spans="1:6" ht="15.75" thickTop="1" x14ac:dyDescent="0.2">
      <c r="A77" s="21"/>
      <c r="B77" s="53"/>
      <c r="C77" s="53"/>
      <c r="D77" s="53"/>
      <c r="E77" s="36"/>
      <c r="F77" s="21"/>
    </row>
    <row r="78" spans="1:6" ht="15" x14ac:dyDescent="0.2">
      <c r="A78" s="21"/>
      <c r="B78" s="52" t="s">
        <v>22</v>
      </c>
      <c r="C78" s="52"/>
      <c r="D78" s="52"/>
      <c r="E78" s="36">
        <v>0</v>
      </c>
      <c r="F78" s="21"/>
    </row>
    <row r="79" spans="1:6" ht="15" x14ac:dyDescent="0.2">
      <c r="A79" s="21"/>
      <c r="B79" s="53"/>
      <c r="C79" s="53"/>
      <c r="D79" s="53"/>
      <c r="E79" s="36"/>
      <c r="F79" s="21"/>
    </row>
    <row r="80" spans="1:6" ht="19.5" customHeight="1" x14ac:dyDescent="0.2">
      <c r="A80" s="21"/>
      <c r="B80" s="37" t="s">
        <v>21</v>
      </c>
      <c r="C80" s="38"/>
      <c r="D80" s="38"/>
      <c r="E80" s="39">
        <f>E76-E78</f>
        <v>4719.72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7"/>
      <c r="C83" s="57"/>
      <c r="D83" s="57"/>
      <c r="E83" s="57"/>
      <c r="F83" s="21"/>
    </row>
    <row r="84" spans="1:6" ht="14.25" x14ac:dyDescent="0.2">
      <c r="A84" s="50" t="s">
        <v>37</v>
      </c>
      <c r="B84" s="50"/>
      <c r="C84" s="50"/>
      <c r="D84" s="50"/>
      <c r="E84" s="50"/>
      <c r="F84" s="50"/>
    </row>
    <row r="85" spans="1:6" ht="14.25" x14ac:dyDescent="0.2">
      <c r="A85" s="48" t="s">
        <v>56</v>
      </c>
      <c r="B85" s="48"/>
      <c r="C85" s="48"/>
      <c r="D85" s="48"/>
      <c r="E85" s="48"/>
      <c r="F85" s="48"/>
    </row>
    <row r="86" spans="1:6" x14ac:dyDescent="0.2">
      <c r="A86" s="21"/>
      <c r="B86" s="21"/>
      <c r="C86" s="21"/>
      <c r="D86" s="21"/>
      <c r="E86" s="21"/>
      <c r="F86" s="21"/>
    </row>
    <row r="87" spans="1:6" x14ac:dyDescent="0.2">
      <c r="A87" s="21"/>
      <c r="B87" s="58"/>
      <c r="C87" s="58"/>
      <c r="D87" s="58"/>
      <c r="E87" s="58"/>
      <c r="F87" s="21"/>
    </row>
    <row r="88" spans="1:6" ht="15" x14ac:dyDescent="0.2">
      <c r="A88" s="49" t="s">
        <v>8</v>
      </c>
      <c r="B88" s="49"/>
      <c r="C88" s="49"/>
      <c r="D88" s="49"/>
      <c r="E88" s="49"/>
      <c r="F88" s="49"/>
    </row>
    <row r="90" spans="1:6" ht="39.75" customHeight="1" x14ac:dyDescent="0.2">
      <c r="B90" s="55"/>
      <c r="C90" s="56"/>
      <c r="D90" s="56"/>
    </row>
    <row r="91" spans="1:6" ht="13.5" customHeight="1" x14ac:dyDescent="0.2"/>
    <row r="92" spans="1:6" x14ac:dyDescent="0.2">
      <c r="B92" s="16"/>
      <c r="C92" s="16"/>
      <c r="D92" s="16"/>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7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6F73C-09BB-435E-9712-402D8C00C59C}">
  <sheetPr>
    <pageSetUpPr fitToPage="1"/>
  </sheetPr>
  <dimension ref="A12:F92"/>
  <sheetViews>
    <sheetView view="pageBreakPreview" topLeftCell="A31" zoomScale="80" zoomScaleNormal="100" zoomScaleSheetLayoutView="80" workbookViewId="0">
      <selection activeCell="B59" sqref="B59:D5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39</v>
      </c>
      <c r="C24" s="21"/>
      <c r="D24" s="21"/>
      <c r="E24" s="21"/>
      <c r="F24" s="21"/>
    </row>
    <row r="25" spans="1:6" ht="15" x14ac:dyDescent="0.2">
      <c r="A25" s="17"/>
      <c r="B25" s="25" t="s">
        <v>40</v>
      </c>
      <c r="C25" s="21"/>
      <c r="D25" s="21"/>
      <c r="E25" s="21"/>
      <c r="F25" s="21"/>
    </row>
    <row r="26" spans="1:6" ht="33.75" customHeight="1" x14ac:dyDescent="0.2">
      <c r="A26" s="17"/>
      <c r="B26" s="45" t="s">
        <v>58</v>
      </c>
      <c r="C26" s="21"/>
      <c r="D26" s="21"/>
      <c r="E26" s="21"/>
      <c r="F26" s="21"/>
    </row>
    <row r="27" spans="1:6" x14ac:dyDescent="0.2">
      <c r="A27" s="18"/>
      <c r="B27" s="21"/>
      <c r="C27" s="23"/>
      <c r="D27" s="23"/>
      <c r="E27" s="24"/>
      <c r="F27" s="21"/>
    </row>
    <row r="28" spans="1:6" ht="15" x14ac:dyDescent="0.2">
      <c r="A28" s="17"/>
      <c r="B28" s="23"/>
      <c r="C28" s="23"/>
      <c r="D28" s="27" t="s">
        <v>15</v>
      </c>
      <c r="E28" s="27" t="s">
        <v>85</v>
      </c>
      <c r="F28" s="21"/>
    </row>
    <row r="29" spans="1:6" ht="13.5" thickBot="1" x14ac:dyDescent="0.25">
      <c r="A29" s="19"/>
      <c r="B29" s="19"/>
      <c r="C29" s="19"/>
      <c r="D29" s="19"/>
      <c r="E29" s="19"/>
      <c r="F29" s="20"/>
    </row>
    <row r="30" spans="1:6" s="40" customFormat="1" ht="21.75" customHeight="1" x14ac:dyDescent="0.2">
      <c r="A30" s="54" t="s">
        <v>0</v>
      </c>
      <c r="B30" s="54"/>
      <c r="C30" s="54"/>
      <c r="D30" s="54"/>
      <c r="E30" s="54"/>
      <c r="F30" s="54"/>
    </row>
    <row r="31" spans="1:6" ht="14.25" x14ac:dyDescent="0.2">
      <c r="A31" s="17"/>
      <c r="B31" s="22" t="s">
        <v>6</v>
      </c>
      <c r="C31" s="17"/>
      <c r="D31" s="17"/>
      <c r="E31" s="17"/>
    </row>
    <row r="32" spans="1:6" ht="14.25" x14ac:dyDescent="0.2">
      <c r="A32" s="21"/>
      <c r="B32" s="51"/>
      <c r="C32" s="51"/>
      <c r="D32" s="51"/>
      <c r="E32" s="28"/>
      <c r="F32" s="21"/>
    </row>
    <row r="33" spans="1:6" ht="14.25" x14ac:dyDescent="0.2">
      <c r="A33" s="21"/>
      <c r="B33" s="51" t="s">
        <v>2</v>
      </c>
      <c r="C33" s="51"/>
      <c r="D33" s="51"/>
      <c r="E33" s="28"/>
      <c r="F33" s="21"/>
    </row>
    <row r="34" spans="1:6" ht="14.25" x14ac:dyDescent="0.2">
      <c r="A34" s="21"/>
      <c r="B34" s="22"/>
      <c r="C34" s="22"/>
      <c r="D34" s="22"/>
      <c r="E34" s="28"/>
      <c r="F34" s="21"/>
    </row>
    <row r="35" spans="1:6" ht="14.25" x14ac:dyDescent="0.2">
      <c r="A35" s="21"/>
      <c r="B35" s="51" t="s">
        <v>87</v>
      </c>
      <c r="C35" s="51"/>
      <c r="D35" s="51"/>
      <c r="E35" s="28"/>
      <c r="F35" s="21"/>
    </row>
    <row r="36" spans="1:6" ht="14.25" x14ac:dyDescent="0.2">
      <c r="A36" s="21"/>
      <c r="B36" s="51"/>
      <c r="C36" s="51"/>
      <c r="D36" s="51"/>
      <c r="E36" s="28"/>
      <c r="F36" s="21"/>
    </row>
    <row r="37" spans="1:6" ht="14.25" x14ac:dyDescent="0.2">
      <c r="A37" s="21"/>
      <c r="B37" s="51" t="s">
        <v>88</v>
      </c>
      <c r="C37" s="51"/>
      <c r="D37" s="51"/>
      <c r="E37" s="28"/>
      <c r="F37" s="21"/>
    </row>
    <row r="38" spans="1:6" ht="14.25" x14ac:dyDescent="0.2">
      <c r="A38" s="21"/>
      <c r="B38" s="51"/>
      <c r="C38" s="51"/>
      <c r="D38" s="51"/>
      <c r="E38" s="28"/>
      <c r="F38" s="21"/>
    </row>
    <row r="39" spans="1:6" ht="14.25" x14ac:dyDescent="0.2">
      <c r="A39" s="21"/>
      <c r="B39" s="51" t="s">
        <v>89</v>
      </c>
      <c r="C39" s="51"/>
      <c r="D39" s="51"/>
      <c r="E39" s="28"/>
      <c r="F39" s="21"/>
    </row>
    <row r="40" spans="1:6" ht="14.25" x14ac:dyDescent="0.2">
      <c r="A40" s="21"/>
      <c r="B40" s="51"/>
      <c r="C40" s="51"/>
      <c r="D40" s="51"/>
      <c r="E40" s="28"/>
      <c r="F40" s="21"/>
    </row>
    <row r="41" spans="1:6" ht="14.25" x14ac:dyDescent="0.2">
      <c r="A41" s="21"/>
      <c r="B41" s="51" t="s">
        <v>90</v>
      </c>
      <c r="C41" s="51"/>
      <c r="D41" s="51"/>
      <c r="E41" s="28"/>
      <c r="F41" s="21"/>
    </row>
    <row r="42" spans="1:6" ht="14.25" x14ac:dyDescent="0.2">
      <c r="A42" s="21"/>
      <c r="B42" s="51"/>
      <c r="C42" s="51"/>
      <c r="D42" s="51"/>
      <c r="E42" s="28"/>
      <c r="F42" s="21"/>
    </row>
    <row r="43" spans="1:6" ht="14.25" x14ac:dyDescent="0.2">
      <c r="A43" s="21"/>
      <c r="B43" s="51" t="s">
        <v>91</v>
      </c>
      <c r="C43" s="51"/>
      <c r="D43" s="51"/>
      <c r="E43" s="28"/>
      <c r="F43" s="21"/>
    </row>
    <row r="44" spans="1:6" ht="14.25" x14ac:dyDescent="0.2">
      <c r="A44" s="21"/>
      <c r="B44" s="51"/>
      <c r="C44" s="51"/>
      <c r="D44" s="51"/>
      <c r="E44" s="28"/>
      <c r="F44" s="21"/>
    </row>
    <row r="45" spans="1:6" ht="14.25" x14ac:dyDescent="0.2">
      <c r="A45" s="21"/>
      <c r="B45" s="51" t="s">
        <v>9</v>
      </c>
      <c r="C45" s="51"/>
      <c r="D45" s="51"/>
      <c r="E45" s="28"/>
      <c r="F45" s="21"/>
    </row>
    <row r="46" spans="1:6" ht="14.25" x14ac:dyDescent="0.2">
      <c r="A46" s="21"/>
      <c r="B46" s="51"/>
      <c r="C46" s="51"/>
      <c r="D46" s="51"/>
      <c r="E46" s="28"/>
      <c r="F46" s="21"/>
    </row>
    <row r="47" spans="1:6" ht="14.25" x14ac:dyDescent="0.2">
      <c r="A47" s="21"/>
      <c r="B47" s="51" t="s">
        <v>26</v>
      </c>
      <c r="C47" s="51"/>
      <c r="D47" s="51"/>
      <c r="E47" s="28"/>
      <c r="F47" s="21"/>
    </row>
    <row r="48" spans="1:6" ht="14.25" x14ac:dyDescent="0.2">
      <c r="A48" s="21"/>
      <c r="B48" s="51"/>
      <c r="C48" s="51"/>
      <c r="D48" s="51"/>
      <c r="E48" s="28"/>
      <c r="F48" s="21"/>
    </row>
    <row r="49" spans="1:6" ht="14.25" x14ac:dyDescent="0.2">
      <c r="A49" s="21"/>
      <c r="B49" s="51" t="s">
        <v>24</v>
      </c>
      <c r="C49" s="51"/>
      <c r="D49" s="51"/>
      <c r="E49" s="28"/>
      <c r="F49" s="21"/>
    </row>
    <row r="50" spans="1:6" ht="14.25" x14ac:dyDescent="0.2">
      <c r="A50" s="21"/>
      <c r="B50" s="51"/>
      <c r="C50" s="51"/>
      <c r="D50" s="51"/>
      <c r="E50" s="28"/>
      <c r="F50" s="21"/>
    </row>
    <row r="51" spans="1:6" ht="14.25" x14ac:dyDescent="0.2">
      <c r="A51" s="21"/>
      <c r="B51" s="51" t="s">
        <v>27</v>
      </c>
      <c r="C51" s="51"/>
      <c r="D51" s="51"/>
      <c r="E51" s="28"/>
      <c r="F51" s="21"/>
    </row>
    <row r="52" spans="1:6" ht="14.25" x14ac:dyDescent="0.2">
      <c r="A52" s="21"/>
      <c r="B52" s="51"/>
      <c r="C52" s="51"/>
      <c r="D52" s="51"/>
      <c r="E52" s="28"/>
      <c r="F52" s="21"/>
    </row>
    <row r="53" spans="1:6" ht="14.25" x14ac:dyDescent="0.2">
      <c r="A53" s="21"/>
      <c r="B53" s="51" t="s">
        <v>13</v>
      </c>
      <c r="C53" s="51"/>
      <c r="D53" s="51"/>
      <c r="E53" s="28"/>
      <c r="F53" s="21"/>
    </row>
    <row r="54" spans="1:6" ht="14.25" x14ac:dyDescent="0.2">
      <c r="A54" s="21"/>
      <c r="B54" s="51"/>
      <c r="C54" s="51"/>
      <c r="D54" s="51"/>
      <c r="E54" s="28"/>
      <c r="F54" s="21"/>
    </row>
    <row r="55" spans="1:6" ht="14.25" x14ac:dyDescent="0.2">
      <c r="A55" s="21"/>
      <c r="B55" s="51" t="s">
        <v>92</v>
      </c>
      <c r="C55" s="51"/>
      <c r="D55" s="51"/>
      <c r="E55" s="28"/>
      <c r="F55" s="21"/>
    </row>
    <row r="56" spans="1:6" ht="14.25" x14ac:dyDescent="0.2">
      <c r="A56" s="21"/>
      <c r="B56" s="51"/>
      <c r="C56" s="51"/>
      <c r="D56" s="51"/>
      <c r="E56" s="28"/>
      <c r="F56" s="21"/>
    </row>
    <row r="57" spans="1:6" ht="14.25" x14ac:dyDescent="0.2">
      <c r="A57" s="21"/>
      <c r="B57" s="51" t="s">
        <v>36</v>
      </c>
      <c r="C57" s="51"/>
      <c r="D57" s="51"/>
      <c r="E57" s="28"/>
      <c r="F57" s="21"/>
    </row>
    <row r="58" spans="1:6" ht="14.25" x14ac:dyDescent="0.2">
      <c r="A58" s="21"/>
      <c r="B58" s="51"/>
      <c r="C58" s="51"/>
      <c r="D58" s="51"/>
      <c r="E58" s="28"/>
      <c r="F58" s="21"/>
    </row>
    <row r="59" spans="1:6" ht="14.25" x14ac:dyDescent="0.2">
      <c r="A59" s="21"/>
      <c r="B59" s="51"/>
      <c r="C59" s="51"/>
      <c r="D59" s="51"/>
      <c r="E59" s="28"/>
      <c r="F59" s="21"/>
    </row>
    <row r="60" spans="1:6" ht="14.25" x14ac:dyDescent="0.2">
      <c r="A60" s="21"/>
      <c r="B60" s="51"/>
      <c r="C60" s="51"/>
      <c r="D60" s="51"/>
      <c r="E60" s="28"/>
      <c r="F60" s="21"/>
    </row>
    <row r="61" spans="1:6" ht="14.25" x14ac:dyDescent="0.2">
      <c r="A61" s="21"/>
      <c r="B61" s="51"/>
      <c r="C61" s="51"/>
      <c r="D61" s="51"/>
      <c r="E61" s="28"/>
      <c r="F61" s="21"/>
    </row>
    <row r="62" spans="1:6" ht="14.25" x14ac:dyDescent="0.2">
      <c r="A62" s="21"/>
      <c r="B62" s="51"/>
      <c r="C62" s="51"/>
      <c r="D62" s="51"/>
      <c r="E62" s="28"/>
      <c r="F62" s="21"/>
    </row>
    <row r="63" spans="1:6" ht="14.25" x14ac:dyDescent="0.2">
      <c r="A63" s="21"/>
      <c r="B63" s="51"/>
      <c r="C63" s="51"/>
      <c r="D63" s="51"/>
      <c r="E63" s="28"/>
      <c r="F63" s="21"/>
    </row>
    <row r="64" spans="1:6" ht="14.25" x14ac:dyDescent="0.2">
      <c r="A64" s="21"/>
      <c r="B64" s="51"/>
      <c r="C64" s="51"/>
      <c r="D64" s="51"/>
      <c r="E64" s="28"/>
      <c r="F64" s="21"/>
    </row>
    <row r="65" spans="1:6" ht="14.25" x14ac:dyDescent="0.2">
      <c r="A65" s="21"/>
      <c r="B65" s="51"/>
      <c r="C65" s="51"/>
      <c r="D65" s="51"/>
      <c r="E65" s="28"/>
      <c r="F65" s="21"/>
    </row>
    <row r="66" spans="1:6" ht="14.25" x14ac:dyDescent="0.2">
      <c r="A66" s="21"/>
      <c r="B66" s="51"/>
      <c r="C66" s="51"/>
      <c r="D66" s="51"/>
      <c r="E66" s="28"/>
      <c r="F66" s="21"/>
    </row>
    <row r="67" spans="1:6" ht="14.25" x14ac:dyDescent="0.2">
      <c r="A67" s="21"/>
      <c r="B67" s="51"/>
      <c r="C67" s="51"/>
      <c r="D67" s="51"/>
      <c r="E67" s="28"/>
      <c r="F67" s="21"/>
    </row>
    <row r="68" spans="1:6" ht="13.5" customHeight="1" x14ac:dyDescent="0.2">
      <c r="A68" s="21"/>
      <c r="B68" s="51"/>
      <c r="C68" s="51"/>
      <c r="D68" s="51"/>
      <c r="E68" s="28"/>
      <c r="F68" s="21"/>
    </row>
    <row r="69" spans="1:6" ht="13.5" customHeight="1" x14ac:dyDescent="0.2">
      <c r="A69" s="21"/>
      <c r="B69" s="25" t="s">
        <v>19</v>
      </c>
      <c r="C69" s="26"/>
      <c r="D69" s="26"/>
      <c r="E69" s="29">
        <f>28*255</f>
        <v>7140</v>
      </c>
      <c r="F69" s="21"/>
    </row>
    <row r="70" spans="1:6" ht="13.5" customHeight="1" x14ac:dyDescent="0.2">
      <c r="A70" s="21"/>
      <c r="B70" s="34" t="s">
        <v>16</v>
      </c>
      <c r="C70" s="26"/>
      <c r="D70" s="26"/>
      <c r="E70" s="30">
        <v>0</v>
      </c>
      <c r="F70" s="21"/>
    </row>
    <row r="71" spans="1:6" ht="13.5" customHeight="1" x14ac:dyDescent="0.2">
      <c r="A71" s="21"/>
      <c r="B71" s="34" t="s">
        <v>74</v>
      </c>
      <c r="C71" s="26"/>
      <c r="D71" s="26"/>
      <c r="E71" s="30">
        <v>0</v>
      </c>
      <c r="F71" s="21"/>
    </row>
    <row r="72" spans="1:6" ht="13.5" customHeight="1" x14ac:dyDescent="0.2">
      <c r="A72" s="21"/>
      <c r="B72" s="25" t="s">
        <v>18</v>
      </c>
      <c r="C72" s="26"/>
      <c r="D72" s="26"/>
      <c r="E72" s="29">
        <f>SUM(E69:E71)</f>
        <v>7140</v>
      </c>
      <c r="F72" s="21"/>
    </row>
    <row r="73" spans="1:6" ht="13.5" customHeight="1" x14ac:dyDescent="0.2">
      <c r="A73" s="21"/>
      <c r="B73" s="26" t="s">
        <v>5</v>
      </c>
      <c r="C73" s="31">
        <v>0.05</v>
      </c>
      <c r="D73" s="26"/>
      <c r="E73" s="35">
        <f>ROUND(E72*C73,2)</f>
        <v>357</v>
      </c>
      <c r="F73" s="21"/>
    </row>
    <row r="74" spans="1:6" ht="13.5" customHeight="1" x14ac:dyDescent="0.2">
      <c r="A74" s="21"/>
      <c r="B74" s="26" t="s">
        <v>4</v>
      </c>
      <c r="C74" s="42">
        <v>9.9750000000000005E-2</v>
      </c>
      <c r="D74" s="26"/>
      <c r="E74" s="43">
        <f>ROUND(E72*C74,2)</f>
        <v>712.22</v>
      </c>
      <c r="F74" s="21"/>
    </row>
    <row r="75" spans="1:6" ht="13.5" customHeight="1" x14ac:dyDescent="0.2">
      <c r="A75" s="21"/>
      <c r="B75" s="26"/>
      <c r="C75" s="26"/>
      <c r="D75" s="26"/>
      <c r="E75" s="32"/>
      <c r="F75" s="21"/>
    </row>
    <row r="76" spans="1:6" ht="16.5" customHeight="1" thickBot="1" x14ac:dyDescent="0.25">
      <c r="A76" s="21"/>
      <c r="B76" s="25" t="s">
        <v>20</v>
      </c>
      <c r="C76" s="26"/>
      <c r="D76" s="26"/>
      <c r="E76" s="33">
        <f>SUM(E72:E74)</f>
        <v>8209.2199999999993</v>
      </c>
      <c r="F76" s="21"/>
    </row>
    <row r="77" spans="1:6" ht="15.75" thickTop="1" x14ac:dyDescent="0.2">
      <c r="A77" s="21"/>
      <c r="B77" s="53"/>
      <c r="C77" s="53"/>
      <c r="D77" s="53"/>
      <c r="E77" s="36"/>
      <c r="F77" s="21"/>
    </row>
    <row r="78" spans="1:6" ht="15" x14ac:dyDescent="0.2">
      <c r="A78" s="21"/>
      <c r="B78" s="52" t="s">
        <v>22</v>
      </c>
      <c r="C78" s="52"/>
      <c r="D78" s="52"/>
      <c r="E78" s="36">
        <v>0</v>
      </c>
      <c r="F78" s="21"/>
    </row>
    <row r="79" spans="1:6" ht="15" x14ac:dyDescent="0.2">
      <c r="A79" s="21"/>
      <c r="B79" s="53"/>
      <c r="C79" s="53"/>
      <c r="D79" s="53"/>
      <c r="E79" s="36"/>
      <c r="F79" s="21"/>
    </row>
    <row r="80" spans="1:6" ht="19.5" customHeight="1" x14ac:dyDescent="0.2">
      <c r="A80" s="21"/>
      <c r="B80" s="37" t="s">
        <v>21</v>
      </c>
      <c r="C80" s="38"/>
      <c r="D80" s="38"/>
      <c r="E80" s="39">
        <f>E76-E78</f>
        <v>8209.2199999999993</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57"/>
      <c r="C83" s="57"/>
      <c r="D83" s="57"/>
      <c r="E83" s="57"/>
      <c r="F83" s="21"/>
    </row>
    <row r="84" spans="1:6" ht="14.25" x14ac:dyDescent="0.2">
      <c r="A84" s="50" t="s">
        <v>37</v>
      </c>
      <c r="B84" s="50"/>
      <c r="C84" s="50"/>
      <c r="D84" s="50"/>
      <c r="E84" s="50"/>
      <c r="F84" s="50"/>
    </row>
    <row r="85" spans="1:6" ht="14.25" x14ac:dyDescent="0.2">
      <c r="A85" s="48" t="s">
        <v>56</v>
      </c>
      <c r="B85" s="48"/>
      <c r="C85" s="48"/>
      <c r="D85" s="48"/>
      <c r="E85" s="48"/>
      <c r="F85" s="48"/>
    </row>
    <row r="86" spans="1:6" x14ac:dyDescent="0.2">
      <c r="A86" s="21"/>
      <c r="B86" s="21"/>
      <c r="C86" s="21"/>
      <c r="D86" s="21"/>
      <c r="E86" s="21"/>
      <c r="F86" s="21"/>
    </row>
    <row r="87" spans="1:6" x14ac:dyDescent="0.2">
      <c r="A87" s="21"/>
      <c r="B87" s="58"/>
      <c r="C87" s="58"/>
      <c r="D87" s="58"/>
      <c r="E87" s="58"/>
      <c r="F87" s="21"/>
    </row>
    <row r="88" spans="1:6" ht="15" x14ac:dyDescent="0.2">
      <c r="A88" s="49" t="s">
        <v>8</v>
      </c>
      <c r="B88" s="49"/>
      <c r="C88" s="49"/>
      <c r="D88" s="49"/>
      <c r="E88" s="49"/>
      <c r="F88" s="49"/>
    </row>
    <row r="90" spans="1:6" ht="39.75" customHeight="1" x14ac:dyDescent="0.2">
      <c r="B90" s="55"/>
      <c r="C90" s="56"/>
      <c r="D90" s="56"/>
    </row>
    <row r="91" spans="1:6" ht="13.5" customHeight="1" x14ac:dyDescent="0.2"/>
    <row r="92" spans="1:6" x14ac:dyDescent="0.2">
      <c r="B92" s="16"/>
      <c r="C92" s="16"/>
      <c r="D92" s="16"/>
    </row>
  </sheetData>
  <mergeCells count="46">
    <mergeCell ref="A30:F30"/>
    <mergeCell ref="B35:D35"/>
    <mergeCell ref="B36:D36"/>
    <mergeCell ref="B37:D37"/>
    <mergeCell ref="B38:D38"/>
    <mergeCell ref="B49:D49"/>
    <mergeCell ref="B32:D32"/>
    <mergeCell ref="B33:D33"/>
    <mergeCell ref="B40:D40"/>
    <mergeCell ref="B41:D41"/>
    <mergeCell ref="B42:D42"/>
    <mergeCell ref="B43:D43"/>
    <mergeCell ref="B39:D39"/>
    <mergeCell ref="B44:D44"/>
    <mergeCell ref="B45:D45"/>
    <mergeCell ref="B46:D46"/>
    <mergeCell ref="B47:D47"/>
    <mergeCell ref="B48:D48"/>
    <mergeCell ref="B62:D62"/>
    <mergeCell ref="B50:D50"/>
    <mergeCell ref="B51:D51"/>
    <mergeCell ref="B52:D52"/>
    <mergeCell ref="B53:D53"/>
    <mergeCell ref="B54:D54"/>
    <mergeCell ref="B56:D56"/>
    <mergeCell ref="B57:D57"/>
    <mergeCell ref="B58:D58"/>
    <mergeCell ref="B59:D59"/>
    <mergeCell ref="B60:D60"/>
    <mergeCell ref="B61:D61"/>
    <mergeCell ref="B87:E87"/>
    <mergeCell ref="A88:F88"/>
    <mergeCell ref="B90:D90"/>
    <mergeCell ref="B55:D55"/>
    <mergeCell ref="B77:D77"/>
    <mergeCell ref="B78:D78"/>
    <mergeCell ref="B79:D79"/>
    <mergeCell ref="B83:E83"/>
    <mergeCell ref="A84:F84"/>
    <mergeCell ref="A85:F85"/>
    <mergeCell ref="B63:D63"/>
    <mergeCell ref="B64:D64"/>
    <mergeCell ref="B65:D65"/>
    <mergeCell ref="B66:D66"/>
    <mergeCell ref="B67:D67"/>
    <mergeCell ref="B68:D68"/>
  </mergeCells>
  <dataValidations count="1">
    <dataValidation type="list" allowBlank="1" showInputMessage="1" showErrorMessage="1" sqref="B77:B79 B12:B20 B32:B33 B35:B39 B40:B68" xr:uid="{0C86DFD7-B420-43CF-860F-C8CA803012F3}">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30</vt:i4>
      </vt:variant>
      <vt:variant>
        <vt:lpstr>Plages nommées</vt:lpstr>
      </vt:variant>
      <vt:variant>
        <vt:i4>85</vt:i4>
      </vt:variant>
    </vt:vector>
  </HeadingPairs>
  <TitlesOfParts>
    <vt:vector size="115" baseType="lpstr">
      <vt:lpstr>30-09-13</vt:lpstr>
      <vt:lpstr>25-02-14</vt:lpstr>
      <vt:lpstr>22-02-15</vt:lpstr>
      <vt:lpstr>11-10-16</vt:lpstr>
      <vt:lpstr>13-12-16</vt:lpstr>
      <vt:lpstr>18-12-2017</vt:lpstr>
      <vt:lpstr>18-02-18</vt:lpstr>
      <vt:lpstr>28-03-18</vt:lpstr>
      <vt:lpstr>20-12-18</vt:lpstr>
      <vt:lpstr>25-03-19</vt:lpstr>
      <vt:lpstr>06-03-20</vt:lpstr>
      <vt:lpstr>03-04-20</vt:lpstr>
      <vt:lpstr>24-07-20</vt:lpstr>
      <vt:lpstr>14-09-20</vt:lpstr>
      <vt:lpstr>04-03-21</vt:lpstr>
      <vt:lpstr>04-03-21 (2)</vt:lpstr>
      <vt:lpstr>21-05-21</vt:lpstr>
      <vt:lpstr>21-05-21(2)</vt:lpstr>
      <vt:lpstr>18-06-21</vt:lpstr>
      <vt:lpstr>11-12-21</vt:lpstr>
      <vt:lpstr>04-02-22</vt:lpstr>
      <vt:lpstr>04-02-22 (2)</vt:lpstr>
      <vt:lpstr>04-02-22 (3)</vt:lpstr>
      <vt:lpstr>28-03-22</vt:lpstr>
      <vt:lpstr>28-03-22 (2)</vt:lpstr>
      <vt:lpstr>29-06-22</vt:lpstr>
      <vt:lpstr>09-09-22</vt:lpstr>
      <vt:lpstr>04-02-23</vt:lpstr>
      <vt:lpstr>30-05-2023</vt:lpstr>
      <vt:lpstr>Activités</vt:lpstr>
      <vt:lpstr>'03-04-20'!Liste_Activités</vt:lpstr>
      <vt:lpstr>'04-02-22'!Liste_Activités</vt:lpstr>
      <vt:lpstr>'04-02-22 (2)'!Liste_Activités</vt:lpstr>
      <vt:lpstr>'04-02-22 (3)'!Liste_Activités</vt:lpstr>
      <vt:lpstr>'04-02-23'!Liste_Activités</vt:lpstr>
      <vt:lpstr>'04-03-21'!Liste_Activités</vt:lpstr>
      <vt:lpstr>'04-03-21 (2)'!Liste_Activités</vt:lpstr>
      <vt:lpstr>'06-03-20'!Liste_Activités</vt:lpstr>
      <vt:lpstr>'09-09-22'!Liste_Activités</vt:lpstr>
      <vt:lpstr>'11-10-16'!Liste_Activités</vt:lpstr>
      <vt:lpstr>'11-12-21'!Liste_Activités</vt:lpstr>
      <vt:lpstr>'13-12-16'!Liste_Activités</vt:lpstr>
      <vt:lpstr>'14-09-20'!Liste_Activités</vt:lpstr>
      <vt:lpstr>'18-02-18'!Liste_Activités</vt:lpstr>
      <vt:lpstr>'18-06-21'!Liste_Activités</vt:lpstr>
      <vt:lpstr>'18-12-2017'!Liste_Activités</vt:lpstr>
      <vt:lpstr>'20-12-18'!Liste_Activités</vt:lpstr>
      <vt:lpstr>'21-05-21'!Liste_Activités</vt:lpstr>
      <vt:lpstr>'21-05-21(2)'!Liste_Activités</vt:lpstr>
      <vt:lpstr>'22-02-15'!Liste_Activités</vt:lpstr>
      <vt:lpstr>'24-07-20'!Liste_Activités</vt:lpstr>
      <vt:lpstr>'25-03-19'!Liste_Activités</vt:lpstr>
      <vt:lpstr>'28-03-18'!Liste_Activités</vt:lpstr>
      <vt:lpstr>'28-03-22'!Liste_Activités</vt:lpstr>
      <vt:lpstr>'28-03-22 (2)'!Liste_Activités</vt:lpstr>
      <vt:lpstr>'29-06-22'!Liste_Activités</vt:lpstr>
      <vt:lpstr>'30-05-2023'!Liste_Activités</vt:lpstr>
      <vt:lpstr>Liste_Activités</vt:lpstr>
      <vt:lpstr>'03-04-20'!Print_Area</vt:lpstr>
      <vt:lpstr>'04-02-22'!Print_Area</vt:lpstr>
      <vt:lpstr>'04-02-22 (2)'!Print_Area</vt:lpstr>
      <vt:lpstr>'04-02-22 (3)'!Print_Area</vt:lpstr>
      <vt:lpstr>'04-02-23'!Print_Area</vt:lpstr>
      <vt:lpstr>'04-03-21'!Print_Area</vt:lpstr>
      <vt:lpstr>'04-03-21 (2)'!Print_Area</vt:lpstr>
      <vt:lpstr>'06-03-20'!Print_Area</vt:lpstr>
      <vt:lpstr>'09-09-22'!Print_Area</vt:lpstr>
      <vt:lpstr>'11-10-16'!Print_Area</vt:lpstr>
      <vt:lpstr>'11-12-21'!Print_Area</vt:lpstr>
      <vt:lpstr>'13-12-16'!Print_Area</vt:lpstr>
      <vt:lpstr>'14-09-20'!Print_Area</vt:lpstr>
      <vt:lpstr>'18-02-18'!Print_Area</vt:lpstr>
      <vt:lpstr>'18-06-21'!Print_Area</vt:lpstr>
      <vt:lpstr>'18-12-2017'!Print_Area</vt:lpstr>
      <vt:lpstr>'20-12-18'!Print_Area</vt:lpstr>
      <vt:lpstr>'21-05-21'!Print_Area</vt:lpstr>
      <vt:lpstr>'21-05-21(2)'!Print_Area</vt:lpstr>
      <vt:lpstr>'22-02-15'!Print_Area</vt:lpstr>
      <vt:lpstr>'24-07-20'!Print_Area</vt:lpstr>
      <vt:lpstr>'25-03-19'!Print_Area</vt:lpstr>
      <vt:lpstr>'28-03-18'!Print_Area</vt:lpstr>
      <vt:lpstr>'28-03-22'!Print_Area</vt:lpstr>
      <vt:lpstr>'28-03-22 (2)'!Print_Area</vt:lpstr>
      <vt:lpstr>'29-06-22'!Print_Area</vt:lpstr>
      <vt:lpstr>'30-05-2023'!Print_Area</vt:lpstr>
      <vt:lpstr>'03-04-20'!Zone_d_impression</vt:lpstr>
      <vt:lpstr>'04-02-22'!Zone_d_impression</vt:lpstr>
      <vt:lpstr>'04-02-22 (2)'!Zone_d_impression</vt:lpstr>
      <vt:lpstr>'04-02-22 (3)'!Zone_d_impression</vt:lpstr>
      <vt:lpstr>'04-02-23'!Zone_d_impression</vt:lpstr>
      <vt:lpstr>'04-03-21'!Zone_d_impression</vt:lpstr>
      <vt:lpstr>'04-03-21 (2)'!Zone_d_impression</vt:lpstr>
      <vt:lpstr>'06-03-20'!Zone_d_impression</vt:lpstr>
      <vt:lpstr>'09-09-22'!Zone_d_impression</vt:lpstr>
      <vt:lpstr>'11-10-16'!Zone_d_impression</vt:lpstr>
      <vt:lpstr>'11-12-21'!Zone_d_impression</vt:lpstr>
      <vt:lpstr>'13-12-16'!Zone_d_impression</vt:lpstr>
      <vt:lpstr>'14-09-20'!Zone_d_impression</vt:lpstr>
      <vt:lpstr>'18-02-18'!Zone_d_impression</vt:lpstr>
      <vt:lpstr>'18-06-21'!Zone_d_impression</vt:lpstr>
      <vt:lpstr>'18-12-2017'!Zone_d_impression</vt:lpstr>
      <vt:lpstr>'20-12-18'!Zone_d_impression</vt:lpstr>
      <vt:lpstr>'21-05-21'!Zone_d_impression</vt:lpstr>
      <vt:lpstr>'21-05-21(2)'!Zone_d_impression</vt:lpstr>
      <vt:lpstr>'22-02-15'!Zone_d_impression</vt:lpstr>
      <vt:lpstr>'24-07-20'!Zone_d_impression</vt:lpstr>
      <vt:lpstr>'25-02-14'!Zone_d_impression</vt:lpstr>
      <vt:lpstr>'25-03-19'!Zone_d_impression</vt:lpstr>
      <vt:lpstr>'28-03-18'!Zone_d_impression</vt:lpstr>
      <vt:lpstr>'28-03-22'!Zone_d_impression</vt:lpstr>
      <vt:lpstr>'28-03-22 (2)'!Zone_d_impression</vt:lpstr>
      <vt:lpstr>'29-06-22'!Zone_d_impression</vt:lpstr>
      <vt:lpstr>'30-05-2023'!Zone_d_impression</vt:lpstr>
      <vt:lpstr>'30-09-13'!Zone_d_impression</vt:lpstr>
      <vt:lpstr>Activités!Zone_d_impression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2023-05-30T16:16:51Z</cp:lastPrinted>
  <dcterms:created xsi:type="dcterms:W3CDTF">1996-11-05T19:10:39Z</dcterms:created>
  <dcterms:modified xsi:type="dcterms:W3CDTF">2023-05-30T16:17:49Z</dcterms:modified>
</cp:coreProperties>
</file>