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E4778311-A6F7-4AAC-B473-55AE3B6EA6B2}" xr6:coauthVersionLast="47" xr6:coauthVersionMax="47" xr10:uidLastSave="{00000000-0000-0000-0000-000000000000}"/>
  <bookViews>
    <workbookView xWindow="-120" yWindow="-120" windowWidth="38640" windowHeight="15840" tabRatio="728" firstSheet="8" activeTab="29" xr2:uid="{00000000-000D-0000-FFFF-FFFF00000000}"/>
  </bookViews>
  <sheets>
    <sheet name="18-07-16" sheetId="4" r:id="rId1"/>
    <sheet name="20-09-16" sheetId="6" r:id="rId2"/>
    <sheet name="02-07-17" sheetId="7" r:id="rId3"/>
    <sheet name="25-03-18" sheetId="8" r:id="rId4"/>
    <sheet name="23-10-18" sheetId="9" r:id="rId5"/>
    <sheet name="16-12-19" sheetId="10" r:id="rId6"/>
    <sheet name="06-03-20" sheetId="11" r:id="rId7"/>
    <sheet name="06-03-20 (2)" sheetId="12" r:id="rId8"/>
    <sheet name="27-07-20" sheetId="13" r:id="rId9"/>
    <sheet name="04-03-21" sheetId="14" r:id="rId10"/>
    <sheet name="28-12-21" sheetId="15" r:id="rId11"/>
    <sheet name="04-02-22" sheetId="16" r:id="rId12"/>
    <sheet name="28-03-22" sheetId="17" r:id="rId13"/>
    <sheet name="29-06-22" sheetId="18" r:id="rId14"/>
    <sheet name="14-07-2022" sheetId="19" r:id="rId15"/>
    <sheet name="09-09-22" sheetId="20" r:id="rId16"/>
    <sheet name="11-11-22" sheetId="21" r:id="rId17"/>
    <sheet name="22-12-22" sheetId="22" r:id="rId18"/>
    <sheet name="18-02-23" sheetId="23" r:id="rId19"/>
    <sheet name="28-04-23" sheetId="24" r:id="rId20"/>
    <sheet name="31-05-23" sheetId="25" r:id="rId21"/>
    <sheet name="29-06-23" sheetId="26" r:id="rId22"/>
    <sheet name="05-11-23" sheetId="27" r:id="rId23"/>
    <sheet name="09-12-23" sheetId="28" r:id="rId24"/>
    <sheet name="24-03-24" sheetId="29" r:id="rId25"/>
    <sheet name="24-03-24 (2)" sheetId="30" r:id="rId26"/>
    <sheet name="11-05-24" sheetId="31" r:id="rId27"/>
    <sheet name="Activités" sheetId="5" r:id="rId28"/>
    <sheet name="2024-11-16 - 24-24617" sheetId="32" r:id="rId29"/>
    <sheet name="2024-12-21 - 24-24694" sheetId="33" r:id="rId30"/>
  </sheets>
  <definedNames>
    <definedName name="Liste_Activités">Activités!$C$5:$C$46</definedName>
    <definedName name="Print_Area" localSheetId="2">'02-07-17'!$A$1:$F$89</definedName>
    <definedName name="Print_Area" localSheetId="11">'04-02-22'!$A$1:$F$89</definedName>
    <definedName name="Print_Area" localSheetId="9">'04-03-21'!$A$1:$F$88</definedName>
    <definedName name="Print_Area" localSheetId="22">'05-11-23'!$A$1:$F$89</definedName>
    <definedName name="Print_Area" localSheetId="6">'06-03-20'!$A$1:$F$88</definedName>
    <definedName name="Print_Area" localSheetId="7">'06-03-20 (2)'!$A$1:$F$88</definedName>
    <definedName name="Print_Area" localSheetId="15">'09-09-22'!$A$1:$F$87</definedName>
    <definedName name="Print_Area" localSheetId="23">'09-12-23'!$A$1:$F$89</definedName>
    <definedName name="Print_Area" localSheetId="26">'11-05-24'!$A$1:$F$87</definedName>
    <definedName name="Print_Area" localSheetId="16">'11-11-22'!$A$1:$F$89</definedName>
    <definedName name="Print_Area" localSheetId="14">'14-07-2022'!$A$1:$F$87</definedName>
    <definedName name="Print_Area" localSheetId="5">'16-12-19'!$A$1:$F$88</definedName>
    <definedName name="Print_Area" localSheetId="18">'18-02-23'!$A$1:$F$89</definedName>
    <definedName name="Print_Area" localSheetId="0">'18-07-16'!$A$1:$F$89</definedName>
    <definedName name="Print_Area" localSheetId="1">'20-09-16'!$A$1:$F$89</definedName>
    <definedName name="Print_Area" localSheetId="17">'22-12-22'!$A$1:$F$89</definedName>
    <definedName name="Print_Area" localSheetId="4">'23-10-18'!$A$1:$F$88</definedName>
    <definedName name="Print_Area" localSheetId="24">'24-03-24'!$A$1:$F$86</definedName>
    <definedName name="Print_Area" localSheetId="25">'24-03-24 (2)'!$A$1:$F$89</definedName>
    <definedName name="Print_Area" localSheetId="3">'25-03-18'!$A$1:$F$89</definedName>
    <definedName name="Print_Area" localSheetId="8">'27-07-20'!$A$1:$F$88</definedName>
    <definedName name="Print_Area" localSheetId="12">'28-03-22'!$A$1:$F$89</definedName>
    <definedName name="Print_Area" localSheetId="19">'28-04-23'!$A$1:$F$89</definedName>
    <definedName name="Print_Area" localSheetId="10">'28-12-21'!$A$1:$F$89</definedName>
    <definedName name="Print_Area" localSheetId="13">'29-06-22'!$A$1:$F$88</definedName>
    <definedName name="Print_Area" localSheetId="21">'29-06-23'!$A$1:$F$89</definedName>
    <definedName name="Print_Area" localSheetId="20">'31-05-23'!$A$1:$F$89</definedName>
    <definedName name="Print_Area" localSheetId="27">Activités!$A$1:$D$46</definedName>
    <definedName name="_xlnm.Print_Area" localSheetId="2">'02-07-17'!$A$1:$F$89</definedName>
    <definedName name="_xlnm.Print_Area" localSheetId="11">'04-02-22'!$A$1:$F$89</definedName>
    <definedName name="_xlnm.Print_Area" localSheetId="9">'04-03-21'!$A$1:$F$88</definedName>
    <definedName name="_xlnm.Print_Area" localSheetId="22">'05-11-23'!$A$1:$F$89</definedName>
    <definedName name="_xlnm.Print_Area" localSheetId="6">'06-03-20'!$A$1:$F$88</definedName>
    <definedName name="_xlnm.Print_Area" localSheetId="7">'06-03-20 (2)'!$A$1:$F$88</definedName>
    <definedName name="_xlnm.Print_Area" localSheetId="15">'09-09-22'!$A$1:$F$87</definedName>
    <definedName name="_xlnm.Print_Area" localSheetId="23">'09-12-23'!$A$1:$F$89</definedName>
    <definedName name="_xlnm.Print_Area" localSheetId="26">'11-05-24'!$A$1:$F$87</definedName>
    <definedName name="_xlnm.Print_Area" localSheetId="16">'11-11-22'!$A$1:$F$89</definedName>
    <definedName name="_xlnm.Print_Area" localSheetId="14">'14-07-2022'!$A$1:$F$87</definedName>
    <definedName name="_xlnm.Print_Area" localSheetId="5">'16-12-19'!$A$1:$F$88</definedName>
    <definedName name="_xlnm.Print_Area" localSheetId="18">'18-02-23'!$A$1:$F$89</definedName>
    <definedName name="_xlnm.Print_Area" localSheetId="0">'18-07-16'!$A$1:$F$89</definedName>
    <definedName name="_xlnm.Print_Area" localSheetId="1">'20-09-16'!$A$1:$F$89</definedName>
    <definedName name="_xlnm.Print_Area" localSheetId="28">'2024-11-16 - 24-24617'!$A$1:$F$89</definedName>
    <definedName name="_xlnm.Print_Area" localSheetId="29">'2024-12-21 - 24-24694'!$A$1:$F$88</definedName>
    <definedName name="_xlnm.Print_Area" localSheetId="17">'22-12-22'!$A$1:$F$89</definedName>
    <definedName name="_xlnm.Print_Area" localSheetId="4">'23-10-18'!$A$1:$F$88</definedName>
    <definedName name="_xlnm.Print_Area" localSheetId="24">'24-03-24'!$A$1:$F$86</definedName>
    <definedName name="_xlnm.Print_Area" localSheetId="25">'24-03-24 (2)'!$A$1:$F$89</definedName>
    <definedName name="_xlnm.Print_Area" localSheetId="3">'25-03-18'!$A$1:$F$89</definedName>
    <definedName name="_xlnm.Print_Area" localSheetId="8">'27-07-20'!$A$1:$F$88</definedName>
    <definedName name="_xlnm.Print_Area" localSheetId="12">'28-03-22'!$A$1:$F$89</definedName>
    <definedName name="_xlnm.Print_Area" localSheetId="19">'28-04-23'!$A$1:$F$89</definedName>
    <definedName name="_xlnm.Print_Area" localSheetId="10">'28-12-21'!$A$1:$F$89</definedName>
    <definedName name="_xlnm.Print_Area" localSheetId="13">'29-06-22'!$A$1:$F$88</definedName>
    <definedName name="_xlnm.Print_Area" localSheetId="21">'29-06-23'!$A$1:$F$89</definedName>
    <definedName name="_xlnm.Print_Area" localSheetId="20">'31-05-23'!$A$1:$F$89</definedName>
    <definedName name="_xlnm.Print_Area" localSheetId="27">Activités!$A$1:$D$47</definedName>
    <definedName name="Zone_impres_MI" localSheetId="2">#REF!</definedName>
    <definedName name="Zone_impres_MI" localSheetId="11">#REF!</definedName>
    <definedName name="Zone_impres_MI" localSheetId="9">#REF!</definedName>
    <definedName name="Zone_impres_MI" localSheetId="22">#REF!</definedName>
    <definedName name="Zone_impres_MI" localSheetId="6">#REF!</definedName>
    <definedName name="Zone_impres_MI" localSheetId="7">#REF!</definedName>
    <definedName name="Zone_impres_MI" localSheetId="15">#REF!</definedName>
    <definedName name="Zone_impres_MI" localSheetId="23">#REF!</definedName>
    <definedName name="Zone_impres_MI" localSheetId="26">#REF!</definedName>
    <definedName name="Zone_impres_MI" localSheetId="16">#REF!</definedName>
    <definedName name="Zone_impres_MI" localSheetId="14">#REF!</definedName>
    <definedName name="Zone_impres_MI" localSheetId="5">#REF!</definedName>
    <definedName name="Zone_impres_MI" localSheetId="18">#REF!</definedName>
    <definedName name="Zone_impres_MI" localSheetId="1">#REF!</definedName>
    <definedName name="Zone_impres_MI" localSheetId="17">#REF!</definedName>
    <definedName name="Zone_impres_MI" localSheetId="4">#REF!</definedName>
    <definedName name="Zone_impres_MI" localSheetId="24">#REF!</definedName>
    <definedName name="Zone_impres_MI" localSheetId="25">#REF!</definedName>
    <definedName name="Zone_impres_MI" localSheetId="3">#REF!</definedName>
    <definedName name="Zone_impres_MI" localSheetId="8">#REF!</definedName>
    <definedName name="Zone_impres_MI" localSheetId="12">#REF!</definedName>
    <definedName name="Zone_impres_MI" localSheetId="19">#REF!</definedName>
    <definedName name="Zone_impres_MI" localSheetId="10">#REF!</definedName>
    <definedName name="Zone_impres_MI" localSheetId="13">#REF!</definedName>
    <definedName name="Zone_impres_MI" localSheetId="21">#REF!</definedName>
    <definedName name="Zone_impres_MI" localSheetId="20">#REF!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31" l="1"/>
  <c r="E70" i="31" s="1"/>
  <c r="E66" i="29"/>
  <c r="E69" i="30"/>
  <c r="E72" i="31" l="1"/>
  <c r="E71" i="31"/>
  <c r="E72" i="30"/>
  <c r="E69" i="29"/>
  <c r="E69" i="28"/>
  <c r="E72" i="28"/>
  <c r="E74" i="28" s="1"/>
  <c r="E69" i="27"/>
  <c r="E72" i="27"/>
  <c r="E69" i="26"/>
  <c r="E72" i="26"/>
  <c r="E69" i="25"/>
  <c r="E72" i="25"/>
  <c r="E69" i="24"/>
  <c r="E72" i="24"/>
  <c r="E69" i="23"/>
  <c r="E72" i="23"/>
  <c r="E73" i="23"/>
  <c r="E74" i="23"/>
  <c r="E76" i="23"/>
  <c r="E80" i="23"/>
  <c r="E69" i="22"/>
  <c r="E72" i="22"/>
  <c r="E73" i="22"/>
  <c r="E74" i="22"/>
  <c r="E76" i="22"/>
  <c r="E80" i="22"/>
  <c r="E69" i="21"/>
  <c r="E72" i="21"/>
  <c r="E73" i="21"/>
  <c r="E74" i="21"/>
  <c r="E76" i="21"/>
  <c r="E80" i="21"/>
  <c r="E67" i="20"/>
  <c r="E70" i="20"/>
  <c r="E71" i="20"/>
  <c r="E72" i="20"/>
  <c r="E74" i="20"/>
  <c r="E78" i="20"/>
  <c r="E67" i="19"/>
  <c r="E70" i="19"/>
  <c r="E71" i="19"/>
  <c r="E72" i="19"/>
  <c r="E74" i="19"/>
  <c r="E78" i="19"/>
  <c r="E68" i="18"/>
  <c r="E71" i="18"/>
  <c r="E72" i="18"/>
  <c r="E73" i="18"/>
  <c r="E75" i="18"/>
  <c r="E79" i="18"/>
  <c r="E69" i="17"/>
  <c r="E72" i="17"/>
  <c r="E73" i="17"/>
  <c r="E74" i="17"/>
  <c r="E76" i="17"/>
  <c r="E80" i="17"/>
  <c r="E69" i="16"/>
  <c r="E72" i="16"/>
  <c r="E73" i="16"/>
  <c r="E74" i="16"/>
  <c r="E76" i="16"/>
  <c r="E80" i="16"/>
  <c r="E69" i="15"/>
  <c r="E72" i="15"/>
  <c r="E73" i="15"/>
  <c r="E74" i="15"/>
  <c r="E76" i="15"/>
  <c r="E80" i="15"/>
  <c r="E68" i="14"/>
  <c r="E71" i="14"/>
  <c r="E72" i="14"/>
  <c r="E73" i="14"/>
  <c r="E75" i="14"/>
  <c r="E79" i="14"/>
  <c r="E68" i="13"/>
  <c r="E71" i="13"/>
  <c r="E72" i="13"/>
  <c r="E73" i="13"/>
  <c r="E75" i="13"/>
  <c r="E79" i="13"/>
  <c r="E68" i="11"/>
  <c r="E68" i="12"/>
  <c r="E71" i="12"/>
  <c r="E72" i="12"/>
  <c r="E73" i="12"/>
  <c r="E75" i="12"/>
  <c r="E79" i="12"/>
  <c r="E71" i="11"/>
  <c r="E72" i="11"/>
  <c r="E73" i="11"/>
  <c r="E75" i="11"/>
  <c r="E79" i="11"/>
  <c r="E68" i="10"/>
  <c r="E71" i="10"/>
  <c r="E72" i="10"/>
  <c r="E73" i="10"/>
  <c r="E75" i="10"/>
  <c r="E79" i="10"/>
  <c r="E68" i="9"/>
  <c r="E71" i="9"/>
  <c r="E72" i="9"/>
  <c r="E73" i="9"/>
  <c r="E75" i="9"/>
  <c r="E79" i="9"/>
  <c r="E69" i="8"/>
  <c r="E72" i="8"/>
  <c r="E73" i="8"/>
  <c r="E74" i="8"/>
  <c r="E76" i="8"/>
  <c r="E80" i="8"/>
  <c r="E69" i="7"/>
  <c r="E72" i="7"/>
  <c r="E73" i="7"/>
  <c r="E74" i="7"/>
  <c r="E76" i="7"/>
  <c r="E80" i="7"/>
  <c r="E69" i="6"/>
  <c r="E72" i="6"/>
  <c r="E73" i="6"/>
  <c r="E74" i="6"/>
  <c r="E76" i="6"/>
  <c r="E80" i="6"/>
  <c r="E69" i="4"/>
  <c r="E72" i="4"/>
  <c r="E74" i="4"/>
  <c r="E73" i="4"/>
  <c r="E76" i="4"/>
  <c r="E80" i="4"/>
  <c r="E74" i="31" l="1"/>
  <c r="E78" i="31" s="1"/>
  <c r="E74" i="30"/>
  <c r="E73" i="30"/>
  <c r="E76" i="30" s="1"/>
  <c r="E80" i="30" s="1"/>
  <c r="E70" i="29"/>
  <c r="E71" i="29"/>
  <c r="E73" i="28"/>
  <c r="E76" i="28" s="1"/>
  <c r="E80" i="28" s="1"/>
  <c r="E74" i="27"/>
  <c r="E73" i="27"/>
  <c r="E76" i="27" s="1"/>
  <c r="E80" i="27" s="1"/>
  <c r="E73" i="26"/>
  <c r="E74" i="26"/>
  <c r="E74" i="25"/>
  <c r="E73" i="25"/>
  <c r="E76" i="25" s="1"/>
  <c r="E80" i="25" s="1"/>
  <c r="E73" i="24"/>
  <c r="E74" i="24"/>
  <c r="E73" i="29" l="1"/>
  <c r="E77" i="29" s="1"/>
  <c r="E76" i="26"/>
  <c r="E80" i="26" s="1"/>
  <c r="E76" i="24"/>
  <c r="E80" i="24" s="1"/>
</calcChain>
</file>

<file path=xl/sharedStrings.xml><?xml version="1.0" encoding="utf-8"?>
<sst xmlns="http://schemas.openxmlformats.org/spreadsheetml/2006/main" count="783" uniqueCount="235">
  <si>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</si>
  <si>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</si>
  <si>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</si>
  <si>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</si>
  <si>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</si>
  <si>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</si>
  <si>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</si>
  <si>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</si>
  <si>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</si>
  <si>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</si>
  <si>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</si>
  <si>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</si>
  <si>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Rencontre avec vous pour la signature des documents préparés;</t>
  </si>
  <si>
    <t>N° FACTURE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</si>
  <si>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</si>
  <si>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</si>
  <si>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</si>
  <si>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</si>
  <si>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</si>
  <si>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</si>
  <si>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</si>
  <si>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</si>
  <si>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</si>
  <si>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</si>
  <si>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</si>
  <si>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</si>
  <si>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</si>
  <si>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</si>
  <si>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</si>
  <si>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</si>
  <si>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Préparer un sommaire de chèques à faire pour la séance de clôture</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</si>
  <si>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</si>
  <si>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</si>
  <si>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</si>
  <si>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</si>
  <si>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</si>
  <si>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</si>
  <si>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</si>
  <si>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</si>
  <si>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</si>
  <si>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</si>
  <si>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</si>
  <si>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18 juillet 2016</t>
  </si>
  <si>
    <t>FRÉDÉRIC GAGNÉ</t>
  </si>
  <si>
    <t>9291-5578 QUÉBEC INC (ACCÈS HABITATION)</t>
  </si>
  <si>
    <t>A-2200 Boul. Ste-Sophie
Ste-Sophie (Québec) J5J 2P5</t>
  </si>
  <si>
    <t># 16177</t>
  </si>
  <si>
    <t xml:space="preserve"> - Analyse pour trouver une solution aux déficiences dans les livres des minutes des diverses sociétés ;</t>
  </si>
  <si>
    <t>Frais de messager</t>
  </si>
  <si>
    <t>Le 20 septembre 2016</t>
  </si>
  <si>
    <t># 16205</t>
  </si>
  <si>
    <t xml:space="preserve"> - Modifications et finalisation d'un mémorandum fiscal pour mettre en place la réorganisation;</t>
  </si>
  <si>
    <t xml:space="preserve"> - Préparation des 8 formulaires de roulement T2057 et TP-518 requis;</t>
  </si>
  <si>
    <t xml:space="preserve"> - Lecture et rédaction de divers courriels avec vous, les juristes et votre comptable ;</t>
  </si>
  <si>
    <t>Frais de poste recommandé</t>
  </si>
  <si>
    <t>Le 2 juillet 2017</t>
  </si>
  <si>
    <t>ACCÈS HABITATION</t>
  </si>
  <si>
    <t># 17163</t>
  </si>
  <si>
    <t xml:space="preserve"> - Discussion téléphonique au sujet de la contre-lettre à préparer et fournir les directives à la notaire ;</t>
  </si>
  <si>
    <t xml:space="preserve"> - Travail avec votre comptable pour la comptabilisation des transactions de l'année ;</t>
  </si>
  <si>
    <t>Le 25 mars 2018</t>
  </si>
  <si>
    <t># 18052</t>
  </si>
  <si>
    <t xml:space="preserve"> - Discussion téléphonique avec vous au sujet d'une entreprise de Plomberie ;</t>
  </si>
  <si>
    <t>Accès Plomberie, 9371-1422 Québec Inc.</t>
  </si>
  <si>
    <t>Le 23 octobre 2018</t>
  </si>
  <si>
    <t>PATRICK TREMBLAY</t>
  </si>
  <si>
    <t xml:space="preserve">116 rue de l'Edelweiss
Sainte-Sophie (Québec) J5J 0H4 </t>
  </si>
  <si>
    <t># 18226</t>
  </si>
  <si>
    <t xml:space="preserve"> - Rencontre avec vous à nos bureaux pour analyse de votre situation ;</t>
  </si>
  <si>
    <t xml:space="preserve"> - Analyse et recherches fiscales relativement à la vente à tempérament et traitement fiscal ;</t>
  </si>
  <si>
    <t xml:space="preserve"> - Validation avec un spécialiste américain sur la structure à utiliser pour la mise en place de la fiducie pour détention de la résidence en Floride ;</t>
  </si>
  <si>
    <t xml:space="preserve"> - Rédaction d'un somme des conclusion suite aux diverses recherches ;</t>
  </si>
  <si>
    <t xml:space="preserve"> - Discussions téléphoniques avec vous ;</t>
  </si>
  <si>
    <t>Frais d'un consultant en taxes à la consommation</t>
  </si>
  <si>
    <t xml:space="preserve"> - Travail en lien avec la vente à tempérament vs location avec option d'achat - différentes discussions téléphoniques, analyses de documents, recherches fiscales et échanges de courriels ;</t>
  </si>
  <si>
    <t xml:space="preserve"> - Révision de toute la documentation juridique afférente à la présente réorganisation fiscale ;</t>
  </si>
  <si>
    <t xml:space="preserve"> - Préparation d'un sommaire de chèque requis pour la mise en place ;</t>
  </si>
  <si>
    <t xml:space="preserve"> - Diverses modifications requises au mémorandum fiscal de mise en place et aux organigrammes ;</t>
  </si>
  <si>
    <t xml:space="preserve"> - Préparation à la rencontre de signature et rencontre de signature à nos bureaux ;</t>
  </si>
  <si>
    <t>Le 16 DÉCEMBRE 2019</t>
  </si>
  <si>
    <t># 19299</t>
  </si>
  <si>
    <t>Le 6 MARS 2020</t>
  </si>
  <si>
    <t xml:space="preserve"> - Analyse d'optimisation fiscale de rémunération annuelle ;</t>
  </si>
  <si>
    <t xml:space="preserve"> - Analyse et travail relativement à Accès Plancher - analyses, discussions, courriels, formulaires, directives aux notaires, etc.</t>
  </si>
  <si>
    <t>PLANCHER LAURENTIDES INC.</t>
  </si>
  <si>
    <t># 20018-2</t>
  </si>
  <si>
    <t># 20018-1</t>
  </si>
  <si>
    <t>Le 27 JUILLET 2020</t>
  </si>
  <si>
    <t># 20190</t>
  </si>
  <si>
    <t>CATHERINE TREMBLAY</t>
  </si>
  <si>
    <t xml:space="preserve"> - Discussion téléphonique avec Patrick relativement à l'achet de terrains et fondations ;</t>
  </si>
  <si>
    <t xml:space="preserve"> - Analyse de l'imposition des dépôt sur option d'achat et dépôt mensuelle du contrat, rédaction du fonctionnement ;</t>
  </si>
  <si>
    <t>Le 4 MARS 2021</t>
  </si>
  <si>
    <t># 21049</t>
  </si>
  <si>
    <t xml:space="preserve"> - Analyse/réflexions entourant la question de l'imposition du remboursement de tps/tvq et l'analyse en lien avec la taxe de bienvenue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</si>
  <si>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</si>
  <si>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</si>
  <si>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</si>
  <si>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</si>
  <si>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</si>
  <si>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</si>
  <si>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</si>
  <si>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</si>
  <si>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</si>
  <si>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</si>
  <si>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</si>
  <si>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</si>
  <si>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Préparation de lettres aux gouvernements afin de conserver et d'annuler les numéros d'entreprises post fusion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</si>
  <si>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</si>
  <si>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</si>
  <si>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</si>
  <si>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</si>
  <si>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28 DÉCEMBRE 2021</t>
  </si>
  <si>
    <t># 21509</t>
  </si>
  <si>
    <t xml:space="preserve"> - Recueuillir les informations pour la création de 5 nouvelles sociétés ;</t>
  </si>
  <si>
    <t xml:space="preserve"> - Recueuillir les informations pour la création de 5 fiducies exclusives au conjoint ;</t>
  </si>
  <si>
    <t xml:space="preserve"> - Aide à la détermination de la juste valeur marchande de toutes les sociétés impliquées ;</t>
  </si>
  <si>
    <t xml:space="preserve"> - Diverses discussions téléphoniques avec vous tous et le juriste;</t>
  </si>
  <si>
    <t>Le 4 FÉVRIER 2022</t>
  </si>
  <si>
    <t># 22010</t>
  </si>
  <si>
    <t xml:space="preserve"> - Différentes modifications requises au mémorandum fiscal pour mettre en place la réorganisation fiscale déterminée ;</t>
  </si>
  <si>
    <t xml:space="preserve"> - Modifications aux organigrammes corporatifs avant et après opérations;</t>
  </si>
  <si>
    <t xml:space="preserve"> - Recherches additionnelles requises pour la mise en place de la réorganisation;</t>
  </si>
  <si>
    <t xml:space="preserve"> - Démarches d'obtention des 8 numéro d'entreprise fédéral pour les 8 nouvelle société ;</t>
  </si>
  <si>
    <t xml:space="preserve"> - Préparation des 46 formulaires de roulement T2057 et TP-518 requis;</t>
  </si>
  <si>
    <t xml:space="preserve"> - Révision des différents chèques et virements et différents échanges avec chacun ;</t>
  </si>
  <si>
    <t xml:space="preserve"> - Numérisation de toute la documentation et transmission aà votre comptable pour la fin d'année fiscale ;</t>
  </si>
  <si>
    <t xml:space="preserve"> - Compléter des formulaires FATCA pour l'ouverture de compte de placement ;</t>
  </si>
  <si>
    <t>Le 28 MARS 2022</t>
  </si>
  <si>
    <t># 22077</t>
  </si>
  <si>
    <t>Autres</t>
  </si>
  <si>
    <t xml:space="preserve"> - Lecture, analyse et rédaction de divers courriels avec les divers intervenants ;</t>
  </si>
  <si>
    <t xml:space="preserve"> - Analyse des différents chèques de souscriptions ;</t>
  </si>
  <si>
    <t xml:space="preserve"> - Problématique de vente de Plancher - date de transaction et autres impacts ;</t>
  </si>
  <si>
    <t xml:space="preserve"> - Travail avec vos comptables sur certains aspects de la comptabilisation ;</t>
  </si>
  <si>
    <t xml:space="preserve"> - Diverses discussions téléphoniques avec vous et votre comptable;</t>
  </si>
  <si>
    <t>Le 29 JUIN 2022</t>
  </si>
  <si>
    <t># 22210</t>
  </si>
  <si>
    <t xml:space="preserve"> - Diverses discussions téléphoniques avec Patrick, Dave et votre comptable ;</t>
  </si>
  <si>
    <t xml:space="preserve"> - Travail avec votre comptable à la comptabilisation des différentes transactions de l'année en lien avec la réorganisation fiscale survenue ;</t>
  </si>
  <si>
    <t xml:space="preserve"> - Travail avec vos comptables à la préparation des états financiers et déclarations de revenus et optimisation fiscale des différentes sociétés ;</t>
  </si>
  <si>
    <t xml:space="preserve"> - Analyse des différentes possibilités de planification compte tenu du changement de plan et rédaction d'un sommaire ;</t>
  </si>
  <si>
    <t>Le 14 JUILLET 2022</t>
  </si>
  <si>
    <t># 22292</t>
  </si>
  <si>
    <t xml:space="preserve"> - Travail relativement aux différents transferts d'actions additionnels à compléter suite au changement de plan relativement à l'exonération de gain en capital - Modification du mémorandum fiscal, différents calculs, préparation de divers tableaux, analyse fiscale, etc ;</t>
  </si>
  <si>
    <t xml:space="preserve"> - Diverses démarches et formulaires complétés entourant la demande des numéros des différentes fiducies au fédéral et au Québec afin de les fournir dans les divers formulaires de roulement à venir ;</t>
  </si>
  <si>
    <t xml:space="preserve"> - Diverses discussions téléphoniques avec la notaire en charge ;</t>
  </si>
  <si>
    <t>Le 9 SEPTEMBRE 2022</t>
  </si>
  <si>
    <t># 22310</t>
  </si>
  <si>
    <t xml:space="preserve"> - Travail pour sortir le 3M$ de la société - multiples rachats d'actions et autres - Modification du mémorandum fiscal, différents calculs, préparation de divers tableaux, analyse fiscale, etc ;</t>
  </si>
  <si>
    <t xml:space="preserve"> - Travail relativement à la transactions avec Frédéric G vs 9405 - Modification du mémorandum fiscal, différents calculs, préparation de divers tableaux, analyse fiscale, etc ;</t>
  </si>
  <si>
    <t xml:space="preserve"> - Diverses discussions téléphoniques avec vous et la notaire en charge ;</t>
  </si>
  <si>
    <t>Le 11 NOVEMBRE 2022</t>
  </si>
  <si>
    <t># 22419</t>
  </si>
  <si>
    <t xml:space="preserve"> - Travail entourant l'optimisation fiscale entre le revenu de placement de 9405 vs le taux d'imposition de Accès Habitation ;</t>
  </si>
  <si>
    <t xml:space="preserve"> - Modifications au mémorandum fiscal en cours de route ;</t>
  </si>
  <si>
    <t xml:space="preserve"> - Préparation des 20 formulaires de roulement T2057 et TP-518 requis;</t>
  </si>
  <si>
    <t>Le 22 DÉCEMBRE 2022</t>
  </si>
  <si>
    <t>9405-8435 QUÉBEC INC.</t>
  </si>
  <si>
    <t># 22489</t>
  </si>
  <si>
    <t xml:space="preserve"> - Questions de votre comptable lors de la production des états financiers/déclarations de revenus de la société ;</t>
  </si>
  <si>
    <t xml:space="preserve"> - Recherches fiscales requises afin de statuer sur le moment de l'inclusion des dividendes réputés dans les annexes fiscales ;</t>
  </si>
  <si>
    <t>Le 18 FÉVRIER 2023</t>
  </si>
  <si>
    <t># 23026</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</si>
  <si>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</si>
  <si>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</si>
  <si>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</si>
  <si>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</si>
  <si>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Préparation des tableaux de rachats d'actions et conséquences fiscales ;</t>
  </si>
  <si>
    <t xml:space="preserve"> - Analyse d'estimé d'impôts et travail avec votre comptable ;</t>
  </si>
  <si>
    <t xml:space="preserve"> - Préparation d'organigrammes corporatifs à jour après opérations;</t>
  </si>
  <si>
    <t>Le 28 AVRIL 2023</t>
  </si>
  <si>
    <t># 23130</t>
  </si>
  <si>
    <t xml:space="preserve"> - Diverses questions de vos comptables relativement à la comptabilité de diverses entités ;</t>
  </si>
  <si>
    <t xml:space="preserve"> - Préparation des déclarations de revenus des diverses entités ;</t>
  </si>
  <si>
    <t xml:space="preserve"> - Analyse et recherches fiscales afin de déterminer la meilleure planification possible afin d'éviter l'impôt de la partie IV ;</t>
  </si>
  <si>
    <t xml:space="preserve"> - Préparation des directives aux juristes relativement aux modifications à apporter pour éviter l'impôt de la partie IV ;</t>
  </si>
  <si>
    <t xml:space="preserve"> - Lecture, analyse et rédaction de divers courriels avec vous et les notaires en lien avec la planification à mettre en place ;</t>
  </si>
  <si>
    <t xml:space="preserve"> - Planification relativement aux modifications à effectuer dans 9469-9790 Québec inc - analyses, courriels, discussions, directives, révision juridique, etc.;</t>
  </si>
  <si>
    <t xml:space="preserve"> - Planification de mise en place d'une société de prêt privés - analyses, courriels, discussions, directives, révision juridique, etc. ;</t>
  </si>
  <si>
    <t xml:space="preserve"> - Planification de la réorganisation dans la société 9473-9653 Québec Inc  - analyses, courriels, discussions, directives, révision juridique, etc.;</t>
  </si>
  <si>
    <t>Le 31 MAI 2023</t>
  </si>
  <si>
    <t># 23212</t>
  </si>
  <si>
    <t xml:space="preserve"> - Travail en lien avec le projet de 24 logements - discussions téléphoniques, fournir directives, etc.</t>
  </si>
  <si>
    <t xml:space="preserve"> - Révision de la documentation juridique afférente à la réorganisation à survenir dans 9345 ;</t>
  </si>
  <si>
    <t xml:space="preserve"> - Préparation de sommaires des transactions survenues en 2023 aux fins des comptables ;</t>
  </si>
  <si>
    <t>Le 29 JUIN 2023</t>
  </si>
  <si>
    <t># 23241</t>
  </si>
  <si>
    <t xml:space="preserve"> - Lecture, analyse et rédaction de divers courriels avec vous et vos comptables ;</t>
  </si>
  <si>
    <t xml:space="preserve"> - Diverses discussions téléphoniques avec Patrick, Frédéric D et Frédéric G ainsi que votre comptable relativement à de multiples sujets ;</t>
  </si>
  <si>
    <t xml:space="preserve"> - Travail en lien avec la vente potentielle de 9405 ;</t>
  </si>
  <si>
    <t>Le 5 NOVEMBRE 2023</t>
  </si>
  <si>
    <t># 23402</t>
  </si>
  <si>
    <t xml:space="preserve"> - Analyse de diverses questions fiscales (dont sociétés associées, IMRTD, etc) requises par vos comptables ;</t>
  </si>
  <si>
    <t xml:space="preserve"> - Diverses discussions téléphoniques avec chacun de vous ainsi que votre comptable relativement à de multiples sujets ;</t>
  </si>
  <si>
    <t>Le 9 DÉCEMBRE 2023</t>
  </si>
  <si>
    <t># 23443</t>
  </si>
  <si>
    <t xml:space="preserve"> - Analyse de diverses questions fiscales requises par vos comptables ;</t>
  </si>
  <si>
    <t xml:space="preserve"> - Diverses discussions téléphoniques avec votre comptable relativement aux questionnements fiscaux ;</t>
  </si>
  <si>
    <t>Le 24 MARS 2024</t>
  </si>
  <si>
    <t># 24090</t>
  </si>
  <si>
    <t>9490-8142 QUÉBEC INC.</t>
  </si>
  <si>
    <t># 24091</t>
  </si>
  <si>
    <t xml:space="preserve"> - Diverses discussions téléphoniques avec vous relativement à l'incorporation de la nouvelle structure ;</t>
  </si>
  <si>
    <t xml:space="preserve"> - Rédaction de directives aux juristes afin de mettre en place de la nouvelle structure ;</t>
  </si>
  <si>
    <t xml:space="preserve"> - Recherches et analyses fiscales requises en lien avec la notion de sociétés associées ;</t>
  </si>
  <si>
    <t xml:space="preserve"> - Analyse, réflexions et recherches fiscales permettant de déterminer le plan d'action fiscal optimal vs déduction accordée aux petites entreprises vs sociétés associées vs revenus des prêts privés vs notion de société rattachées lors de versements de dividendes ;</t>
  </si>
  <si>
    <t xml:space="preserve"> - Diverses discussions téléphoniques avec vous relativement à l'optimisation fiscale ;</t>
  </si>
  <si>
    <t xml:space="preserve"> - Projet de transfert de terre de Frédéric Dionne ;</t>
  </si>
  <si>
    <t xml:space="preserve"> - Analyse de toutes les sommes transférées dans l'année et préparation de la planification fiscale de dividendes et rachats d'actions dans l'année, préparation des tableaux et directives aux juristes ;</t>
  </si>
  <si>
    <t xml:space="preserve"> - Recherches et analyses fiscales requises pour reprise de maison et revente - Fred Gagné;</t>
  </si>
  <si>
    <t xml:space="preserve"> - Répondre aux diverses questions de vos comptables ;</t>
  </si>
  <si>
    <t xml:space="preserve"> - Préparation de l'ensemble des déclarations de revenus des diverses entités et travail additionnel pour les diverses annexes fiscales additionnelles à préparer cette années dans les diverses déclarations de revenus ;</t>
  </si>
  <si>
    <t xml:space="preserve"> - Préparation d'un organigramme corporatif à jour avec toutes les entités ajoutées depuis les dernières années ;</t>
  </si>
  <si>
    <t>Le 11 MAI 2024</t>
  </si>
  <si>
    <t># 24174</t>
  </si>
  <si>
    <t xml:space="preserve"> - Recherches et analyses fiscales requises pour les déclarations d'impôts - analyse des sociétés associées ;</t>
  </si>
  <si>
    <t xml:space="preserve"> - Diverses questions de vos comptables pour la production des déclarations de revenus ;</t>
  </si>
  <si>
    <t xml:space="preserve"> - Diverses discussions téléphoniques avec vous relativement à diverses questions: terrain à construire à transférer, recharges inter-sociétés, etc. ;</t>
  </si>
  <si>
    <t>Le 16 NOVEMBRE 2024</t>
  </si>
  <si>
    <t>Catherine Tremblay</t>
  </si>
  <si>
    <t>Accès Habitation</t>
  </si>
  <si>
    <t>2200 boul. Ste-Sophie</t>
  </si>
  <si>
    <t>Ste-Sophie, Québec, J5J 2P5</t>
  </si>
  <si>
    <t>24-24617</t>
  </si>
  <si>
    <t xml:space="preserve"> - Analyse et recherches fiscales pour déterminer et optimiser le traitement fiscal des revenus de prêts privés;</t>
  </si>
  <si>
    <t>Heures</t>
  </si>
  <si>
    <t>Taux</t>
  </si>
  <si>
    <t>Frais de poste</t>
  </si>
  <si>
    <t>Frais d'expert en taxes</t>
  </si>
  <si>
    <t>Le 21 DÉCEMBRE 2024</t>
  </si>
  <si>
    <t>24-24694</t>
  </si>
  <si>
    <t xml:space="preserve"> - Diverses discussions téléphoniques avec vous;</t>
  </si>
  <si>
    <t/>
  </si>
  <si>
    <t xml:space="preserve"> - Rédaction de directives aux juristes afin de mettre en place la planification fiscale;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</si>
</sst>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2" fillId="0" borderId="0" applyFont="0" applyFill="0" applyBorder="0" applyAlignment="0" applyProtection="0"/>
    <xf numFmtId="0" fontId="1" fillId="0" borderId="0"/>
    <xf numFmtId="164" fontId="1" fillId="0" borderId="0" applyFont="0" applyFill="0" applyBorder="0" applyAlignment="0" applyProtection="0"/>
  </cellStyleXfs>
  <cellXfs count="127">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applyFill="1"/>
    <xf numFmtId="166" fontId="17" fillId="0" borderId="0" xfId="2" applyNumberFormat="1" applyFont="1" applyFill="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Fill="1" applyBorder="1"/>
    <xf numFmtId="0" fontId="17" fillId="0" borderId="0" xfId="0" applyFont="1" applyAlignment="1">
      <alignment horizontal="right"/>
    </xf>
    <xf numFmtId="166" fontId="17" fillId="0" borderId="0" xfId="1" applyNumberFormat="1" applyFont="1" applyFill="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23" fillId="0" borderId="0" xfId="4" applyFont="1"/>
    <xf numFmtId="4" fontId="23" fillId="0" borderId="0" xfId="4" applyNumberFormat="1" applyFont="1" applyAlignment="1">
      <alignment horizontal="right"/>
    </xf>
    <xf numFmtId="168" fontId="23" fillId="0" borderId="0" xfId="4" applyNumberFormat="1" applyFont="1" applyAlignment="1">
      <alignment horizontal="right"/>
    </xf>
    <xf numFmtId="0" fontId="23"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1" fillId="0" borderId="0" xfId="4" applyFont="1" applyAlignment="1">
      <alignment vertical="top"/>
    </xf>
    <xf numFmtId="0" fontId="24" fillId="0" borderId="0" xfId="4" applyFont="1" applyAlignment="1">
      <alignment horizontal="center" vertical="top"/>
    </xf>
    <xf numFmtId="0" fontId="12" fillId="0" borderId="0" xfId="4" applyFont="1" applyAlignment="1">
      <alignment vertical="center"/>
    </xf>
    <xf numFmtId="0" fontId="12" fillId="0" borderId="0" xfId="4" applyFont="1"/>
    <xf numFmtId="0" fontId="24" fillId="0" borderId="0" xfId="4" applyFont="1" applyAlignment="1">
      <alignment vertical="center"/>
    </xf>
    <xf numFmtId="4" fontId="25" fillId="0" borderId="0" xfId="4" applyNumberFormat="1" applyFont="1" applyAlignment="1">
      <alignment horizontal="center" vertical="center"/>
    </xf>
    <xf numFmtId="168" fontId="25"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24" fillId="0" borderId="0" xfId="4" quotePrefix="1" applyFont="1" applyAlignment="1">
      <alignment horizontal="left" inden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25" fillId="0" borderId="0" xfId="4" applyNumberFormat="1" applyFont="1" applyAlignment="1">
      <alignment horizontal="center" vertical="center"/>
    </xf>
    <xf numFmtId="169" fontId="25" fillId="0" borderId="0" xfId="0" applyNumberFormat="1" applyFont="1" applyAlignment="1">
      <alignment horizontal="center" vertical="center"/>
    </xf>
    <xf numFmtId="168" fontId="25" fillId="0" borderId="0" xfId="0" applyNumberFormat="1" applyFont="1" applyAlignment="1">
      <alignment horizontal="center" vertical="center"/>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7" fontId="12" fillId="0" borderId="0" xfId="4" applyNumberFormat="1" applyFont="1" applyAlignment="1">
      <alignment vertical="center" wrapText="1" shrinkToFit="1"/>
    </xf>
    <xf numFmtId="0" fontId="24"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4"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4" fontId="28" fillId="3" borderId="15" xfId="4" applyNumberFormat="1" applyFont="1" applyFill="1" applyBorder="1" applyAlignment="1">
      <alignment horizontal="right" vertical="center"/>
    </xf>
    <xf numFmtId="168" fontId="27" fillId="3" borderId="15" xfId="4" applyNumberFormat="1" applyFont="1" applyFill="1" applyBorder="1" applyAlignment="1">
      <alignment horizontal="right" vertical="center"/>
    </xf>
    <xf numFmtId="0" fontId="14" fillId="0" borderId="0" xfId="4" applyFont="1" applyAlignment="1">
      <alignment vertical="center"/>
    </xf>
    <xf numFmtId="0" fontId="14" fillId="0" borderId="0" xfId="4" applyFont="1"/>
    <xf numFmtId="0" fontId="12" fillId="0" borderId="0" xfId="4" applyFont="1" applyAlignment="1">
      <alignment horizontal="center" vertical="center"/>
    </xf>
    <xf numFmtId="0" fontId="11" fillId="0" borderId="0" xfId="4" applyFont="1"/>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16" fillId="0" borderId="13" xfId="4" applyFont="1" applyBorder="1" applyAlignment="1">
      <alignment horizontal="center" vertical="center"/>
    </xf>
    <xf numFmtId="0" fontId="27" fillId="3" borderId="14" xfId="4" applyFont="1" applyFill="1" applyBorder="1" applyAlignment="1">
      <alignment horizontal="left" vertical="center"/>
    </xf>
    <xf numFmtId="0" fontId="27" fillId="3" borderId="15" xfId="4" applyFont="1" applyFill="1" applyBorder="1" applyAlignment="1">
      <alignment horizontal="left" vertical="center"/>
    </xf>
    <xf numFmtId="0" fontId="29" fillId="0" borderId="0" xfId="4" applyFont="1" applyAlignment="1">
      <alignment horizontal="center" vertical="center"/>
    </xf>
    <xf numFmtId="0" fontId="14" fillId="0" borderId="0" xfId="4" applyFont="1" applyAlignment="1">
      <alignment horizontal="center" vertical="center"/>
    </xf>
    <xf numFmtId="0" fontId="18" fillId="0" borderId="0" xfId="4" applyFont="1" applyAlignment="1">
      <alignment horizontal="center" vertical="center"/>
    </xf>
    <xf numFmtId="0" fontId="12" fillId="0" borderId="0" xfId="4" applyFont="1" applyAlignment="1">
      <alignment horizontal="center" vertical="center"/>
    </xf>
    <xf numFmtId="0" fontId="16" fillId="0" borderId="0" xfId="0" applyFont="1" applyAlignment="1">
      <alignment horizontal="center"/>
    </xf>
  </cellXfs>
  <cellStyles count="6">
    <cellStyle name="Milliers" xfId="1" builtinId="3"/>
    <cellStyle name="Milliers 2" xfId="5" xr:uid="{19CC5B24-BD95-4B77-812B-85B1FB4014B5}"/>
    <cellStyle name="Monétaire" xfId="2" builtinId="4"/>
    <cellStyle name="Normal" xfId="0" builtinId="0"/>
    <cellStyle name="Normal 2" xfId="4" xr:uid="{1D974FC7-92F5-409D-8224-425BA1996D34}"/>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81C69D2-62E1-4020-AEFA-056F1CD1F7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F9342EE-F095-4064-91F6-157C90323E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8EE2358-E1AE-4A46-B8C3-5BFB5CA4CB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5F257EC-2BC3-4BBE-B62B-F0266868FD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A16AB99-00D3-44CA-A1EA-1F54686B39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EC6622-D550-41CE-AC3A-3F036C272F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EBFF786-1E25-4FA5-93F0-8A38E57918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AF09B7E-30A9-4B09-8861-BE573A8D56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24DADD8-7A38-4520-A768-07B8EB1F95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5E884CF-702A-4CAB-8650-66020824CB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A25175-9BD9-49F8-862A-1829573799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7452182-D329-4F47-955D-FD504173DC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42F8D6C-6523-435A-B774-2FBD13225F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6D09A62-8113-4027-8799-A7A7E7E9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F450210-626D-4179-83DD-C1D86FE8DD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7716896-F99E-4B95-B34B-7920B6CF41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80E7579-949B-4283-AA6B-62E6736EB0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5927224-6394-4082-8BED-6F150F89AE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294DCDB2-A7B2-493D-BC93-82A276B77FC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C1AD8071-02FC-4DD3-B1D9-0E1205E1A2F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3B33126-EB7D-40BE-86BF-F1EF40969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CDA4D19-41C5-4E96-92EE-96E0609C79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36686DD-BD08-4CA1-A12C-B42CFD7DB0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F2C0EE-624E-4414-B597-C07E0522BD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7D431BC-DC1C-4779-BA77-963731E149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568176D-7DDB-41E7-90BB-E36A72CD0D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BC446FA-58AB-4D04-93A5-17C7287823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1" zoomScale="80" zoomScaleNormal="100" zoomScaleSheetLayoutView="80" workbookViewId="0">
      <selection activeCell="E59" sqref="E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44</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46</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t="s">
        <v>11</v>
      </c>
      <c r="C35" s="109"/>
      <c r="D35" s="109"/>
      <c r="E35" s="28"/>
      <c r="F35" s="21"/>
    </row>
    <row r="36" spans="1:6" ht="14.25" x14ac:dyDescent="0.2">
      <c r="A36" s="21"/>
      <c r="B36" s="109"/>
      <c r="C36" s="109"/>
      <c r="D36" s="109"/>
      <c r="E36" s="28"/>
      <c r="F36" s="21"/>
    </row>
    <row r="37" spans="1:6" ht="14.25" x14ac:dyDescent="0.2">
      <c r="A37" s="21"/>
      <c r="B37" s="109" t="s">
        <v>36</v>
      </c>
      <c r="C37" s="109"/>
      <c r="D37" s="109"/>
      <c r="E37" s="28"/>
      <c r="F37" s="21"/>
    </row>
    <row r="38" spans="1:6" ht="14.25" x14ac:dyDescent="0.2">
      <c r="A38" s="21"/>
      <c r="B38" s="109"/>
      <c r="C38" s="109"/>
      <c r="D38" s="109"/>
      <c r="E38" s="28"/>
      <c r="F38" s="21"/>
    </row>
    <row r="39" spans="1:6" ht="14.25" x14ac:dyDescent="0.2">
      <c r="A39" s="21"/>
      <c r="B39" s="109" t="s">
        <v>2</v>
      </c>
      <c r="C39" s="109"/>
      <c r="D39" s="109"/>
      <c r="E39" s="28"/>
      <c r="F39" s="21"/>
    </row>
    <row r="40" spans="1:6" ht="14.25" x14ac:dyDescent="0.2">
      <c r="A40" s="21"/>
      <c r="B40" s="109"/>
      <c r="C40" s="109"/>
      <c r="D40" s="109"/>
      <c r="E40" s="28"/>
      <c r="F40" s="21"/>
    </row>
    <row r="41" spans="1:6" ht="14.25" x14ac:dyDescent="0.2">
      <c r="A41" s="21"/>
      <c r="B41" s="109" t="s">
        <v>22</v>
      </c>
      <c r="C41" s="109"/>
      <c r="D41" s="109"/>
      <c r="E41" s="28"/>
      <c r="F41" s="21"/>
    </row>
    <row r="42" spans="1:6" ht="14.25" x14ac:dyDescent="0.2">
      <c r="A42" s="21"/>
      <c r="B42" s="109"/>
      <c r="C42" s="109"/>
      <c r="D42" s="109"/>
      <c r="E42" s="28"/>
      <c r="F42" s="21"/>
    </row>
    <row r="43" spans="1:6" ht="14.25" x14ac:dyDescent="0.2">
      <c r="A43" s="21"/>
      <c r="B43" s="109" t="s">
        <v>47</v>
      </c>
      <c r="C43" s="109"/>
      <c r="D43" s="109"/>
      <c r="E43" s="28"/>
      <c r="F43" s="21"/>
    </row>
    <row r="44" spans="1:6" ht="14.25" x14ac:dyDescent="0.2">
      <c r="A44" s="21"/>
      <c r="B44" s="109"/>
      <c r="C44" s="109"/>
      <c r="D44" s="109"/>
      <c r="E44" s="28"/>
      <c r="F44" s="21"/>
    </row>
    <row r="45" spans="1:6" ht="14.25" x14ac:dyDescent="0.2">
      <c r="A45" s="21"/>
      <c r="B45" s="109" t="s">
        <v>8</v>
      </c>
      <c r="C45" s="109"/>
      <c r="D45" s="109"/>
      <c r="E45" s="28"/>
      <c r="F45" s="21"/>
    </row>
    <row r="46" spans="1:6" ht="14.25" x14ac:dyDescent="0.2">
      <c r="A46" s="21"/>
      <c r="B46" s="109"/>
      <c r="C46" s="109"/>
      <c r="D46" s="109"/>
      <c r="E46" s="28"/>
      <c r="F46" s="21"/>
    </row>
    <row r="47" spans="1:6" ht="14.25" x14ac:dyDescent="0.2">
      <c r="A47" s="21"/>
      <c r="B47" s="109" t="s">
        <v>23</v>
      </c>
      <c r="C47" s="109"/>
      <c r="D47" s="109"/>
      <c r="E47" s="28"/>
      <c r="F47" s="21"/>
    </row>
    <row r="48" spans="1:6" ht="14.25" x14ac:dyDescent="0.2">
      <c r="A48" s="21"/>
      <c r="B48" s="109"/>
      <c r="C48" s="109"/>
      <c r="D48" s="109"/>
      <c r="E48" s="28"/>
      <c r="F48" s="21"/>
    </row>
    <row r="49" spans="1:6" ht="14.25" x14ac:dyDescent="0.2">
      <c r="A49" s="21"/>
      <c r="B49" s="109" t="s">
        <v>21</v>
      </c>
      <c r="C49" s="109"/>
      <c r="D49" s="109"/>
      <c r="E49" s="28"/>
      <c r="F49" s="21"/>
    </row>
    <row r="50" spans="1:6" ht="14.25" x14ac:dyDescent="0.2">
      <c r="A50" s="21"/>
      <c r="B50" s="109"/>
      <c r="C50" s="109"/>
      <c r="D50" s="109"/>
      <c r="E50" s="28"/>
      <c r="F50" s="21"/>
    </row>
    <row r="51" spans="1:6" ht="14.25" x14ac:dyDescent="0.2">
      <c r="A51" s="21"/>
      <c r="B51" s="109" t="s">
        <v>24</v>
      </c>
      <c r="C51" s="109"/>
      <c r="D51" s="109"/>
      <c r="E51" s="28"/>
      <c r="F51" s="21"/>
    </row>
    <row r="52" spans="1:6" ht="14.25" x14ac:dyDescent="0.2">
      <c r="A52" s="21"/>
      <c r="B52" s="109"/>
      <c r="C52" s="109"/>
      <c r="D52" s="109"/>
      <c r="E52" s="28"/>
      <c r="F52" s="21"/>
    </row>
    <row r="53" spans="1:6" ht="14.25" x14ac:dyDescent="0.2">
      <c r="A53" s="21"/>
      <c r="B53" s="109" t="s">
        <v>38</v>
      </c>
      <c r="C53" s="109"/>
      <c r="D53" s="109"/>
      <c r="E53" s="28"/>
      <c r="F53" s="21"/>
    </row>
    <row r="54" spans="1:6" ht="14.25" x14ac:dyDescent="0.2">
      <c r="A54" s="21"/>
      <c r="B54" s="109"/>
      <c r="C54" s="109"/>
      <c r="D54" s="109"/>
      <c r="E54" s="28"/>
      <c r="F54" s="21"/>
    </row>
    <row r="55" spans="1:6" ht="14.25" x14ac:dyDescent="0.2">
      <c r="A55" s="21"/>
      <c r="B55" s="109" t="s">
        <v>37</v>
      </c>
      <c r="C55" s="109"/>
      <c r="D55" s="109"/>
      <c r="E55" s="28"/>
      <c r="F55" s="21"/>
    </row>
    <row r="56" spans="1:6" ht="14.25" x14ac:dyDescent="0.2">
      <c r="A56" s="21"/>
      <c r="B56" s="109"/>
      <c r="C56" s="109"/>
      <c r="D56" s="109"/>
      <c r="E56" s="28"/>
      <c r="F56" s="21"/>
    </row>
    <row r="57" spans="1:6" ht="14.25" x14ac:dyDescent="0.2">
      <c r="A57" s="21"/>
      <c r="B57" s="109" t="s">
        <v>40</v>
      </c>
      <c r="C57" s="109"/>
      <c r="D57" s="109"/>
      <c r="E57" s="28"/>
      <c r="F57" s="21"/>
    </row>
    <row r="58" spans="1:6" ht="14.25" x14ac:dyDescent="0.2">
      <c r="A58" s="21"/>
      <c r="B58" s="109"/>
      <c r="C58" s="109"/>
      <c r="D58" s="109"/>
      <c r="E58" s="28"/>
      <c r="F58" s="21"/>
    </row>
    <row r="59" spans="1:6" ht="14.25" x14ac:dyDescent="0.2">
      <c r="A59" s="21"/>
      <c r="B59" s="109" t="s">
        <v>32</v>
      </c>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30*235</f>
        <v>7050</v>
      </c>
      <c r="F69" s="21"/>
    </row>
    <row r="70" spans="1:6" ht="13.5" customHeight="1" x14ac:dyDescent="0.2">
      <c r="A70" s="21"/>
      <c r="B70" s="34" t="s">
        <v>48</v>
      </c>
      <c r="C70" s="26"/>
      <c r="D70" s="26"/>
      <c r="E70" s="30">
        <v>40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7090</v>
      </c>
      <c r="F72" s="21"/>
    </row>
    <row r="73" spans="1:6" ht="13.5" customHeight="1" x14ac:dyDescent="0.2">
      <c r="A73" s="21"/>
      <c r="B73" s="26" t="s">
        <v>5</v>
      </c>
      <c r="C73" s="31">
        <v>0.05</v>
      </c>
      <c r="D73" s="26"/>
      <c r="E73" s="35">
        <f>ROUND(E72*C73,2)</f>
        <v>354.5</v>
      </c>
      <c r="F73" s="21"/>
    </row>
    <row r="74" spans="1:6" ht="13.5" customHeight="1" x14ac:dyDescent="0.2">
      <c r="A74" s="21"/>
      <c r="B74" s="26" t="s">
        <v>4</v>
      </c>
      <c r="C74" s="42">
        <v>9.9750000000000005E-2</v>
      </c>
      <c r="D74" s="26"/>
      <c r="E74" s="43">
        <f>ROUND(E72*C74,2)</f>
        <v>707.23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8151.73</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8151.73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268FB-8909-4E2F-B8FE-9BF348CD0441}">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93</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t="s">
        <v>94</v>
      </c>
      <c r="C35" s="109"/>
      <c r="D35" s="109"/>
      <c r="E35" s="28"/>
      <c r="F35" s="21"/>
    </row>
    <row r="36" spans="1:6" ht="14.25" x14ac:dyDescent="0.2">
      <c r="A36" s="21"/>
      <c r="B36" s="109"/>
      <c r="C36" s="109"/>
      <c r="D36" s="109"/>
      <c r="E36" s="28"/>
      <c r="F36" s="21"/>
    </row>
    <row r="37" spans="1:6" ht="14.25" x14ac:dyDescent="0.2">
      <c r="A37" s="21"/>
      <c r="B37" s="109"/>
      <c r="C37" s="109"/>
      <c r="D37" s="109"/>
      <c r="E37" s="28"/>
      <c r="F37" s="21"/>
    </row>
    <row r="38" spans="1:6" ht="14.25" x14ac:dyDescent="0.2">
      <c r="A38" s="21"/>
      <c r="B38" s="109"/>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28.5" customHeight="1"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3.5" customHeight="1" x14ac:dyDescent="0.2">
      <c r="A67" s="21"/>
      <c r="B67" s="109"/>
      <c r="C67" s="109"/>
      <c r="D67" s="109"/>
      <c r="E67" s="28"/>
      <c r="F67" s="21"/>
    </row>
    <row r="68" spans="1:6" ht="13.5" customHeight="1" x14ac:dyDescent="0.2">
      <c r="A68" s="21"/>
      <c r="B68" s="25" t="s">
        <v>16</v>
      </c>
      <c r="C68" s="26"/>
      <c r="D68" s="26"/>
      <c r="E68" s="29">
        <f>1.4*295</f>
        <v>413</v>
      </c>
      <c r="F68" s="21"/>
    </row>
    <row r="69" spans="1:6" ht="13.5" customHeight="1" x14ac:dyDescent="0.2">
      <c r="A69" s="21"/>
      <c r="B69" s="34" t="s">
        <v>54</v>
      </c>
      <c r="C69" s="26"/>
      <c r="D69" s="26"/>
      <c r="E69" s="30">
        <v>0</v>
      </c>
      <c r="F69" s="21"/>
    </row>
    <row r="70" spans="1:6" ht="13.5" customHeight="1" x14ac:dyDescent="0.2">
      <c r="A70" s="21"/>
      <c r="B70" s="34" t="s">
        <v>73</v>
      </c>
      <c r="C70" s="26"/>
      <c r="D70" s="26"/>
      <c r="E70" s="30">
        <v>0</v>
      </c>
      <c r="F70" s="21"/>
    </row>
    <row r="71" spans="1:6" ht="13.5" customHeight="1" x14ac:dyDescent="0.2">
      <c r="A71" s="21"/>
      <c r="B71" s="25" t="s">
        <v>15</v>
      </c>
      <c r="C71" s="26"/>
      <c r="D71" s="26"/>
      <c r="E71" s="29">
        <f>SUM(E68:E70)</f>
        <v>413</v>
      </c>
      <c r="F71" s="21"/>
    </row>
    <row r="72" spans="1:6" ht="13.5" customHeight="1" x14ac:dyDescent="0.2">
      <c r="A72" s="21"/>
      <c r="B72" s="26" t="s">
        <v>5</v>
      </c>
      <c r="C72" s="31">
        <v>0.05</v>
      </c>
      <c r="D72" s="26"/>
      <c r="E72" s="35">
        <f>ROUND(E71*C72,2)</f>
        <v>20.65</v>
      </c>
      <c r="F72" s="21"/>
    </row>
    <row r="73" spans="1:6" ht="13.5" customHeight="1" x14ac:dyDescent="0.2">
      <c r="A73" s="21"/>
      <c r="B73" s="26" t="s">
        <v>4</v>
      </c>
      <c r="C73" s="42">
        <v>9.9750000000000005E-2</v>
      </c>
      <c r="D73" s="26"/>
      <c r="E73" s="43">
        <f>ROUND(E71*C73,2)</f>
        <v>41.2</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474.84999999999997</v>
      </c>
      <c r="F75" s="21"/>
    </row>
    <row r="76" spans="1:6" ht="15.75" thickTop="1" x14ac:dyDescent="0.2">
      <c r="A76" s="21"/>
      <c r="B76" s="111"/>
      <c r="C76" s="111"/>
      <c r="D76" s="111"/>
      <c r="E76" s="36"/>
      <c r="F76" s="21"/>
    </row>
    <row r="77" spans="1:6" ht="15" x14ac:dyDescent="0.2">
      <c r="A77" s="21"/>
      <c r="B77" s="116" t="s">
        <v>19</v>
      </c>
      <c r="C77" s="116"/>
      <c r="D77" s="116"/>
      <c r="E77" s="36">
        <v>0</v>
      </c>
      <c r="F77" s="21"/>
    </row>
    <row r="78" spans="1:6" ht="15" x14ac:dyDescent="0.2">
      <c r="A78" s="21"/>
      <c r="B78" s="111"/>
      <c r="C78" s="111"/>
      <c r="D78" s="111"/>
      <c r="E78" s="36"/>
      <c r="F78" s="21"/>
    </row>
    <row r="79" spans="1:6" ht="19.5" customHeight="1" x14ac:dyDescent="0.2">
      <c r="A79" s="21"/>
      <c r="B79" s="37" t="s">
        <v>18</v>
      </c>
      <c r="C79" s="38"/>
      <c r="D79" s="38"/>
      <c r="E79" s="39">
        <f>E75-E77</f>
        <v>474.84999999999997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4"/>
      <c r="C82" s="114"/>
      <c r="D82" s="114"/>
      <c r="E82" s="114"/>
      <c r="F82" s="21"/>
    </row>
    <row r="83" spans="1:6" ht="14.25" x14ac:dyDescent="0.2">
      <c r="A83" s="108" t="s">
        <v>33</v>
      </c>
      <c r="B83" s="108"/>
      <c r="C83" s="108"/>
      <c r="D83" s="108"/>
      <c r="E83" s="108"/>
      <c r="F83" s="108"/>
    </row>
    <row r="84" spans="1:6" ht="14.25" x14ac:dyDescent="0.2">
      <c r="A84" s="117" t="s">
        <v>34</v>
      </c>
      <c r="B84" s="117"/>
      <c r="C84" s="117"/>
      <c r="D84" s="117"/>
      <c r="E84" s="117"/>
      <c r="F84" s="117"/>
    </row>
    <row r="85" spans="1:6" x14ac:dyDescent="0.2">
      <c r="A85" s="21"/>
      <c r="B85" s="21"/>
      <c r="C85" s="21"/>
      <c r="D85" s="21"/>
      <c r="E85" s="21"/>
      <c r="F85" s="21"/>
    </row>
    <row r="86" spans="1:6" x14ac:dyDescent="0.2">
      <c r="A86" s="21"/>
      <c r="B86" s="115"/>
      <c r="C86" s="115"/>
      <c r="D86" s="115"/>
      <c r="E86" s="115"/>
      <c r="F86" s="21"/>
    </row>
    <row r="87" spans="1:6" ht="15" x14ac:dyDescent="0.2">
      <c r="A87" s="107" t="s">
        <v>7</v>
      </c>
      <c r="B87" s="107"/>
      <c r="C87" s="107"/>
      <c r="D87" s="107"/>
      <c r="E87" s="107"/>
      <c r="F87" s="107"/>
    </row>
    <row r="89" spans="1:6" ht="39.75" customHeight="1" x14ac:dyDescent="0.2">
      <c r="B89" s="112"/>
      <c r="C89" s="113"/>
      <c r="D89" s="113"/>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FDC25596-851A-46B7-882B-13A6580F50F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01CE-171B-45EF-99FD-5157C077B245}">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113</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t="s">
        <v>97</v>
      </c>
      <c r="C34" s="109"/>
      <c r="D34" s="109"/>
      <c r="E34" s="28"/>
      <c r="F34" s="21"/>
    </row>
    <row r="35" spans="1:6" ht="14.25" x14ac:dyDescent="0.2">
      <c r="A35" s="21"/>
      <c r="B35" s="109"/>
      <c r="C35" s="109"/>
      <c r="D35" s="109"/>
      <c r="E35" s="28"/>
      <c r="F35" s="21"/>
    </row>
    <row r="36" spans="1:6" ht="14.25" x14ac:dyDescent="0.2">
      <c r="A36" s="21"/>
      <c r="B36" s="109" t="s">
        <v>101</v>
      </c>
      <c r="C36" s="109"/>
      <c r="D36" s="109"/>
      <c r="E36" s="28"/>
      <c r="F36" s="21"/>
    </row>
    <row r="37" spans="1:6" ht="14.25" x14ac:dyDescent="0.2">
      <c r="A37" s="21"/>
      <c r="B37" s="109"/>
      <c r="C37" s="109"/>
      <c r="D37" s="109"/>
      <c r="E37" s="28"/>
      <c r="F37" s="21"/>
    </row>
    <row r="38" spans="1:6" ht="14.25" x14ac:dyDescent="0.2">
      <c r="A38" s="21"/>
      <c r="B38" s="109" t="s">
        <v>114</v>
      </c>
      <c r="C38" s="109"/>
      <c r="D38" s="109"/>
      <c r="E38" s="28"/>
      <c r="F38" s="21"/>
    </row>
    <row r="39" spans="1:6" ht="14.25" x14ac:dyDescent="0.2">
      <c r="A39" s="21"/>
      <c r="B39" s="109"/>
      <c r="C39" s="109"/>
      <c r="D39" s="109"/>
      <c r="E39" s="28"/>
      <c r="F39" s="21"/>
    </row>
    <row r="40" spans="1:6" ht="14.25" x14ac:dyDescent="0.2">
      <c r="A40" s="21"/>
      <c r="B40" s="109" t="s">
        <v>115</v>
      </c>
      <c r="C40" s="109"/>
      <c r="D40" s="109"/>
      <c r="E40" s="28"/>
      <c r="F40" s="21"/>
    </row>
    <row r="41" spans="1:6" ht="14.25" x14ac:dyDescent="0.2">
      <c r="A41" s="21"/>
      <c r="B41" s="109"/>
      <c r="C41" s="109"/>
      <c r="D41" s="109"/>
      <c r="E41" s="28"/>
      <c r="F41" s="21"/>
    </row>
    <row r="42" spans="1:6" ht="14.25" x14ac:dyDescent="0.2">
      <c r="A42" s="21"/>
      <c r="B42" s="109" t="s">
        <v>2</v>
      </c>
      <c r="C42" s="109"/>
      <c r="D42" s="109"/>
      <c r="E42" s="28"/>
      <c r="F42" s="21"/>
    </row>
    <row r="43" spans="1:6" ht="14.25" x14ac:dyDescent="0.2">
      <c r="A43" s="21"/>
      <c r="B43" s="109"/>
      <c r="C43" s="109"/>
      <c r="D43" s="109"/>
      <c r="E43" s="28"/>
      <c r="F43" s="21"/>
    </row>
    <row r="44" spans="1:6" ht="14.25" x14ac:dyDescent="0.2">
      <c r="A44" s="21"/>
      <c r="B44" s="109" t="s">
        <v>22</v>
      </c>
      <c r="C44" s="109"/>
      <c r="D44" s="109"/>
      <c r="E44" s="28"/>
      <c r="F44" s="21"/>
    </row>
    <row r="45" spans="1:6" ht="14.25" x14ac:dyDescent="0.2">
      <c r="A45" s="21"/>
      <c r="B45" s="109"/>
      <c r="C45" s="109"/>
      <c r="D45" s="109"/>
      <c r="E45" s="28"/>
      <c r="F45" s="21"/>
    </row>
    <row r="46" spans="1:6" ht="14.25" x14ac:dyDescent="0.2">
      <c r="A46" s="21"/>
      <c r="B46" s="109" t="s">
        <v>102</v>
      </c>
      <c r="C46" s="109"/>
      <c r="D46" s="109"/>
      <c r="E46" s="28"/>
      <c r="F46" s="21"/>
    </row>
    <row r="47" spans="1:6" ht="14.25" x14ac:dyDescent="0.2">
      <c r="A47" s="21"/>
      <c r="B47" s="109"/>
      <c r="C47" s="109"/>
      <c r="D47" s="109"/>
      <c r="E47" s="28"/>
      <c r="F47" s="21"/>
    </row>
    <row r="48" spans="1:6" ht="14.25" x14ac:dyDescent="0.2">
      <c r="A48" s="21"/>
      <c r="B48" s="109" t="s">
        <v>103</v>
      </c>
      <c r="C48" s="109"/>
      <c r="D48" s="109"/>
      <c r="E48" s="28"/>
      <c r="F48" s="21"/>
    </row>
    <row r="49" spans="1:6" ht="14.25" x14ac:dyDescent="0.2">
      <c r="A49" s="21"/>
      <c r="B49" s="109"/>
      <c r="C49" s="109"/>
      <c r="D49" s="109"/>
      <c r="E49" s="28"/>
      <c r="F49" s="21"/>
    </row>
    <row r="50" spans="1:6" ht="14.25" x14ac:dyDescent="0.2">
      <c r="A50" s="21"/>
      <c r="B50" s="109" t="s">
        <v>104</v>
      </c>
      <c r="C50" s="109"/>
      <c r="D50" s="109"/>
      <c r="E50" s="28"/>
      <c r="F50" s="21"/>
    </row>
    <row r="51" spans="1:6" ht="14.25" x14ac:dyDescent="0.2">
      <c r="A51" s="21"/>
      <c r="B51" s="109"/>
      <c r="C51" s="109"/>
      <c r="D51" s="109"/>
      <c r="E51" s="28"/>
      <c r="F51" s="21"/>
    </row>
    <row r="52" spans="1:6" ht="14.25" x14ac:dyDescent="0.2">
      <c r="A52" s="21"/>
      <c r="B52" s="109" t="s">
        <v>21</v>
      </c>
      <c r="C52" s="109"/>
      <c r="D52" s="109"/>
      <c r="E52" s="28"/>
      <c r="F52" s="21"/>
    </row>
    <row r="53" spans="1:6" ht="14.25" x14ac:dyDescent="0.2">
      <c r="A53" s="21"/>
      <c r="B53" s="109"/>
      <c r="C53" s="109"/>
      <c r="D53" s="109"/>
      <c r="E53" s="28"/>
      <c r="F53" s="21"/>
    </row>
    <row r="54" spans="1:6" ht="14.25" x14ac:dyDescent="0.2">
      <c r="A54" s="21"/>
      <c r="B54" s="109" t="s">
        <v>24</v>
      </c>
      <c r="C54" s="109"/>
      <c r="D54" s="109"/>
      <c r="E54" s="28"/>
      <c r="F54" s="21"/>
    </row>
    <row r="55" spans="1:6" ht="14.25" x14ac:dyDescent="0.2">
      <c r="A55" s="21"/>
      <c r="B55" s="109"/>
      <c r="C55" s="109"/>
      <c r="D55" s="109"/>
      <c r="E55" s="28"/>
      <c r="F55" s="21"/>
    </row>
    <row r="56" spans="1:6" ht="14.25" x14ac:dyDescent="0.2">
      <c r="A56" s="21"/>
      <c r="B56" s="109" t="s">
        <v>116</v>
      </c>
      <c r="C56" s="109"/>
      <c r="D56" s="109"/>
      <c r="E56" s="28"/>
      <c r="F56" s="21"/>
    </row>
    <row r="57" spans="1:6" ht="14.25" x14ac:dyDescent="0.2">
      <c r="A57" s="21"/>
      <c r="B57" s="109"/>
      <c r="C57" s="109"/>
      <c r="D57" s="109"/>
      <c r="E57" s="28"/>
      <c r="F57" s="21"/>
    </row>
    <row r="58" spans="1:6" ht="14.25" x14ac:dyDescent="0.2">
      <c r="A58" s="21"/>
      <c r="B58" s="109" t="s">
        <v>37</v>
      </c>
      <c r="C58" s="109"/>
      <c r="D58" s="109"/>
      <c r="E58" s="28"/>
      <c r="F58" s="21"/>
    </row>
    <row r="59" spans="1:6" ht="14.25" x14ac:dyDescent="0.2">
      <c r="A59" s="21"/>
      <c r="B59" s="109"/>
      <c r="C59" s="109"/>
      <c r="D59" s="109"/>
      <c r="E59" s="28"/>
      <c r="F59" s="21"/>
    </row>
    <row r="60" spans="1:6" ht="14.25" x14ac:dyDescent="0.2">
      <c r="A60" s="21"/>
      <c r="B60" s="109" t="s">
        <v>117</v>
      </c>
      <c r="C60" s="109"/>
      <c r="D60" s="109"/>
      <c r="E60" s="28"/>
      <c r="F60" s="21"/>
    </row>
    <row r="61" spans="1:6" ht="14.25" x14ac:dyDescent="0.2">
      <c r="A61" s="21"/>
      <c r="B61" s="109"/>
      <c r="C61" s="109"/>
      <c r="D61" s="109"/>
      <c r="E61" s="28"/>
      <c r="F61" s="21"/>
    </row>
    <row r="62" spans="1:6" ht="14.25" x14ac:dyDescent="0.2">
      <c r="A62" s="21"/>
      <c r="B62" s="109" t="s">
        <v>109</v>
      </c>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88.75*295</f>
        <v>26181.25</v>
      </c>
      <c r="F69" s="21"/>
    </row>
    <row r="70" spans="1:6" ht="13.5" customHeight="1" x14ac:dyDescent="0.2">
      <c r="A70" s="21"/>
      <c r="B70" s="34" t="s">
        <v>54</v>
      </c>
      <c r="C70" s="26"/>
      <c r="D70" s="26"/>
      <c r="E70" s="30">
        <v>0</v>
      </c>
      <c r="F70" s="21"/>
    </row>
    <row r="71" spans="1:6" ht="13.5" customHeight="1" x14ac:dyDescent="0.2">
      <c r="A71" s="21"/>
      <c r="B71" s="34" t="s">
        <v>73</v>
      </c>
      <c r="C71" s="26"/>
      <c r="D71" s="26"/>
      <c r="E71" s="30">
        <v>0</v>
      </c>
      <c r="F71" s="21"/>
    </row>
    <row r="72" spans="1:6" ht="13.5" customHeight="1" x14ac:dyDescent="0.2">
      <c r="A72" s="21"/>
      <c r="B72" s="25" t="s">
        <v>15</v>
      </c>
      <c r="C72" s="26"/>
      <c r="D72" s="26"/>
      <c r="E72" s="29">
        <f>SUM(E69:E71)</f>
        <v>26181.25</v>
      </c>
      <c r="F72" s="21"/>
    </row>
    <row r="73" spans="1:6" ht="13.5" customHeight="1" x14ac:dyDescent="0.2">
      <c r="A73" s="21"/>
      <c r="B73" s="26" t="s">
        <v>5</v>
      </c>
      <c r="C73" s="31">
        <v>0.05</v>
      </c>
      <c r="D73" s="26"/>
      <c r="E73" s="35">
        <f>ROUND(E72*C73,2)</f>
        <v>1309.06</v>
      </c>
      <c r="F73" s="21"/>
    </row>
    <row r="74" spans="1:6" ht="13.5" customHeight="1" x14ac:dyDescent="0.2">
      <c r="A74" s="21"/>
      <c r="B74" s="26" t="s">
        <v>4</v>
      </c>
      <c r="C74" s="42">
        <v>9.9750000000000005E-2</v>
      </c>
      <c r="D74" s="26"/>
      <c r="E74" s="43">
        <f>ROUND(E72*C74,2)</f>
        <v>2611.58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30101.89</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30101.89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1:D51"/>
    <mergeCell ref="B52:D52"/>
    <mergeCell ref="B53:D53"/>
    <mergeCell ref="B54:D54"/>
    <mergeCell ref="B55:D55"/>
    <mergeCell ref="B56:D56"/>
    <mergeCell ref="B57:D57"/>
    <mergeCell ref="B58:D58"/>
    <mergeCell ref="B59:D59"/>
    <mergeCell ref="B60:D60"/>
    <mergeCell ref="B61:D61"/>
    <mergeCell ref="B87:E87"/>
    <mergeCell ref="A88:F88"/>
    <mergeCell ref="B90:D90"/>
    <mergeCell ref="B50:D50"/>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3:B68" xr:uid="{44D10C76-7D2B-4609-8016-74AA69A15FD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8954E-0607-4DDA-849D-757DDFE7587B}">
  <sheetPr>
    <pageSetUpPr fitToPage="1"/>
  </sheetPr>
  <dimension ref="A12:F92"/>
  <sheetViews>
    <sheetView view="pageBreakPreview"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119</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t="s">
        <v>120</v>
      </c>
      <c r="C34" s="109"/>
      <c r="D34" s="109"/>
      <c r="E34" s="28"/>
      <c r="F34" s="21"/>
    </row>
    <row r="35" spans="1:6" ht="14.25" x14ac:dyDescent="0.2">
      <c r="A35" s="21"/>
      <c r="B35" s="109"/>
      <c r="C35" s="109"/>
      <c r="D35" s="109"/>
      <c r="E35" s="28"/>
      <c r="F35" s="21"/>
    </row>
    <row r="36" spans="1:6" ht="14.25" x14ac:dyDescent="0.2">
      <c r="A36" s="21"/>
      <c r="B36" s="109" t="s">
        <v>121</v>
      </c>
      <c r="C36" s="109"/>
      <c r="D36" s="109"/>
      <c r="E36" s="28"/>
      <c r="F36" s="21"/>
    </row>
    <row r="37" spans="1:6" ht="14.25" x14ac:dyDescent="0.2">
      <c r="A37" s="21"/>
      <c r="B37" s="109"/>
      <c r="C37" s="109"/>
      <c r="D37" s="109"/>
      <c r="E37" s="28"/>
      <c r="F37" s="21"/>
    </row>
    <row r="38" spans="1:6" ht="14.25" x14ac:dyDescent="0.2">
      <c r="A38" s="21"/>
      <c r="B38" s="109" t="s">
        <v>122</v>
      </c>
      <c r="C38" s="109"/>
      <c r="D38" s="109"/>
      <c r="E38" s="28"/>
      <c r="F38" s="21"/>
    </row>
    <row r="39" spans="1:6" ht="14.25" x14ac:dyDescent="0.2">
      <c r="A39" s="21"/>
      <c r="B39" s="109"/>
      <c r="C39" s="109"/>
      <c r="D39" s="109"/>
      <c r="E39" s="28"/>
      <c r="F39" s="21"/>
    </row>
    <row r="40" spans="1:6" ht="14.25" x14ac:dyDescent="0.2">
      <c r="A40" s="21"/>
      <c r="B40" s="109" t="s">
        <v>117</v>
      </c>
      <c r="C40" s="109"/>
      <c r="D40" s="109"/>
      <c r="E40" s="28"/>
      <c r="F40" s="21"/>
    </row>
    <row r="41" spans="1:6" ht="14.25" x14ac:dyDescent="0.2">
      <c r="A41" s="21"/>
      <c r="B41" s="109"/>
      <c r="C41" s="109"/>
      <c r="D41" s="109"/>
      <c r="E41" s="28"/>
      <c r="F41" s="21"/>
    </row>
    <row r="42" spans="1:6" ht="14.25" x14ac:dyDescent="0.2">
      <c r="A42" s="21"/>
      <c r="B42" s="109" t="s">
        <v>109</v>
      </c>
      <c r="C42" s="109"/>
      <c r="D42" s="109"/>
      <c r="E42" s="28"/>
      <c r="F42" s="21"/>
    </row>
    <row r="43" spans="1:6" ht="14.25" x14ac:dyDescent="0.2">
      <c r="A43" s="21"/>
      <c r="B43" s="109"/>
      <c r="C43" s="109"/>
      <c r="D43" s="109"/>
      <c r="E43" s="28"/>
      <c r="F43" s="21"/>
    </row>
    <row r="44" spans="1:6" ht="14.25" x14ac:dyDescent="0.2">
      <c r="A44" s="21"/>
      <c r="B44" s="109" t="s">
        <v>10</v>
      </c>
      <c r="C44" s="109"/>
      <c r="D44" s="109"/>
      <c r="E44" s="28"/>
      <c r="F44" s="21"/>
    </row>
    <row r="45" spans="1:6" ht="14.25" x14ac:dyDescent="0.2">
      <c r="A45" s="21"/>
      <c r="B45" s="109"/>
      <c r="C45" s="109"/>
      <c r="D45" s="109"/>
      <c r="E45" s="28"/>
      <c r="F45" s="21"/>
    </row>
    <row r="46" spans="1:6" ht="14.25" x14ac:dyDescent="0.2">
      <c r="A46" s="21"/>
      <c r="B46" s="109" t="s">
        <v>123</v>
      </c>
      <c r="C46" s="109"/>
      <c r="D46" s="109"/>
      <c r="E46" s="28"/>
      <c r="F46" s="21"/>
    </row>
    <row r="47" spans="1:6" ht="14.25" x14ac:dyDescent="0.2">
      <c r="A47" s="21"/>
      <c r="B47" s="109"/>
      <c r="C47" s="109"/>
      <c r="D47" s="109"/>
      <c r="E47" s="28"/>
      <c r="F47" s="21"/>
    </row>
    <row r="48" spans="1:6" ht="14.25" x14ac:dyDescent="0.2">
      <c r="A48" s="21"/>
      <c r="B48" s="109" t="s">
        <v>124</v>
      </c>
      <c r="C48" s="109"/>
      <c r="D48" s="109"/>
      <c r="E48" s="28"/>
      <c r="F48" s="21"/>
    </row>
    <row r="49" spans="1:6" ht="14.25" x14ac:dyDescent="0.2">
      <c r="A49" s="21"/>
      <c r="B49" s="109"/>
      <c r="C49" s="109"/>
      <c r="D49" s="109"/>
      <c r="E49" s="28"/>
      <c r="F49" s="21"/>
    </row>
    <row r="50" spans="1:6" ht="14.25" x14ac:dyDescent="0.2">
      <c r="A50" s="21"/>
      <c r="B50" s="109" t="s">
        <v>107</v>
      </c>
      <c r="C50" s="109"/>
      <c r="D50" s="109"/>
      <c r="E50" s="28"/>
      <c r="F50" s="21"/>
    </row>
    <row r="51" spans="1:6" ht="14.25" x14ac:dyDescent="0.2">
      <c r="A51" s="21"/>
      <c r="B51" s="109"/>
      <c r="C51" s="109"/>
      <c r="D51" s="109"/>
      <c r="E51" s="28"/>
      <c r="F51" s="21"/>
    </row>
    <row r="52" spans="1:6" ht="14.25" x14ac:dyDescent="0.2">
      <c r="A52" s="21"/>
      <c r="B52" s="109" t="s">
        <v>108</v>
      </c>
      <c r="C52" s="109"/>
      <c r="D52" s="109"/>
      <c r="E52" s="28"/>
      <c r="F52" s="21"/>
    </row>
    <row r="53" spans="1:6" ht="14.25" x14ac:dyDescent="0.2">
      <c r="A53" s="21"/>
      <c r="B53" s="109"/>
      <c r="C53" s="109"/>
      <c r="D53" s="109"/>
      <c r="E53" s="28"/>
      <c r="F53" s="21"/>
    </row>
    <row r="54" spans="1:6" ht="14.25" x14ac:dyDescent="0.2">
      <c r="A54" s="21"/>
      <c r="B54" s="109" t="s">
        <v>125</v>
      </c>
      <c r="C54" s="109"/>
      <c r="D54" s="109"/>
      <c r="E54" s="28"/>
      <c r="F54" s="21"/>
    </row>
    <row r="55" spans="1:6" ht="14.25" x14ac:dyDescent="0.2">
      <c r="A55" s="21"/>
      <c r="B55" s="109"/>
      <c r="C55" s="109"/>
      <c r="D55" s="109"/>
      <c r="E55" s="28"/>
      <c r="F55" s="21"/>
    </row>
    <row r="56" spans="1:6" ht="14.25" x14ac:dyDescent="0.2">
      <c r="A56" s="21"/>
      <c r="B56" s="109" t="s">
        <v>111</v>
      </c>
      <c r="C56" s="109"/>
      <c r="D56" s="109"/>
      <c r="E56" s="28"/>
      <c r="F56" s="21"/>
    </row>
    <row r="57" spans="1:6" ht="14.25" x14ac:dyDescent="0.2">
      <c r="A57" s="21"/>
      <c r="B57" s="109"/>
      <c r="C57" s="109"/>
      <c r="D57" s="109"/>
      <c r="E57" s="28"/>
      <c r="F57" s="21"/>
    </row>
    <row r="58" spans="1:6" ht="14.25" x14ac:dyDescent="0.2">
      <c r="A58" s="21"/>
      <c r="B58" s="109" t="s">
        <v>126</v>
      </c>
      <c r="C58" s="109"/>
      <c r="D58" s="109"/>
      <c r="E58" s="28"/>
      <c r="F58" s="21"/>
    </row>
    <row r="59" spans="1:6" ht="14.25" x14ac:dyDescent="0.2">
      <c r="A59" s="21"/>
      <c r="B59" s="109"/>
      <c r="C59" s="109"/>
      <c r="D59" s="109"/>
      <c r="E59" s="28"/>
      <c r="F59" s="21"/>
    </row>
    <row r="60" spans="1:6" ht="14.25" x14ac:dyDescent="0.2">
      <c r="A60" s="21"/>
      <c r="B60" s="109" t="s">
        <v>127</v>
      </c>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95.5*325</f>
        <v>31037.5</v>
      </c>
      <c r="F69" s="21"/>
    </row>
    <row r="70" spans="1:6" ht="13.5" customHeight="1" x14ac:dyDescent="0.2">
      <c r="A70" s="21"/>
      <c r="B70" s="34" t="s">
        <v>54</v>
      </c>
      <c r="C70" s="26"/>
      <c r="D70" s="26"/>
      <c r="E70" s="30">
        <v>600</v>
      </c>
      <c r="F70" s="21"/>
    </row>
    <row r="71" spans="1:6" ht="13.5" customHeight="1" x14ac:dyDescent="0.2">
      <c r="A71" s="21"/>
      <c r="B71" s="34" t="s">
        <v>73</v>
      </c>
      <c r="C71" s="26"/>
      <c r="D71" s="26"/>
      <c r="E71" s="30">
        <v>0</v>
      </c>
      <c r="F71" s="21"/>
    </row>
    <row r="72" spans="1:6" ht="13.5" customHeight="1" x14ac:dyDescent="0.2">
      <c r="A72" s="21"/>
      <c r="B72" s="25" t="s">
        <v>15</v>
      </c>
      <c r="C72" s="26"/>
      <c r="D72" s="26"/>
      <c r="E72" s="29">
        <f>SUM(E69:E71)</f>
        <v>31637.5</v>
      </c>
      <c r="F72" s="21"/>
    </row>
    <row r="73" spans="1:6" ht="13.5" customHeight="1" x14ac:dyDescent="0.2">
      <c r="A73" s="21"/>
      <c r="B73" s="26" t="s">
        <v>5</v>
      </c>
      <c r="C73" s="31">
        <v>0.05</v>
      </c>
      <c r="D73" s="26"/>
      <c r="E73" s="35">
        <f>ROUND(E72*C73,2)</f>
        <v>1581.88</v>
      </c>
      <c r="F73" s="21"/>
    </row>
    <row r="74" spans="1:6" ht="13.5" customHeight="1" x14ac:dyDescent="0.2">
      <c r="A74" s="21"/>
      <c r="B74" s="26" t="s">
        <v>4</v>
      </c>
      <c r="C74" s="42">
        <v>9.9750000000000005E-2</v>
      </c>
      <c r="D74" s="26"/>
      <c r="E74" s="43">
        <f>ROUND(E72*C74,2)</f>
        <v>3155.84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36375.22</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36375.22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7E4A8933-D00E-4F93-959F-AD9B14CB0A8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DCD9D-407B-48F9-B7A8-C50495D190E5}">
  <sheetPr>
    <pageSetUpPr fitToPage="1"/>
  </sheetPr>
  <dimension ref="A12:F92"/>
  <sheetViews>
    <sheetView view="pageBreakPreview" topLeftCell="A34"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129</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131</v>
      </c>
      <c r="C34" s="109"/>
      <c r="D34" s="109"/>
      <c r="E34" s="28"/>
      <c r="F34" s="21"/>
    </row>
    <row r="35" spans="1:6" ht="14.25" x14ac:dyDescent="0.2">
      <c r="A35" s="21"/>
      <c r="B35" s="109"/>
      <c r="C35" s="109"/>
      <c r="D35" s="109"/>
      <c r="E35" s="28"/>
      <c r="F35" s="21"/>
    </row>
    <row r="36" spans="1:6" ht="14.25" x14ac:dyDescent="0.2">
      <c r="A36" s="21"/>
      <c r="B36" s="109" t="s">
        <v>132</v>
      </c>
      <c r="C36" s="109"/>
      <c r="D36" s="109"/>
      <c r="E36" s="28"/>
      <c r="F36" s="21"/>
    </row>
    <row r="37" spans="1:6" ht="14.25" x14ac:dyDescent="0.2">
      <c r="A37" s="21"/>
      <c r="B37" s="109"/>
      <c r="C37" s="109"/>
      <c r="D37" s="109"/>
      <c r="E37" s="28"/>
      <c r="F37" s="21"/>
    </row>
    <row r="38" spans="1:6" ht="14.25" x14ac:dyDescent="0.2">
      <c r="A38" s="21"/>
      <c r="B38" s="109" t="s">
        <v>133</v>
      </c>
      <c r="C38" s="109"/>
      <c r="D38" s="109"/>
      <c r="E38" s="28"/>
      <c r="F38" s="21"/>
    </row>
    <row r="39" spans="1:6" ht="14.25" x14ac:dyDescent="0.2">
      <c r="A39" s="21"/>
      <c r="B39" s="109"/>
      <c r="C39" s="109"/>
      <c r="D39" s="109"/>
      <c r="E39" s="28"/>
      <c r="F39" s="21"/>
    </row>
    <row r="40" spans="1:6" ht="14.25" x14ac:dyDescent="0.2">
      <c r="A40" s="21"/>
      <c r="B40" s="109" t="s">
        <v>134</v>
      </c>
      <c r="C40" s="109"/>
      <c r="D40" s="109"/>
      <c r="E40" s="28"/>
      <c r="F40" s="21"/>
    </row>
    <row r="41" spans="1:6" ht="14.25" x14ac:dyDescent="0.2">
      <c r="A41" s="21"/>
      <c r="B41" s="109"/>
      <c r="C41" s="109"/>
      <c r="D41" s="109"/>
      <c r="E41" s="28"/>
      <c r="F41" s="21"/>
    </row>
    <row r="42" spans="1:6" ht="14.25" x14ac:dyDescent="0.2">
      <c r="A42" s="21"/>
      <c r="B42" s="109" t="s">
        <v>135</v>
      </c>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6.5*325</f>
        <v>2112.5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2112.5</v>
      </c>
      <c r="F72" s="21"/>
    </row>
    <row r="73" spans="1:6" ht="13.5" customHeight="1" x14ac:dyDescent="0.2">
      <c r="A73" s="21"/>
      <c r="B73" s="26" t="s">
        <v>5</v>
      </c>
      <c r="C73" s="31">
        <v>0.05</v>
      </c>
      <c r="D73" s="26"/>
      <c r="E73" s="35">
        <f>ROUND(E72*C73,2)</f>
        <v>105.63</v>
      </c>
      <c r="F73" s="21"/>
    </row>
    <row r="74" spans="1:6" ht="13.5" customHeight="1" x14ac:dyDescent="0.2">
      <c r="A74" s="21"/>
      <c r="B74" s="26" t="s">
        <v>4</v>
      </c>
      <c r="C74" s="42">
        <v>9.9750000000000005E-2</v>
      </c>
      <c r="D74" s="26"/>
      <c r="E74" s="43">
        <f>ROUND(E72*C74,2)</f>
        <v>210.72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2428.85</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2428.85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2F7FA270-66B6-4E39-983B-527BEFCF400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485B5-D16B-4EB1-8C35-2BA3372271D5}">
  <sheetPr>
    <pageSetUpPr fitToPage="1"/>
  </sheetPr>
  <dimension ref="A12:F91"/>
  <sheetViews>
    <sheetView view="pageBreakPreview" topLeftCell="A22" zoomScale="80" zoomScaleNormal="100" zoomScaleSheetLayoutView="80" workbookViewId="0">
      <selection activeCell="B34" sqref="B34: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137</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131</v>
      </c>
      <c r="C34" s="109"/>
      <c r="D34" s="109"/>
      <c r="E34" s="28"/>
      <c r="F34" s="21"/>
    </row>
    <row r="35" spans="1:6" ht="14.25" x14ac:dyDescent="0.2">
      <c r="A35" s="21"/>
      <c r="B35" s="109"/>
      <c r="C35" s="109"/>
      <c r="D35" s="109"/>
      <c r="E35" s="28"/>
      <c r="F35" s="21"/>
    </row>
    <row r="36" spans="1:6" ht="14.25" x14ac:dyDescent="0.2">
      <c r="A36" s="21"/>
      <c r="B36" s="109" t="s">
        <v>138</v>
      </c>
      <c r="C36" s="109"/>
      <c r="D36" s="109"/>
      <c r="E36" s="28"/>
      <c r="F36" s="21"/>
    </row>
    <row r="37" spans="1:6" ht="14.25" x14ac:dyDescent="0.2">
      <c r="A37" s="21"/>
      <c r="B37" s="109"/>
      <c r="C37" s="109"/>
      <c r="D37" s="109"/>
      <c r="E37" s="28"/>
      <c r="F37" s="21"/>
    </row>
    <row r="38" spans="1:6" ht="14.25" x14ac:dyDescent="0.2">
      <c r="A38" s="21"/>
      <c r="B38" s="109" t="s">
        <v>139</v>
      </c>
      <c r="C38" s="109"/>
      <c r="D38" s="109"/>
      <c r="E38" s="28"/>
      <c r="F38" s="21"/>
    </row>
    <row r="39" spans="1:6" ht="14.25" x14ac:dyDescent="0.2">
      <c r="A39" s="21"/>
      <c r="B39" s="109"/>
      <c r="C39" s="109"/>
      <c r="D39" s="109"/>
      <c r="E39" s="28"/>
      <c r="F39" s="21"/>
    </row>
    <row r="40" spans="1:6" ht="29.25" customHeight="1" x14ac:dyDescent="0.2">
      <c r="A40" s="21"/>
      <c r="B40" s="109" t="s">
        <v>140</v>
      </c>
      <c r="C40" s="109"/>
      <c r="D40" s="109"/>
      <c r="E40" s="28"/>
      <c r="F40" s="21"/>
    </row>
    <row r="41" spans="1:6" ht="14.25" x14ac:dyDescent="0.2">
      <c r="A41" s="21"/>
      <c r="B41" s="109"/>
      <c r="C41" s="109"/>
      <c r="D41" s="109"/>
      <c r="E41" s="28"/>
      <c r="F41" s="21"/>
    </row>
    <row r="42" spans="1:6" ht="14.25" x14ac:dyDescent="0.2">
      <c r="A42" s="21"/>
      <c r="B42" s="109" t="s">
        <v>141</v>
      </c>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3.5" customHeight="1" x14ac:dyDescent="0.2">
      <c r="A67" s="21"/>
      <c r="B67" s="109"/>
      <c r="C67" s="109"/>
      <c r="D67" s="109"/>
      <c r="E67" s="28"/>
      <c r="F67" s="21"/>
    </row>
    <row r="68" spans="1:6" ht="13.5" customHeight="1" x14ac:dyDescent="0.2">
      <c r="A68" s="21"/>
      <c r="B68" s="25" t="s">
        <v>16</v>
      </c>
      <c r="C68" s="26"/>
      <c r="D68" s="26"/>
      <c r="E68" s="29">
        <f>13.5*325</f>
        <v>4387.5</v>
      </c>
      <c r="F68" s="21"/>
    </row>
    <row r="69" spans="1:6" ht="13.5" customHeight="1" x14ac:dyDescent="0.2">
      <c r="A69" s="21"/>
      <c r="B69" s="34" t="s">
        <v>54</v>
      </c>
      <c r="C69" s="26"/>
      <c r="D69" s="26"/>
      <c r="E69" s="30">
        <v>0</v>
      </c>
      <c r="F69" s="21"/>
    </row>
    <row r="70" spans="1:6" ht="13.5" customHeight="1" x14ac:dyDescent="0.2">
      <c r="A70" s="21"/>
      <c r="B70" s="34" t="s">
        <v>130</v>
      </c>
      <c r="C70" s="26"/>
      <c r="D70" s="26"/>
      <c r="E70" s="30">
        <v>0</v>
      </c>
      <c r="F70" s="21"/>
    </row>
    <row r="71" spans="1:6" ht="13.5" customHeight="1" x14ac:dyDescent="0.2">
      <c r="A71" s="21"/>
      <c r="B71" s="25" t="s">
        <v>15</v>
      </c>
      <c r="C71" s="26"/>
      <c r="D71" s="26"/>
      <c r="E71" s="29">
        <f>SUM(E68:E70)</f>
        <v>4387.5</v>
      </c>
      <c r="F71" s="21"/>
    </row>
    <row r="72" spans="1:6" ht="13.5" customHeight="1" x14ac:dyDescent="0.2">
      <c r="A72" s="21"/>
      <c r="B72" s="26" t="s">
        <v>5</v>
      </c>
      <c r="C72" s="31">
        <v>0.05</v>
      </c>
      <c r="D72" s="26"/>
      <c r="E72" s="35">
        <f>ROUND(E71*C72,2)</f>
        <v>219.38</v>
      </c>
      <c r="F72" s="21"/>
    </row>
    <row r="73" spans="1:6" ht="13.5" customHeight="1" x14ac:dyDescent="0.2">
      <c r="A73" s="21"/>
      <c r="B73" s="26" t="s">
        <v>4</v>
      </c>
      <c r="C73" s="42">
        <v>9.9750000000000005E-2</v>
      </c>
      <c r="D73" s="26"/>
      <c r="E73" s="43">
        <f>ROUND(E71*C73,2)</f>
        <v>437.65</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5044.53</v>
      </c>
      <c r="F75" s="21"/>
    </row>
    <row r="76" spans="1:6" ht="15.75" thickTop="1" x14ac:dyDescent="0.2">
      <c r="A76" s="21"/>
      <c r="B76" s="111"/>
      <c r="C76" s="111"/>
      <c r="D76" s="111"/>
      <c r="E76" s="36"/>
      <c r="F76" s="21"/>
    </row>
    <row r="77" spans="1:6" ht="15" x14ac:dyDescent="0.2">
      <c r="A77" s="21"/>
      <c r="B77" s="116" t="s">
        <v>19</v>
      </c>
      <c r="C77" s="116"/>
      <c r="D77" s="116"/>
      <c r="E77" s="36">
        <v>0</v>
      </c>
      <c r="F77" s="21"/>
    </row>
    <row r="78" spans="1:6" ht="15" x14ac:dyDescent="0.2">
      <c r="A78" s="21"/>
      <c r="B78" s="111"/>
      <c r="C78" s="111"/>
      <c r="D78" s="111"/>
      <c r="E78" s="36"/>
      <c r="F78" s="21"/>
    </row>
    <row r="79" spans="1:6" ht="19.5" customHeight="1" x14ac:dyDescent="0.2">
      <c r="A79" s="21"/>
      <c r="B79" s="37" t="s">
        <v>18</v>
      </c>
      <c r="C79" s="38"/>
      <c r="D79" s="38"/>
      <c r="E79" s="39">
        <f>E75-E77</f>
        <v>5044.53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4"/>
      <c r="C82" s="114"/>
      <c r="D82" s="114"/>
      <c r="E82" s="114"/>
      <c r="F82" s="21"/>
    </row>
    <row r="83" spans="1:6" ht="14.25" x14ac:dyDescent="0.2">
      <c r="A83" s="108" t="s">
        <v>33</v>
      </c>
      <c r="B83" s="108"/>
      <c r="C83" s="108"/>
      <c r="D83" s="108"/>
      <c r="E83" s="108"/>
      <c r="F83" s="108"/>
    </row>
    <row r="84" spans="1:6" ht="14.25" x14ac:dyDescent="0.2">
      <c r="A84" s="117" t="s">
        <v>34</v>
      </c>
      <c r="B84" s="117"/>
      <c r="C84" s="117"/>
      <c r="D84" s="117"/>
      <c r="E84" s="117"/>
      <c r="F84" s="117"/>
    </row>
    <row r="85" spans="1:6" x14ac:dyDescent="0.2">
      <c r="A85" s="21"/>
      <c r="B85" s="21"/>
      <c r="C85" s="21"/>
      <c r="D85" s="21"/>
      <c r="E85" s="21"/>
      <c r="F85" s="21"/>
    </row>
    <row r="86" spans="1:6" x14ac:dyDescent="0.2">
      <c r="A86" s="21"/>
      <c r="B86" s="115"/>
      <c r="C86" s="115"/>
      <c r="D86" s="115"/>
      <c r="E86" s="115"/>
      <c r="F86" s="21"/>
    </row>
    <row r="87" spans="1:6" ht="15" x14ac:dyDescent="0.2">
      <c r="A87" s="107" t="s">
        <v>7</v>
      </c>
      <c r="B87" s="107"/>
      <c r="C87" s="107"/>
      <c r="D87" s="107"/>
      <c r="E87" s="107"/>
      <c r="F87" s="107"/>
    </row>
    <row r="89" spans="1:6" ht="39.75" customHeight="1" x14ac:dyDescent="0.2">
      <c r="B89" s="112"/>
      <c r="C89" s="113"/>
      <c r="D89" s="113"/>
    </row>
    <row r="90" spans="1:6" ht="13.5" customHeight="1" x14ac:dyDescent="0.2"/>
    <row r="91" spans="1:6" x14ac:dyDescent="0.2">
      <c r="B91" s="16"/>
      <c r="C91" s="16"/>
      <c r="D91" s="16"/>
    </row>
  </sheetData>
  <mergeCells count="45">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4:D44"/>
    <mergeCell ref="B45:D45"/>
    <mergeCell ref="B46:D46"/>
    <mergeCell ref="B47:D47"/>
    <mergeCell ref="B48:D48"/>
    <mergeCell ref="B49:D49"/>
    <mergeCell ref="B50:D50"/>
    <mergeCell ref="B51:D51"/>
    <mergeCell ref="B52:D52"/>
    <mergeCell ref="B53:D53"/>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B5340AF8-00E6-4DB4-BF28-D0008FF351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29429-055A-4F24-A787-5A22D9D29E30}">
  <sheetPr>
    <pageSetUpPr fitToPage="1"/>
  </sheetPr>
  <dimension ref="A12:F90"/>
  <sheetViews>
    <sheetView view="pageBreakPreview" topLeftCell="A10"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143</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c r="C34" s="109"/>
      <c r="D34" s="109"/>
      <c r="E34" s="28"/>
      <c r="F34" s="21"/>
    </row>
    <row r="35" spans="1:6" ht="29.25" customHeight="1" x14ac:dyDescent="0.2">
      <c r="A35" s="21"/>
      <c r="B35" s="109" t="s">
        <v>144</v>
      </c>
      <c r="C35" s="109"/>
      <c r="D35" s="109"/>
      <c r="E35" s="28"/>
      <c r="F35" s="21"/>
    </row>
    <row r="36" spans="1:6" ht="14.25" x14ac:dyDescent="0.2">
      <c r="A36" s="21"/>
      <c r="B36" s="109"/>
      <c r="C36" s="109"/>
      <c r="D36" s="109"/>
      <c r="E36" s="28"/>
      <c r="F36" s="21"/>
    </row>
    <row r="37" spans="1:6" ht="32.25" customHeight="1" x14ac:dyDescent="0.2">
      <c r="A37" s="21"/>
      <c r="B37" s="109" t="s">
        <v>145</v>
      </c>
      <c r="C37" s="109"/>
      <c r="D37" s="109"/>
      <c r="E37" s="28"/>
      <c r="F37" s="21"/>
    </row>
    <row r="38" spans="1:6" ht="14.25" x14ac:dyDescent="0.2">
      <c r="A38" s="21"/>
      <c r="B38" s="109"/>
      <c r="C38" s="109"/>
      <c r="D38" s="109"/>
      <c r="E38" s="28"/>
      <c r="F38" s="21"/>
    </row>
    <row r="39" spans="1:6" ht="14.25" x14ac:dyDescent="0.2">
      <c r="A39" s="21"/>
      <c r="B39" s="109" t="s">
        <v>146</v>
      </c>
      <c r="C39" s="109"/>
      <c r="D39" s="109"/>
      <c r="E39" s="28"/>
      <c r="F39" s="21"/>
    </row>
    <row r="40" spans="1:6" ht="14.25" x14ac:dyDescent="0.2">
      <c r="A40" s="21"/>
      <c r="B40" s="109"/>
      <c r="C40" s="109"/>
      <c r="D40" s="109"/>
      <c r="E40" s="28"/>
      <c r="F40" s="21"/>
    </row>
    <row r="41" spans="1:6" ht="14.25" x14ac:dyDescent="0.2">
      <c r="A41" s="21"/>
      <c r="B41" s="109" t="s">
        <v>109</v>
      </c>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3.5" customHeight="1" x14ac:dyDescent="0.2">
      <c r="A66" s="21"/>
      <c r="B66" s="109"/>
      <c r="C66" s="109"/>
      <c r="D66" s="109"/>
      <c r="E66" s="28"/>
      <c r="F66" s="21"/>
    </row>
    <row r="67" spans="1:6" ht="13.5" customHeight="1" x14ac:dyDescent="0.2">
      <c r="A67" s="21"/>
      <c r="B67" s="25" t="s">
        <v>16</v>
      </c>
      <c r="C67" s="26"/>
      <c r="D67" s="26"/>
      <c r="E67" s="29">
        <f>22.75*325</f>
        <v>7393.75</v>
      </c>
      <c r="F67" s="21"/>
    </row>
    <row r="68" spans="1:6" ht="13.5" customHeight="1" x14ac:dyDescent="0.2">
      <c r="A68" s="21"/>
      <c r="B68" s="34" t="s">
        <v>54</v>
      </c>
      <c r="C68" s="26"/>
      <c r="D68" s="26"/>
      <c r="E68" s="30">
        <v>0</v>
      </c>
      <c r="F68" s="21"/>
    </row>
    <row r="69" spans="1:6" ht="13.5" customHeight="1" x14ac:dyDescent="0.2">
      <c r="A69" s="21"/>
      <c r="B69" s="34" t="s">
        <v>130</v>
      </c>
      <c r="C69" s="26"/>
      <c r="D69" s="26"/>
      <c r="E69" s="30">
        <v>0</v>
      </c>
      <c r="F69" s="21"/>
    </row>
    <row r="70" spans="1:6" ht="13.5" customHeight="1" x14ac:dyDescent="0.2">
      <c r="A70" s="21"/>
      <c r="B70" s="25" t="s">
        <v>15</v>
      </c>
      <c r="C70" s="26"/>
      <c r="D70" s="26"/>
      <c r="E70" s="29">
        <f>SUM(E67:E69)</f>
        <v>7393.75</v>
      </c>
      <c r="F70" s="21"/>
    </row>
    <row r="71" spans="1:6" ht="13.5" customHeight="1" x14ac:dyDescent="0.2">
      <c r="A71" s="21"/>
      <c r="B71" s="26" t="s">
        <v>5</v>
      </c>
      <c r="C71" s="31">
        <v>0.05</v>
      </c>
      <c r="D71" s="26"/>
      <c r="E71" s="35">
        <f>ROUND(E70*C71,2)</f>
        <v>369.69</v>
      </c>
      <c r="F71" s="21"/>
    </row>
    <row r="72" spans="1:6" ht="13.5" customHeight="1" x14ac:dyDescent="0.2">
      <c r="A72" s="21"/>
      <c r="B72" s="26" t="s">
        <v>4</v>
      </c>
      <c r="C72" s="42">
        <v>9.9750000000000005E-2</v>
      </c>
      <c r="D72" s="26"/>
      <c r="E72" s="43">
        <f>ROUND(E70*C72,2)</f>
        <v>737.53</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8500.9699999999993</v>
      </c>
      <c r="F74" s="21"/>
    </row>
    <row r="75" spans="1:6" ht="15.75" thickTop="1" x14ac:dyDescent="0.2">
      <c r="A75" s="21"/>
      <c r="B75" s="111"/>
      <c r="C75" s="111"/>
      <c r="D75" s="111"/>
      <c r="E75" s="36"/>
      <c r="F75" s="21"/>
    </row>
    <row r="76" spans="1:6" ht="15" x14ac:dyDescent="0.2">
      <c r="A76" s="21"/>
      <c r="B76" s="116" t="s">
        <v>19</v>
      </c>
      <c r="C76" s="116"/>
      <c r="D76" s="116"/>
      <c r="E76" s="36">
        <v>0</v>
      </c>
      <c r="F76" s="21"/>
    </row>
    <row r="77" spans="1:6" ht="15" x14ac:dyDescent="0.2">
      <c r="A77" s="21"/>
      <c r="B77" s="111"/>
      <c r="C77" s="111"/>
      <c r="D77" s="111"/>
      <c r="E77" s="36"/>
      <c r="F77" s="21"/>
    </row>
    <row r="78" spans="1:6" ht="19.5" customHeight="1" x14ac:dyDescent="0.2">
      <c r="A78" s="21"/>
      <c r="B78" s="37" t="s">
        <v>18</v>
      </c>
      <c r="C78" s="38"/>
      <c r="D78" s="38"/>
      <c r="E78" s="39">
        <f>E74-E76</f>
        <v>8500.9699999999993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4"/>
      <c r="C81" s="114"/>
      <c r="D81" s="114"/>
      <c r="E81" s="114"/>
      <c r="F81" s="21"/>
    </row>
    <row r="82" spans="1:6" ht="14.25" x14ac:dyDescent="0.2">
      <c r="A82" s="108" t="s">
        <v>33</v>
      </c>
      <c r="B82" s="108"/>
      <c r="C82" s="108"/>
      <c r="D82" s="108"/>
      <c r="E82" s="108"/>
      <c r="F82" s="108"/>
    </row>
    <row r="83" spans="1:6" ht="14.25" x14ac:dyDescent="0.2">
      <c r="A83" s="117" t="s">
        <v>34</v>
      </c>
      <c r="B83" s="117"/>
      <c r="C83" s="117"/>
      <c r="D83" s="117"/>
      <c r="E83" s="117"/>
      <c r="F83" s="117"/>
    </row>
    <row r="84" spans="1:6" x14ac:dyDescent="0.2">
      <c r="A84" s="21"/>
      <c r="B84" s="21"/>
      <c r="C84" s="21"/>
      <c r="D84" s="21"/>
      <c r="E84" s="21"/>
      <c r="F84" s="21"/>
    </row>
    <row r="85" spans="1:6" x14ac:dyDescent="0.2">
      <c r="A85" s="21"/>
      <c r="B85" s="115"/>
      <c r="C85" s="115"/>
      <c r="D85" s="115"/>
      <c r="E85" s="115"/>
      <c r="F85" s="21"/>
    </row>
    <row r="86" spans="1:6" ht="15" x14ac:dyDescent="0.2">
      <c r="A86" s="107" t="s">
        <v>7</v>
      </c>
      <c r="B86" s="107"/>
      <c r="C86" s="107"/>
      <c r="D86" s="107"/>
      <c r="E86" s="107"/>
      <c r="F86" s="107"/>
    </row>
    <row r="88" spans="1:6" ht="39.75" customHeight="1" x14ac:dyDescent="0.2">
      <c r="B88" s="112"/>
      <c r="C88" s="113"/>
      <c r="D88" s="113"/>
    </row>
    <row r="89" spans="1:6" ht="13.5" customHeight="1" x14ac:dyDescent="0.2"/>
    <row r="90" spans="1:6" x14ac:dyDescent="0.2">
      <c r="B90" s="16"/>
      <c r="C90" s="16"/>
      <c r="D90" s="16"/>
    </row>
  </sheetData>
  <mergeCells count="44">
    <mergeCell ref="B37:D37"/>
    <mergeCell ref="A30:F30"/>
    <mergeCell ref="B33:D33"/>
    <mergeCell ref="B34:D34"/>
    <mergeCell ref="B35:D35"/>
    <mergeCell ref="B36:D36"/>
    <mergeCell ref="B48:D48"/>
    <mergeCell ref="B38:D38"/>
    <mergeCell ref="B39:D39"/>
    <mergeCell ref="B40:D40"/>
    <mergeCell ref="B41:D41"/>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5:E85"/>
    <mergeCell ref="A86:F86"/>
    <mergeCell ref="B88:D88"/>
    <mergeCell ref="B42:D42"/>
    <mergeCell ref="B75:D75"/>
    <mergeCell ref="B76:D76"/>
    <mergeCell ref="B77:D77"/>
    <mergeCell ref="B81:E81"/>
    <mergeCell ref="A82:F82"/>
    <mergeCell ref="A83:F83"/>
    <mergeCell ref="B61:D61"/>
    <mergeCell ref="B62:D62"/>
    <mergeCell ref="B63:D63"/>
    <mergeCell ref="B64:D64"/>
    <mergeCell ref="B65:D65"/>
    <mergeCell ref="B66:D66"/>
  </mergeCells>
  <dataValidations count="1">
    <dataValidation type="list" allowBlank="1" showInputMessage="1" showErrorMessage="1" sqref="B75:B77 B12:B20 B33:B66" xr:uid="{314F8F4C-9D8A-4BB8-BFD5-DA194D17B87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D4FDF-D0BC-4D05-A0DD-EAB763914405}">
  <sheetPr>
    <pageSetUpPr fitToPage="1"/>
  </sheetPr>
  <dimension ref="A12:F90"/>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148</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c r="C34" s="109"/>
      <c r="D34" s="109"/>
      <c r="E34" s="28"/>
      <c r="F34" s="21"/>
    </row>
    <row r="35" spans="1:6" ht="29.25" customHeight="1" x14ac:dyDescent="0.2">
      <c r="A35" s="21"/>
      <c r="B35" s="109" t="s">
        <v>149</v>
      </c>
      <c r="C35" s="109"/>
      <c r="D35" s="109"/>
      <c r="E35" s="28"/>
      <c r="F35" s="21"/>
    </row>
    <row r="36" spans="1:6" ht="14.25" x14ac:dyDescent="0.2">
      <c r="A36" s="21"/>
      <c r="B36" s="109"/>
      <c r="C36" s="109"/>
      <c r="D36" s="109"/>
      <c r="E36" s="28"/>
      <c r="F36" s="21"/>
    </row>
    <row r="37" spans="1:6" ht="32.25" customHeight="1" x14ac:dyDescent="0.2">
      <c r="A37" s="21"/>
      <c r="B37" s="109" t="s">
        <v>150</v>
      </c>
      <c r="C37" s="109"/>
      <c r="D37" s="109"/>
      <c r="E37" s="28"/>
      <c r="F37" s="21"/>
    </row>
    <row r="38" spans="1:6" ht="14.25" x14ac:dyDescent="0.2">
      <c r="A38" s="21"/>
      <c r="B38" s="109"/>
      <c r="C38" s="109"/>
      <c r="D38" s="109"/>
      <c r="E38" s="28"/>
      <c r="F38" s="21"/>
    </row>
    <row r="39" spans="1:6" ht="14.25" x14ac:dyDescent="0.2">
      <c r="A39" s="21"/>
      <c r="B39" s="109" t="s">
        <v>151</v>
      </c>
      <c r="C39" s="109"/>
      <c r="D39" s="109"/>
      <c r="E39" s="28"/>
      <c r="F39" s="21"/>
    </row>
    <row r="40" spans="1:6" ht="14.25" x14ac:dyDescent="0.2">
      <c r="A40" s="21"/>
      <c r="B40" s="109"/>
      <c r="C40" s="109"/>
      <c r="D40" s="109"/>
      <c r="E40" s="28"/>
      <c r="F40" s="21"/>
    </row>
    <row r="41" spans="1:6" ht="14.25" x14ac:dyDescent="0.2">
      <c r="A41" s="21"/>
      <c r="B41" s="109" t="s">
        <v>109</v>
      </c>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3.5" customHeight="1" x14ac:dyDescent="0.2">
      <c r="A66" s="21"/>
      <c r="B66" s="109"/>
      <c r="C66" s="109"/>
      <c r="D66" s="109"/>
      <c r="E66" s="28"/>
      <c r="F66" s="21"/>
    </row>
    <row r="67" spans="1:6" ht="13.5" customHeight="1" x14ac:dyDescent="0.2">
      <c r="A67" s="21"/>
      <c r="B67" s="25" t="s">
        <v>16</v>
      </c>
      <c r="C67" s="26"/>
      <c r="D67" s="26"/>
      <c r="E67" s="29">
        <f>24.5*325</f>
        <v>7962.5</v>
      </c>
      <c r="F67" s="21"/>
    </row>
    <row r="68" spans="1:6" ht="13.5" customHeight="1" x14ac:dyDescent="0.2">
      <c r="A68" s="21"/>
      <c r="B68" s="34" t="s">
        <v>54</v>
      </c>
      <c r="C68" s="26"/>
      <c r="D68" s="26"/>
      <c r="E68" s="30">
        <v>0</v>
      </c>
      <c r="F68" s="21"/>
    </row>
    <row r="69" spans="1:6" ht="13.5" customHeight="1" x14ac:dyDescent="0.2">
      <c r="A69" s="21"/>
      <c r="B69" s="34" t="s">
        <v>130</v>
      </c>
      <c r="C69" s="26"/>
      <c r="D69" s="26"/>
      <c r="E69" s="30">
        <v>0</v>
      </c>
      <c r="F69" s="21"/>
    </row>
    <row r="70" spans="1:6" ht="13.5" customHeight="1" x14ac:dyDescent="0.2">
      <c r="A70" s="21"/>
      <c r="B70" s="25" t="s">
        <v>15</v>
      </c>
      <c r="C70" s="26"/>
      <c r="D70" s="26"/>
      <c r="E70" s="29">
        <f>SUM(E67:E69)</f>
        <v>7962.5</v>
      </c>
      <c r="F70" s="21"/>
    </row>
    <row r="71" spans="1:6" ht="13.5" customHeight="1" x14ac:dyDescent="0.2">
      <c r="A71" s="21"/>
      <c r="B71" s="26" t="s">
        <v>5</v>
      </c>
      <c r="C71" s="31">
        <v>0.05</v>
      </c>
      <c r="D71" s="26"/>
      <c r="E71" s="35">
        <f>ROUND(E70*C71,2)</f>
        <v>398.13</v>
      </c>
      <c r="F71" s="21"/>
    </row>
    <row r="72" spans="1:6" ht="13.5" customHeight="1" x14ac:dyDescent="0.2">
      <c r="A72" s="21"/>
      <c r="B72" s="26" t="s">
        <v>4</v>
      </c>
      <c r="C72" s="42">
        <v>9.9750000000000005E-2</v>
      </c>
      <c r="D72" s="26"/>
      <c r="E72" s="43">
        <f>ROUND(E70*C72,2)</f>
        <v>794.26</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9154.89</v>
      </c>
      <c r="F74" s="21"/>
    </row>
    <row r="75" spans="1:6" ht="15.75" thickTop="1" x14ac:dyDescent="0.2">
      <c r="A75" s="21"/>
      <c r="B75" s="111"/>
      <c r="C75" s="111"/>
      <c r="D75" s="111"/>
      <c r="E75" s="36"/>
      <c r="F75" s="21"/>
    </row>
    <row r="76" spans="1:6" ht="15" x14ac:dyDescent="0.2">
      <c r="A76" s="21"/>
      <c r="B76" s="116" t="s">
        <v>19</v>
      </c>
      <c r="C76" s="116"/>
      <c r="D76" s="116"/>
      <c r="E76" s="36">
        <v>0</v>
      </c>
      <c r="F76" s="21"/>
    </row>
    <row r="77" spans="1:6" ht="15" x14ac:dyDescent="0.2">
      <c r="A77" s="21"/>
      <c r="B77" s="111"/>
      <c r="C77" s="111"/>
      <c r="D77" s="111"/>
      <c r="E77" s="36"/>
      <c r="F77" s="21"/>
    </row>
    <row r="78" spans="1:6" ht="19.5" customHeight="1" x14ac:dyDescent="0.2">
      <c r="A78" s="21"/>
      <c r="B78" s="37" t="s">
        <v>18</v>
      </c>
      <c r="C78" s="38"/>
      <c r="D78" s="38"/>
      <c r="E78" s="39">
        <f>E74-E76</f>
        <v>9154.89</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4"/>
      <c r="C81" s="114"/>
      <c r="D81" s="114"/>
      <c r="E81" s="114"/>
      <c r="F81" s="21"/>
    </row>
    <row r="82" spans="1:6" ht="14.25" x14ac:dyDescent="0.2">
      <c r="A82" s="108" t="s">
        <v>33</v>
      </c>
      <c r="B82" s="108"/>
      <c r="C82" s="108"/>
      <c r="D82" s="108"/>
      <c r="E82" s="108"/>
      <c r="F82" s="108"/>
    </row>
    <row r="83" spans="1:6" ht="14.25" x14ac:dyDescent="0.2">
      <c r="A83" s="117" t="s">
        <v>34</v>
      </c>
      <c r="B83" s="117"/>
      <c r="C83" s="117"/>
      <c r="D83" s="117"/>
      <c r="E83" s="117"/>
      <c r="F83" s="117"/>
    </row>
    <row r="84" spans="1:6" x14ac:dyDescent="0.2">
      <c r="A84" s="21"/>
      <c r="B84" s="21"/>
      <c r="C84" s="21"/>
      <c r="D84" s="21"/>
      <c r="E84" s="21"/>
      <c r="F84" s="21"/>
    </row>
    <row r="85" spans="1:6" x14ac:dyDescent="0.2">
      <c r="A85" s="21"/>
      <c r="B85" s="115"/>
      <c r="C85" s="115"/>
      <c r="D85" s="115"/>
      <c r="E85" s="115"/>
      <c r="F85" s="21"/>
    </row>
    <row r="86" spans="1:6" ht="15" x14ac:dyDescent="0.2">
      <c r="A86" s="107" t="s">
        <v>7</v>
      </c>
      <c r="B86" s="107"/>
      <c r="C86" s="107"/>
      <c r="D86" s="107"/>
      <c r="E86" s="107"/>
      <c r="F86" s="107"/>
    </row>
    <row r="88" spans="1:6" ht="39.75" customHeight="1" x14ac:dyDescent="0.2">
      <c r="B88" s="112"/>
      <c r="C88" s="113"/>
      <c r="D88" s="113"/>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75:D75"/>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B66" xr:uid="{1BF8D36E-DC44-41D3-84AF-E5B86498F39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6C7C-3D4D-46BB-884D-78D1CC3FAE4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153</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c r="C34" s="109"/>
      <c r="D34" s="109"/>
      <c r="E34" s="28"/>
      <c r="F34" s="21"/>
    </row>
    <row r="35" spans="1:6" ht="14.25" x14ac:dyDescent="0.2">
      <c r="A35" s="21"/>
      <c r="B35" s="109" t="s">
        <v>154</v>
      </c>
      <c r="C35" s="109"/>
      <c r="D35" s="109"/>
      <c r="E35" s="28"/>
      <c r="F35" s="21"/>
    </row>
    <row r="36" spans="1:6" ht="14.25" x14ac:dyDescent="0.2">
      <c r="A36" s="21"/>
      <c r="B36" s="109"/>
      <c r="C36" s="109"/>
      <c r="D36" s="109"/>
      <c r="E36" s="28"/>
      <c r="F36" s="21"/>
    </row>
    <row r="37" spans="1:6" ht="14.25" x14ac:dyDescent="0.2">
      <c r="A37" s="21"/>
      <c r="B37" s="109" t="s">
        <v>155</v>
      </c>
      <c r="C37" s="109"/>
      <c r="D37" s="109"/>
      <c r="E37" s="28"/>
      <c r="F37" s="21"/>
    </row>
    <row r="38" spans="1:6" ht="14.25" x14ac:dyDescent="0.2">
      <c r="A38" s="21"/>
      <c r="B38" s="109"/>
      <c r="C38" s="109"/>
      <c r="D38" s="109"/>
      <c r="E38" s="28"/>
      <c r="F38" s="21"/>
    </row>
    <row r="39" spans="1:6" ht="14.25" x14ac:dyDescent="0.2">
      <c r="A39" s="21"/>
      <c r="B39" s="109" t="s">
        <v>10</v>
      </c>
      <c r="C39" s="109"/>
      <c r="D39" s="109"/>
      <c r="E39" s="28"/>
      <c r="F39" s="21"/>
    </row>
    <row r="40" spans="1:6" ht="14.25" x14ac:dyDescent="0.2">
      <c r="A40" s="21"/>
      <c r="B40" s="109"/>
      <c r="C40" s="109"/>
      <c r="D40" s="109"/>
      <c r="E40" s="28"/>
      <c r="F40" s="21"/>
    </row>
    <row r="41" spans="1:6" ht="14.25" x14ac:dyDescent="0.2">
      <c r="A41" s="21"/>
      <c r="B41" s="109" t="s">
        <v>156</v>
      </c>
      <c r="C41" s="109"/>
      <c r="D41" s="109"/>
      <c r="E41" s="28"/>
      <c r="F41" s="21"/>
    </row>
    <row r="42" spans="1:6" ht="14.25" x14ac:dyDescent="0.2">
      <c r="A42" s="21"/>
      <c r="B42" s="109"/>
      <c r="C42" s="109"/>
      <c r="D42" s="109"/>
      <c r="E42" s="28"/>
      <c r="F42" s="21"/>
    </row>
    <row r="43" spans="1:6" ht="14.25" x14ac:dyDescent="0.2">
      <c r="A43" s="21"/>
      <c r="B43" s="109" t="s">
        <v>40</v>
      </c>
      <c r="C43" s="109"/>
      <c r="D43" s="109"/>
      <c r="E43" s="28"/>
      <c r="F43" s="21"/>
    </row>
    <row r="44" spans="1:6" ht="14.25" x14ac:dyDescent="0.2">
      <c r="A44" s="21"/>
      <c r="B44" s="109"/>
      <c r="C44" s="109"/>
      <c r="D44" s="109"/>
      <c r="E44" s="28"/>
      <c r="F44" s="21"/>
    </row>
    <row r="45" spans="1:6" ht="14.25" x14ac:dyDescent="0.2">
      <c r="A45" s="21"/>
      <c r="B45" s="109" t="s">
        <v>109</v>
      </c>
      <c r="C45" s="109"/>
      <c r="D45" s="109"/>
      <c r="E45" s="28"/>
      <c r="F45" s="21"/>
    </row>
    <row r="46" spans="1:6" ht="14.25" x14ac:dyDescent="0.2">
      <c r="A46" s="21"/>
      <c r="B46" s="109"/>
      <c r="C46" s="109"/>
      <c r="D46" s="109"/>
      <c r="E46" s="28"/>
      <c r="F46" s="21"/>
    </row>
    <row r="47" spans="1:6" ht="14.25" x14ac:dyDescent="0.2">
      <c r="A47" s="21"/>
      <c r="B47" s="109" t="s">
        <v>111</v>
      </c>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42.75*325</f>
        <v>13893.75</v>
      </c>
      <c r="F69" s="21"/>
    </row>
    <row r="70" spans="1:6" ht="13.5" customHeight="1" x14ac:dyDescent="0.2">
      <c r="A70" s="21"/>
      <c r="B70" s="34" t="s">
        <v>54</v>
      </c>
      <c r="C70" s="26"/>
      <c r="D70" s="26"/>
      <c r="E70" s="30">
        <v>300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14193.75</v>
      </c>
      <c r="F72" s="21"/>
    </row>
    <row r="73" spans="1:6" ht="13.5" customHeight="1" x14ac:dyDescent="0.2">
      <c r="A73" s="21"/>
      <c r="B73" s="26" t="s">
        <v>5</v>
      </c>
      <c r="C73" s="31">
        <v>0.05</v>
      </c>
      <c r="D73" s="26"/>
      <c r="E73" s="35">
        <f>ROUND(E72*C73,2)</f>
        <v>709.69</v>
      </c>
      <c r="F73" s="21"/>
    </row>
    <row r="74" spans="1:6" ht="13.5" customHeight="1" x14ac:dyDescent="0.2">
      <c r="A74" s="21"/>
      <c r="B74" s="26" t="s">
        <v>4</v>
      </c>
      <c r="C74" s="42">
        <v>9.9750000000000005E-2</v>
      </c>
      <c r="D74" s="26"/>
      <c r="E74" s="43">
        <f>ROUND(E72*C74,2)</f>
        <v>1415.83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16319.27</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16319.27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51:D51"/>
    <mergeCell ref="B38:D38"/>
    <mergeCell ref="B39:D39"/>
    <mergeCell ref="B40:D40"/>
    <mergeCell ref="B41:D41"/>
    <mergeCell ref="B42:D42"/>
    <mergeCell ref="B45:D45"/>
    <mergeCell ref="B46:D46"/>
    <mergeCell ref="B47:D47"/>
    <mergeCell ref="B48:D48"/>
    <mergeCell ref="B49:D49"/>
    <mergeCell ref="B50:D50"/>
    <mergeCell ref="B63:D63"/>
    <mergeCell ref="B52:D52"/>
    <mergeCell ref="B53:D53"/>
    <mergeCell ref="B54:D54"/>
    <mergeCell ref="B55:D55"/>
    <mergeCell ref="B56:D56"/>
    <mergeCell ref="B57:D57"/>
    <mergeCell ref="B58:D58"/>
    <mergeCell ref="B59:D59"/>
    <mergeCell ref="B60:D60"/>
    <mergeCell ref="B61:D61"/>
    <mergeCell ref="B62:D62"/>
    <mergeCell ref="A88:F88"/>
    <mergeCell ref="B90:D90"/>
    <mergeCell ref="B43:D43"/>
    <mergeCell ref="B44:D44"/>
    <mergeCell ref="B78:D78"/>
    <mergeCell ref="B79:D79"/>
    <mergeCell ref="B83:E83"/>
    <mergeCell ref="A84:F84"/>
    <mergeCell ref="A85:F85"/>
    <mergeCell ref="B87:E87"/>
    <mergeCell ref="B64:D64"/>
    <mergeCell ref="B65:D65"/>
    <mergeCell ref="B66:D66"/>
    <mergeCell ref="B67:D67"/>
    <mergeCell ref="B68:D68"/>
    <mergeCell ref="B77:D77"/>
  </mergeCells>
  <dataValidations count="1">
    <dataValidation type="list" allowBlank="1" showInputMessage="1" showErrorMessage="1" sqref="B77:B79 B12:B20 B33:B68" xr:uid="{A3C70B14-B568-4A8C-9C3F-E74CAABE763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1A4E3-22B5-4B97-AFBF-E65E4B422363}">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158</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159</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c r="C34" s="109"/>
      <c r="D34" s="109"/>
      <c r="E34" s="28"/>
      <c r="F34" s="21"/>
    </row>
    <row r="35" spans="1:6" ht="14.25" x14ac:dyDescent="0.2">
      <c r="A35" s="21"/>
      <c r="B35" s="109" t="s">
        <v>160</v>
      </c>
      <c r="C35" s="109"/>
      <c r="D35" s="109"/>
      <c r="E35" s="28"/>
      <c r="F35" s="21"/>
    </row>
    <row r="36" spans="1:6" ht="14.25" x14ac:dyDescent="0.2">
      <c r="A36" s="21"/>
      <c r="B36" s="109"/>
      <c r="C36" s="109"/>
      <c r="D36" s="109"/>
      <c r="E36" s="28"/>
      <c r="F36" s="21"/>
    </row>
    <row r="37" spans="1:6" ht="14.25" x14ac:dyDescent="0.2">
      <c r="A37" s="21"/>
      <c r="B37" s="109" t="s">
        <v>161</v>
      </c>
      <c r="C37" s="109"/>
      <c r="D37" s="109"/>
      <c r="E37" s="28"/>
      <c r="F37" s="21"/>
    </row>
    <row r="38" spans="1:6" ht="14.25" x14ac:dyDescent="0.2">
      <c r="A38" s="21"/>
      <c r="B38" s="109"/>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2.5*325</f>
        <v>812.5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812.5</v>
      </c>
      <c r="F72" s="21"/>
    </row>
    <row r="73" spans="1:6" ht="13.5" customHeight="1" x14ac:dyDescent="0.2">
      <c r="A73" s="21"/>
      <c r="B73" s="26" t="s">
        <v>5</v>
      </c>
      <c r="C73" s="31">
        <v>0.05</v>
      </c>
      <c r="D73" s="26"/>
      <c r="E73" s="35">
        <f>ROUND(E72*C73,2)</f>
        <v>40.630000000000003</v>
      </c>
      <c r="F73" s="21"/>
    </row>
    <row r="74" spans="1:6" ht="13.5" customHeight="1" x14ac:dyDescent="0.2">
      <c r="A74" s="21"/>
      <c r="B74" s="26" t="s">
        <v>4</v>
      </c>
      <c r="C74" s="42">
        <v>9.9750000000000005E-2</v>
      </c>
      <c r="D74" s="26"/>
      <c r="E74" s="43">
        <f>ROUND(E72*C74,2)</f>
        <v>81.05</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934.18</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934.18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A3D90566-E0E8-4703-A497-234B7E9B922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1AED8-E463-4FB9-A1B5-85726A1F0D26}">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163</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2</v>
      </c>
      <c r="C34" s="109"/>
      <c r="D34" s="109"/>
      <c r="E34" s="28"/>
      <c r="F34" s="21"/>
    </row>
    <row r="35" spans="1:6" ht="14.25" x14ac:dyDescent="0.2">
      <c r="A35" s="21"/>
      <c r="B35" s="109"/>
      <c r="C35" s="109"/>
      <c r="D35" s="109"/>
      <c r="E35" s="28"/>
      <c r="F35" s="21"/>
    </row>
    <row r="36" spans="1:6" ht="14.25" x14ac:dyDescent="0.2">
      <c r="A36" s="21"/>
      <c r="B36" s="109" t="s">
        <v>102</v>
      </c>
      <c r="C36" s="109"/>
      <c r="D36" s="109"/>
      <c r="E36" s="28"/>
      <c r="F36" s="21"/>
    </row>
    <row r="37" spans="1:6" ht="14.25" x14ac:dyDescent="0.2">
      <c r="A37" s="21"/>
      <c r="B37" s="109"/>
      <c r="C37" s="109"/>
      <c r="D37" s="109"/>
      <c r="E37" s="28"/>
      <c r="F37" s="21"/>
    </row>
    <row r="38" spans="1:6" ht="14.25" x14ac:dyDescent="0.2">
      <c r="A38" s="21"/>
      <c r="B38" s="109" t="s">
        <v>168</v>
      </c>
      <c r="C38" s="109"/>
      <c r="D38" s="109"/>
      <c r="E38" s="28"/>
      <c r="F38" s="21"/>
    </row>
    <row r="39" spans="1:6" ht="14.25" x14ac:dyDescent="0.2">
      <c r="A39" s="21"/>
      <c r="B39" s="109"/>
      <c r="C39" s="109"/>
      <c r="D39" s="109"/>
      <c r="E39" s="28"/>
      <c r="F39" s="21"/>
    </row>
    <row r="40" spans="1:6" ht="14.25" x14ac:dyDescent="0.2">
      <c r="A40" s="21"/>
      <c r="B40" s="109" t="s">
        <v>164</v>
      </c>
      <c r="C40" s="109"/>
      <c r="D40" s="109"/>
      <c r="E40" s="28"/>
      <c r="F40" s="21"/>
    </row>
    <row r="41" spans="1:6" ht="14.25" x14ac:dyDescent="0.2">
      <c r="A41" s="21"/>
      <c r="B41" s="109"/>
      <c r="C41" s="109"/>
      <c r="D41" s="109"/>
      <c r="E41" s="28"/>
      <c r="F41" s="21"/>
    </row>
    <row r="42" spans="1:6" ht="14.25" x14ac:dyDescent="0.2">
      <c r="A42" s="21"/>
      <c r="B42" s="109" t="s">
        <v>169</v>
      </c>
      <c r="C42" s="109"/>
      <c r="D42" s="109"/>
      <c r="E42" s="28"/>
      <c r="F42" s="21"/>
    </row>
    <row r="43" spans="1:6" ht="14.25" x14ac:dyDescent="0.2">
      <c r="A43" s="21"/>
      <c r="B43" s="109"/>
      <c r="C43" s="109"/>
      <c r="D43" s="109"/>
      <c r="E43" s="28"/>
      <c r="F43" s="21"/>
    </row>
    <row r="44" spans="1:6" ht="14.25" x14ac:dyDescent="0.2">
      <c r="A44" s="21"/>
      <c r="B44" s="109" t="s">
        <v>170</v>
      </c>
      <c r="C44" s="109"/>
      <c r="D44" s="109"/>
      <c r="E44" s="28"/>
      <c r="F44" s="21"/>
    </row>
    <row r="45" spans="1:6" ht="14.25" x14ac:dyDescent="0.2">
      <c r="A45" s="21"/>
      <c r="B45" s="109"/>
      <c r="C45" s="109"/>
      <c r="D45" s="109"/>
      <c r="E45" s="28"/>
      <c r="F45" s="21"/>
    </row>
    <row r="46" spans="1:6" ht="14.25" x14ac:dyDescent="0.2">
      <c r="A46" s="21"/>
      <c r="B46" s="109" t="s">
        <v>10</v>
      </c>
      <c r="C46" s="109"/>
      <c r="D46" s="109"/>
      <c r="E46" s="28"/>
      <c r="F46" s="21"/>
    </row>
    <row r="47" spans="1:6" ht="14.25" x14ac:dyDescent="0.2">
      <c r="A47" s="21"/>
      <c r="B47" s="109"/>
      <c r="C47" s="109"/>
      <c r="D47" s="109"/>
      <c r="E47" s="28"/>
      <c r="F47" s="21"/>
    </row>
    <row r="48" spans="1:6" ht="14.25" x14ac:dyDescent="0.2">
      <c r="A48" s="21"/>
      <c r="B48" s="109" t="s">
        <v>37</v>
      </c>
      <c r="C48" s="109"/>
      <c r="D48" s="109"/>
      <c r="E48" s="28"/>
      <c r="F48" s="21"/>
    </row>
    <row r="49" spans="1:6" ht="14.25" x14ac:dyDescent="0.2">
      <c r="A49" s="21"/>
      <c r="B49" s="109"/>
      <c r="C49" s="109"/>
      <c r="D49" s="109"/>
      <c r="E49" s="28"/>
      <c r="F49" s="21"/>
    </row>
    <row r="50" spans="1:6" ht="14.25" x14ac:dyDescent="0.2">
      <c r="A50" s="21"/>
      <c r="B50" s="109" t="s">
        <v>40</v>
      </c>
      <c r="C50" s="109"/>
      <c r="D50" s="109"/>
      <c r="E50" s="28"/>
      <c r="F50" s="21"/>
    </row>
    <row r="51" spans="1:6" ht="14.25" x14ac:dyDescent="0.2">
      <c r="A51" s="21"/>
      <c r="B51" s="109"/>
      <c r="C51" s="109"/>
      <c r="D51" s="109"/>
      <c r="E51" s="28"/>
      <c r="F51" s="21"/>
    </row>
    <row r="52" spans="1:6" ht="14.25" x14ac:dyDescent="0.2">
      <c r="A52" s="21"/>
      <c r="B52" s="109" t="s">
        <v>109</v>
      </c>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12.5*350</f>
        <v>4375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4375</v>
      </c>
      <c r="F72" s="21"/>
    </row>
    <row r="73" spans="1:6" ht="13.5" customHeight="1" x14ac:dyDescent="0.2">
      <c r="A73" s="21"/>
      <c r="B73" s="26" t="s">
        <v>5</v>
      </c>
      <c r="C73" s="31">
        <v>0.05</v>
      </c>
      <c r="D73" s="26"/>
      <c r="E73" s="35">
        <f>ROUND(E72*C73,2)</f>
        <v>218.75</v>
      </c>
      <c r="F73" s="21"/>
    </row>
    <row r="74" spans="1:6" ht="13.5" customHeight="1" x14ac:dyDescent="0.2">
      <c r="A74" s="21"/>
      <c r="B74" s="26" t="s">
        <v>4</v>
      </c>
      <c r="C74" s="42">
        <v>9.9750000000000005E-2</v>
      </c>
      <c r="D74" s="26"/>
      <c r="E74" s="43">
        <f>ROUND(E72*C74,2)</f>
        <v>436.41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5030.16</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5030.16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4500B2A3-44CD-4080-9E17-9424368B7A2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22"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44</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50</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t="s">
        <v>51</v>
      </c>
      <c r="C35" s="109"/>
      <c r="D35" s="109"/>
      <c r="E35" s="28"/>
      <c r="F35" s="21"/>
    </row>
    <row r="36" spans="1:6" ht="14.25" x14ac:dyDescent="0.2">
      <c r="A36" s="21"/>
      <c r="B36" s="109"/>
      <c r="C36" s="109"/>
      <c r="D36" s="109"/>
      <c r="E36" s="28"/>
      <c r="F36" s="21"/>
    </row>
    <row r="37" spans="1:6" ht="14.25" x14ac:dyDescent="0.2">
      <c r="A37" s="21"/>
      <c r="B37" s="109" t="s">
        <v>10</v>
      </c>
      <c r="C37" s="109"/>
      <c r="D37" s="109"/>
      <c r="E37" s="28"/>
      <c r="F37" s="21"/>
    </row>
    <row r="38" spans="1:6" ht="14.25" x14ac:dyDescent="0.2">
      <c r="A38" s="21"/>
      <c r="B38" s="109"/>
      <c r="C38" s="109"/>
      <c r="D38" s="109"/>
      <c r="E38" s="28"/>
      <c r="F38" s="21"/>
    </row>
    <row r="39" spans="1:6" ht="14.25" x14ac:dyDescent="0.2">
      <c r="A39" s="21"/>
      <c r="B39" s="109" t="s">
        <v>52</v>
      </c>
      <c r="C39" s="109"/>
      <c r="D39" s="109"/>
      <c r="E39" s="28"/>
      <c r="F39" s="21"/>
    </row>
    <row r="40" spans="1:6" ht="14.25" x14ac:dyDescent="0.2">
      <c r="A40" s="21"/>
      <c r="B40" s="109"/>
      <c r="C40" s="109"/>
      <c r="D40" s="109"/>
      <c r="E40" s="28"/>
      <c r="F40" s="21"/>
    </row>
    <row r="41" spans="1:6" ht="14.25" x14ac:dyDescent="0.2">
      <c r="A41" s="21"/>
      <c r="B41" s="109" t="s">
        <v>30</v>
      </c>
      <c r="C41" s="109"/>
      <c r="D41" s="109"/>
      <c r="E41" s="28"/>
      <c r="F41" s="21"/>
    </row>
    <row r="42" spans="1:6" ht="14.25" x14ac:dyDescent="0.2">
      <c r="A42" s="21"/>
      <c r="B42" s="109"/>
      <c r="C42" s="109"/>
      <c r="D42" s="109"/>
      <c r="E42" s="28"/>
      <c r="F42" s="21"/>
    </row>
    <row r="43" spans="1:6" ht="14.25" x14ac:dyDescent="0.2">
      <c r="A43" s="21"/>
      <c r="B43" s="109" t="s">
        <v>12</v>
      </c>
      <c r="C43" s="109"/>
      <c r="D43" s="109"/>
      <c r="E43" s="28"/>
      <c r="F43" s="21"/>
    </row>
    <row r="44" spans="1:6" ht="14.25" x14ac:dyDescent="0.2">
      <c r="A44" s="21"/>
      <c r="B44" s="109"/>
      <c r="C44" s="109"/>
      <c r="D44" s="109"/>
      <c r="E44" s="28"/>
      <c r="F44" s="21"/>
    </row>
    <row r="45" spans="1:6" ht="14.25" x14ac:dyDescent="0.2">
      <c r="A45" s="21"/>
      <c r="B45" s="109" t="s">
        <v>53</v>
      </c>
      <c r="C45" s="109"/>
      <c r="D45" s="109"/>
      <c r="E45" s="28"/>
      <c r="F45" s="21"/>
    </row>
    <row r="46" spans="1:6" ht="14.25" x14ac:dyDescent="0.2">
      <c r="A46" s="21"/>
      <c r="B46" s="109"/>
      <c r="C46" s="109"/>
      <c r="D46" s="109"/>
      <c r="E46" s="28"/>
      <c r="F46" s="21"/>
    </row>
    <row r="47" spans="1:6" ht="14.25" x14ac:dyDescent="0.2">
      <c r="A47" s="21"/>
      <c r="B47" s="109" t="s">
        <v>40</v>
      </c>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18*235</f>
        <v>4230</v>
      </c>
      <c r="F69" s="21"/>
    </row>
    <row r="70" spans="1:6" ht="13.5" customHeight="1" x14ac:dyDescent="0.2">
      <c r="A70" s="21"/>
      <c r="B70" s="34" t="s">
        <v>54</v>
      </c>
      <c r="C70" s="26"/>
      <c r="D70" s="26"/>
      <c r="E70" s="30">
        <v>75</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4305</v>
      </c>
      <c r="F72" s="21"/>
    </row>
    <row r="73" spans="1:6" ht="13.5" customHeight="1" x14ac:dyDescent="0.2">
      <c r="A73" s="21"/>
      <c r="B73" s="26" t="s">
        <v>5</v>
      </c>
      <c r="C73" s="31">
        <v>0.05</v>
      </c>
      <c r="D73" s="26"/>
      <c r="E73" s="35">
        <f>ROUND(E72*C73,2)</f>
        <v>215.25</v>
      </c>
      <c r="F73" s="21"/>
    </row>
    <row r="74" spans="1:6" ht="13.5" customHeight="1" x14ac:dyDescent="0.2">
      <c r="A74" s="21"/>
      <c r="B74" s="26" t="s">
        <v>4</v>
      </c>
      <c r="C74" s="42">
        <v>9.9750000000000005E-2</v>
      </c>
      <c r="D74" s="26"/>
      <c r="E74" s="43">
        <f>ROUND(E72*C74,2)</f>
        <v>429.42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4949.67</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4949.67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1CDE6-4380-4717-B085-9122CF698477}">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172</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173</v>
      </c>
      <c r="C34" s="109"/>
      <c r="D34" s="109"/>
      <c r="E34" s="28"/>
      <c r="F34" s="21"/>
    </row>
    <row r="35" spans="1:6" ht="14.25" x14ac:dyDescent="0.2">
      <c r="A35" s="21"/>
      <c r="B35" s="109"/>
      <c r="C35" s="109"/>
      <c r="D35" s="109"/>
      <c r="E35" s="28"/>
      <c r="F35" s="21"/>
    </row>
    <row r="36" spans="1:6" ht="14.25" x14ac:dyDescent="0.2">
      <c r="A36" s="21"/>
      <c r="B36" s="109" t="s">
        <v>174</v>
      </c>
      <c r="C36" s="109"/>
      <c r="D36" s="109"/>
      <c r="E36" s="28"/>
      <c r="F36" s="21"/>
    </row>
    <row r="37" spans="1:6" ht="14.25" x14ac:dyDescent="0.2">
      <c r="A37" s="21"/>
      <c r="B37" s="109"/>
      <c r="C37" s="109"/>
      <c r="D37" s="109"/>
      <c r="E37" s="28"/>
      <c r="F37" s="21"/>
    </row>
    <row r="38" spans="1:6" ht="14.25" x14ac:dyDescent="0.2">
      <c r="A38" s="21"/>
      <c r="B38" s="109" t="s">
        <v>175</v>
      </c>
      <c r="C38" s="109"/>
      <c r="D38" s="109"/>
      <c r="E38" s="28"/>
      <c r="F38" s="21"/>
    </row>
    <row r="39" spans="1:6" ht="14.25" x14ac:dyDescent="0.2">
      <c r="A39" s="21"/>
      <c r="B39" s="109"/>
      <c r="C39" s="109"/>
      <c r="D39" s="109"/>
      <c r="E39" s="28"/>
      <c r="F39" s="21"/>
    </row>
    <row r="40" spans="1:6" ht="14.25" x14ac:dyDescent="0.2">
      <c r="A40" s="21"/>
      <c r="B40" s="109" t="s">
        <v>176</v>
      </c>
      <c r="C40" s="109"/>
      <c r="D40" s="109"/>
      <c r="E40" s="28"/>
      <c r="F40" s="21"/>
    </row>
    <row r="41" spans="1:6" ht="14.25" x14ac:dyDescent="0.2">
      <c r="A41" s="21"/>
      <c r="B41" s="109"/>
      <c r="C41" s="109"/>
      <c r="D41" s="109"/>
      <c r="E41" s="28"/>
      <c r="F41" s="21"/>
    </row>
    <row r="42" spans="1:6" ht="14.25" x14ac:dyDescent="0.2">
      <c r="A42" s="21"/>
      <c r="B42" s="109" t="s">
        <v>177</v>
      </c>
      <c r="C42" s="109"/>
      <c r="D42" s="109"/>
      <c r="E42" s="28"/>
      <c r="F42" s="21"/>
    </row>
    <row r="43" spans="1:6" ht="14.25" x14ac:dyDescent="0.2">
      <c r="A43" s="21"/>
      <c r="B43" s="109"/>
      <c r="C43" s="109"/>
      <c r="D43" s="109"/>
      <c r="E43" s="28"/>
      <c r="F43" s="21"/>
    </row>
    <row r="44" spans="1:6" ht="14.25" x14ac:dyDescent="0.2">
      <c r="A44" s="21"/>
      <c r="B44" s="109" t="s">
        <v>178</v>
      </c>
      <c r="C44" s="109"/>
      <c r="D44" s="109"/>
      <c r="E44" s="28"/>
      <c r="F44" s="21"/>
    </row>
    <row r="45" spans="1:6" ht="14.25" x14ac:dyDescent="0.2">
      <c r="A45" s="21"/>
      <c r="B45" s="109"/>
      <c r="C45" s="109"/>
      <c r="D45" s="109"/>
      <c r="E45" s="28"/>
      <c r="F45" s="21"/>
    </row>
    <row r="46" spans="1:6" ht="14.25" x14ac:dyDescent="0.2">
      <c r="A46" s="21"/>
      <c r="B46" s="109" t="s">
        <v>179</v>
      </c>
      <c r="C46" s="109"/>
      <c r="D46" s="109"/>
      <c r="E46" s="28"/>
      <c r="F46" s="21"/>
    </row>
    <row r="47" spans="1:6" ht="14.25" x14ac:dyDescent="0.2">
      <c r="A47" s="21"/>
      <c r="B47" s="109"/>
      <c r="C47" s="109"/>
      <c r="D47" s="109"/>
      <c r="E47" s="28"/>
      <c r="F47" s="21"/>
    </row>
    <row r="48" spans="1:6" ht="14.25" x14ac:dyDescent="0.2">
      <c r="A48" s="21"/>
      <c r="B48" s="109" t="s">
        <v>180</v>
      </c>
      <c r="C48" s="109"/>
      <c r="D48" s="109"/>
      <c r="E48" s="28"/>
      <c r="F48" s="21"/>
    </row>
    <row r="49" spans="1:6" ht="14.25" x14ac:dyDescent="0.2">
      <c r="A49" s="21"/>
      <c r="B49" s="109"/>
      <c r="C49" s="109"/>
      <c r="D49" s="109"/>
      <c r="E49" s="28"/>
      <c r="F49" s="21"/>
    </row>
    <row r="50" spans="1:6" ht="14.25" x14ac:dyDescent="0.2">
      <c r="A50" s="21"/>
      <c r="B50" s="109" t="s">
        <v>39</v>
      </c>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42.75*350</f>
        <v>14962.5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14962.5</v>
      </c>
      <c r="F72" s="21"/>
    </row>
    <row r="73" spans="1:6" ht="13.5" customHeight="1" x14ac:dyDescent="0.2">
      <c r="A73" s="21"/>
      <c r="B73" s="26" t="s">
        <v>5</v>
      </c>
      <c r="C73" s="31">
        <v>0.05</v>
      </c>
      <c r="D73" s="26"/>
      <c r="E73" s="35">
        <f>ROUND(E72*C73,2)</f>
        <v>748.13</v>
      </c>
      <c r="F73" s="21"/>
    </row>
    <row r="74" spans="1:6" ht="13.5" customHeight="1" x14ac:dyDescent="0.2">
      <c r="A74" s="21"/>
      <c r="B74" s="26" t="s">
        <v>4</v>
      </c>
      <c r="C74" s="42">
        <v>9.9750000000000005E-2</v>
      </c>
      <c r="D74" s="26"/>
      <c r="E74" s="43">
        <f>ROUND(E72*C74,2)</f>
        <v>1492.51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17203.14</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17203.14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1136BC20-506C-476C-8AD9-C5C1E430138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D6605-F592-4BAB-A0E8-00E397884616}">
  <sheetPr>
    <pageSetUpPr fitToPage="1"/>
  </sheetPr>
  <dimension ref="A12:F92"/>
  <sheetViews>
    <sheetView view="pageBreakPreview" topLeftCell="A3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182</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183</v>
      </c>
      <c r="C34" s="109"/>
      <c r="D34" s="109"/>
      <c r="E34" s="28"/>
      <c r="F34" s="21"/>
    </row>
    <row r="35" spans="1:6" ht="14.25" x14ac:dyDescent="0.2">
      <c r="A35" s="21"/>
      <c r="B35" s="109"/>
      <c r="C35" s="109"/>
      <c r="D35" s="109"/>
      <c r="E35" s="28"/>
      <c r="F35" s="21"/>
    </row>
    <row r="36" spans="1:6" ht="14.25" x14ac:dyDescent="0.2">
      <c r="A36" s="21"/>
      <c r="B36" s="109" t="s">
        <v>184</v>
      </c>
      <c r="C36" s="109"/>
      <c r="D36" s="109"/>
      <c r="E36" s="28"/>
      <c r="F36" s="21"/>
    </row>
    <row r="37" spans="1:6" ht="14.25" x14ac:dyDescent="0.2">
      <c r="A37" s="21"/>
      <c r="B37" s="109"/>
      <c r="C37" s="109"/>
      <c r="D37" s="109"/>
      <c r="E37" s="28"/>
      <c r="F37" s="21"/>
    </row>
    <row r="38" spans="1:6" ht="14.25" x14ac:dyDescent="0.2">
      <c r="A38" s="21"/>
      <c r="B38" s="109" t="s">
        <v>185</v>
      </c>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4*350</f>
        <v>1400</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1400</v>
      </c>
      <c r="F72" s="21"/>
    </row>
    <row r="73" spans="1:6" ht="13.5" customHeight="1" x14ac:dyDescent="0.2">
      <c r="A73" s="21"/>
      <c r="B73" s="26" t="s">
        <v>5</v>
      </c>
      <c r="C73" s="31">
        <v>0.05</v>
      </c>
      <c r="D73" s="26"/>
      <c r="E73" s="35">
        <f>ROUND(E72*C73,2)</f>
        <v>70</v>
      </c>
      <c r="F73" s="21"/>
    </row>
    <row r="74" spans="1:6" ht="13.5" customHeight="1" x14ac:dyDescent="0.2">
      <c r="A74" s="21"/>
      <c r="B74" s="26" t="s">
        <v>4</v>
      </c>
      <c r="C74" s="42">
        <v>9.9750000000000005E-2</v>
      </c>
      <c r="D74" s="26"/>
      <c r="E74" s="43">
        <f>ROUND(E72*C74,2)</f>
        <v>139.65</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1609.65</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1609.65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52D1470A-F826-4BD0-A7A3-64953E32EC2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D3975-A43E-49F3-A3C7-616D6EBAB870}">
  <sheetPr>
    <pageSetUpPr fitToPage="1"/>
  </sheetPr>
  <dimension ref="A12:F92"/>
  <sheetViews>
    <sheetView view="pageBreakPreview" topLeftCell="A40" zoomScale="80" zoomScaleNormal="100" zoomScaleSheetLayoutView="80" workbookViewId="0">
      <selection activeCell="B55" sqref="B55:D5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187</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188</v>
      </c>
      <c r="C34" s="109"/>
      <c r="D34" s="109"/>
      <c r="E34" s="28"/>
      <c r="F34" s="21"/>
    </row>
    <row r="35" spans="1:6" ht="14.25" x14ac:dyDescent="0.2">
      <c r="A35" s="21"/>
      <c r="B35" s="109"/>
      <c r="C35" s="109"/>
      <c r="D35" s="109"/>
      <c r="E35" s="28"/>
      <c r="F35" s="21"/>
    </row>
    <row r="36" spans="1:6" ht="14.25" x14ac:dyDescent="0.2">
      <c r="A36" s="21"/>
      <c r="B36" s="109" t="s">
        <v>189</v>
      </c>
      <c r="C36" s="109"/>
      <c r="D36" s="109"/>
      <c r="E36" s="28"/>
      <c r="F36" s="21"/>
    </row>
    <row r="37" spans="1:6" ht="14.25" x14ac:dyDescent="0.2">
      <c r="A37" s="21"/>
      <c r="B37" s="109"/>
      <c r="C37" s="109"/>
      <c r="D37" s="109"/>
      <c r="E37" s="28"/>
      <c r="F37" s="21"/>
    </row>
    <row r="38" spans="1:6" ht="14.25" x14ac:dyDescent="0.2">
      <c r="A38" s="21"/>
      <c r="B38" s="109" t="s">
        <v>139</v>
      </c>
      <c r="C38" s="109"/>
      <c r="D38" s="109"/>
      <c r="E38" s="28"/>
      <c r="F38" s="21"/>
    </row>
    <row r="39" spans="1:6" ht="14.25" x14ac:dyDescent="0.2">
      <c r="A39" s="21"/>
      <c r="B39" s="109"/>
      <c r="C39" s="109"/>
      <c r="D39" s="109"/>
      <c r="E39" s="28"/>
      <c r="F39" s="21"/>
    </row>
    <row r="40" spans="1:6" ht="14.25" x14ac:dyDescent="0.2">
      <c r="A40" s="21"/>
      <c r="B40" s="109" t="s">
        <v>140</v>
      </c>
      <c r="C40" s="109"/>
      <c r="D40" s="109"/>
      <c r="E40" s="28"/>
      <c r="F40" s="21"/>
    </row>
    <row r="41" spans="1:6" ht="14.25" x14ac:dyDescent="0.2">
      <c r="A41" s="21"/>
      <c r="B41" s="109"/>
      <c r="C41" s="109"/>
      <c r="D41" s="109"/>
      <c r="E41" s="28"/>
      <c r="F41" s="21"/>
    </row>
    <row r="42" spans="1:6" ht="14.25" x14ac:dyDescent="0.2">
      <c r="A42" s="21"/>
      <c r="B42" s="109" t="s">
        <v>190</v>
      </c>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21.5*350</f>
        <v>7525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7525</v>
      </c>
      <c r="F72" s="21"/>
    </row>
    <row r="73" spans="1:6" ht="13.5" customHeight="1" x14ac:dyDescent="0.2">
      <c r="A73" s="21"/>
      <c r="B73" s="26" t="s">
        <v>5</v>
      </c>
      <c r="C73" s="31">
        <v>0.05</v>
      </c>
      <c r="D73" s="26"/>
      <c r="E73" s="35">
        <f>ROUND(E72*C73,2)</f>
        <v>376.25</v>
      </c>
      <c r="F73" s="21"/>
    </row>
    <row r="74" spans="1:6" ht="13.5" customHeight="1" x14ac:dyDescent="0.2">
      <c r="A74" s="21"/>
      <c r="B74" s="26" t="s">
        <v>4</v>
      </c>
      <c r="C74" s="42">
        <v>9.9750000000000005E-2</v>
      </c>
      <c r="D74" s="26"/>
      <c r="E74" s="43">
        <f>ROUND(E72*C74,2)</f>
        <v>750.62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8651.8700000000008</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8651.8700000000008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F72D321F-AEBA-46BC-BE77-9338E3A9CA5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07D6-5C63-4983-82C0-370259390840}">
  <sheetPr>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192</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193</v>
      </c>
      <c r="C34" s="109"/>
      <c r="D34" s="109"/>
      <c r="E34" s="28"/>
      <c r="F34" s="21"/>
    </row>
    <row r="35" spans="1:6" ht="14.25" x14ac:dyDescent="0.2">
      <c r="A35" s="21"/>
      <c r="B35" s="109"/>
      <c r="C35" s="109"/>
      <c r="D35" s="109"/>
      <c r="E35" s="28"/>
      <c r="F35" s="21"/>
    </row>
    <row r="36" spans="1:6" ht="14.25" x14ac:dyDescent="0.2">
      <c r="A36" s="21"/>
      <c r="B36" s="109" t="s">
        <v>194</v>
      </c>
      <c r="C36" s="109"/>
      <c r="D36" s="109"/>
      <c r="E36" s="28"/>
      <c r="F36" s="21"/>
    </row>
    <row r="37" spans="1:6" ht="14.25" x14ac:dyDescent="0.2">
      <c r="A37" s="21"/>
      <c r="B37" s="109"/>
      <c r="C37" s="109"/>
      <c r="D37" s="109"/>
      <c r="E37" s="28"/>
      <c r="F37" s="21"/>
    </row>
    <row r="38" spans="1:6" ht="14.25" x14ac:dyDescent="0.2">
      <c r="A38" s="21"/>
      <c r="B38" s="109"/>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3*350</f>
        <v>1050</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1050</v>
      </c>
      <c r="F72" s="21"/>
    </row>
    <row r="73" spans="1:6" ht="13.5" customHeight="1" x14ac:dyDescent="0.2">
      <c r="A73" s="21"/>
      <c r="B73" s="26" t="s">
        <v>5</v>
      </c>
      <c r="C73" s="31">
        <v>0.05</v>
      </c>
      <c r="D73" s="26"/>
      <c r="E73" s="35">
        <f>ROUND(E72*C73,2)</f>
        <v>52.5</v>
      </c>
      <c r="F73" s="21"/>
    </row>
    <row r="74" spans="1:6" ht="13.5" customHeight="1" x14ac:dyDescent="0.2">
      <c r="A74" s="21"/>
      <c r="B74" s="26" t="s">
        <v>4</v>
      </c>
      <c r="C74" s="42">
        <v>9.9750000000000005E-2</v>
      </c>
      <c r="D74" s="26"/>
      <c r="E74" s="43">
        <f>ROUND(E72*C74,2)</f>
        <v>104.74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1207.24</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1207.24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ECC5351F-AD45-47B3-9E54-6BF762CE0C4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90E3-7675-4037-AB24-510BD3D919E7}">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196</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197</v>
      </c>
      <c r="C34" s="109"/>
      <c r="D34" s="109"/>
      <c r="E34" s="28"/>
      <c r="F34" s="21"/>
    </row>
    <row r="35" spans="1:6" ht="14.25" x14ac:dyDescent="0.2">
      <c r="A35" s="21"/>
      <c r="B35" s="109"/>
      <c r="C35" s="109"/>
      <c r="D35" s="109"/>
      <c r="E35" s="28"/>
      <c r="F35" s="21"/>
    </row>
    <row r="36" spans="1:6" ht="14.25" x14ac:dyDescent="0.2">
      <c r="A36" s="21"/>
      <c r="B36" s="109" t="s">
        <v>198</v>
      </c>
      <c r="C36" s="109"/>
      <c r="D36" s="109"/>
      <c r="E36" s="28"/>
      <c r="F36" s="21"/>
    </row>
    <row r="37" spans="1:6" ht="14.25" x14ac:dyDescent="0.2">
      <c r="A37" s="21"/>
      <c r="B37" s="109"/>
      <c r="C37" s="109"/>
      <c r="D37" s="109"/>
      <c r="E37" s="28"/>
      <c r="F37" s="21"/>
    </row>
    <row r="38" spans="1:6" ht="14.25" x14ac:dyDescent="0.2">
      <c r="A38" s="21"/>
      <c r="B38" s="109"/>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2.5*350</f>
        <v>875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875</v>
      </c>
      <c r="F72" s="21"/>
    </row>
    <row r="73" spans="1:6" ht="13.5" customHeight="1" x14ac:dyDescent="0.2">
      <c r="A73" s="21"/>
      <c r="B73" s="26" t="s">
        <v>5</v>
      </c>
      <c r="C73" s="31">
        <v>0.05</v>
      </c>
      <c r="D73" s="26"/>
      <c r="E73" s="35">
        <f>ROUND(E72*C73,2)</f>
        <v>43.75</v>
      </c>
      <c r="F73" s="21"/>
    </row>
    <row r="74" spans="1:6" ht="13.5" customHeight="1" x14ac:dyDescent="0.2">
      <c r="A74" s="21"/>
      <c r="B74" s="26" t="s">
        <v>4</v>
      </c>
      <c r="C74" s="42">
        <v>9.9750000000000005E-2</v>
      </c>
      <c r="D74" s="26"/>
      <c r="E74" s="43">
        <f>ROUND(E72*C74,2)</f>
        <v>87.28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1006.03</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1006.03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BCD74BB3-3495-47B3-B7DF-EFC334FF826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DBA2B-63A9-4A06-9C63-57DE9718C4D6}">
  <sheetPr>
    <pageSetUpPr fitToPage="1"/>
  </sheetPr>
  <dimension ref="A12:F89"/>
  <sheetViews>
    <sheetView view="pageBreakPreview"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200</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205</v>
      </c>
      <c r="C34" s="109"/>
      <c r="D34" s="109"/>
      <c r="E34" s="28"/>
      <c r="F34" s="21"/>
    </row>
    <row r="35" spans="1:6" ht="14.25" x14ac:dyDescent="0.2">
      <c r="A35" s="21"/>
      <c r="B35" s="109"/>
      <c r="C35" s="109"/>
      <c r="D35" s="109"/>
      <c r="E35" s="28"/>
      <c r="F35" s="21"/>
    </row>
    <row r="36" spans="1:6" ht="28.5" customHeight="1" x14ac:dyDescent="0.2">
      <c r="A36" s="21"/>
      <c r="B36" s="109" t="s">
        <v>206</v>
      </c>
      <c r="C36" s="109"/>
      <c r="D36" s="109"/>
      <c r="E36" s="28"/>
      <c r="F36" s="21"/>
    </row>
    <row r="37" spans="1:6" ht="14.25" x14ac:dyDescent="0.2">
      <c r="A37" s="21"/>
      <c r="B37" s="109"/>
      <c r="C37" s="109"/>
      <c r="D37" s="109"/>
      <c r="E37" s="28"/>
      <c r="F37" s="21"/>
    </row>
    <row r="38" spans="1:6" ht="14.25" x14ac:dyDescent="0.2">
      <c r="A38" s="21"/>
      <c r="B38" s="109" t="s">
        <v>207</v>
      </c>
      <c r="C38" s="109"/>
      <c r="D38" s="109"/>
      <c r="E38" s="28"/>
      <c r="F38" s="21"/>
    </row>
    <row r="39" spans="1:6" ht="14.25" x14ac:dyDescent="0.2">
      <c r="A39" s="21"/>
      <c r="B39" s="109"/>
      <c r="C39" s="109"/>
      <c r="D39" s="109"/>
      <c r="E39" s="28"/>
      <c r="F39" s="21"/>
    </row>
    <row r="40" spans="1:6" ht="14.25" x14ac:dyDescent="0.2">
      <c r="A40" s="21"/>
      <c r="B40" s="109" t="s">
        <v>208</v>
      </c>
      <c r="C40" s="109"/>
      <c r="D40" s="109"/>
      <c r="E40" s="28"/>
      <c r="F40" s="21"/>
    </row>
    <row r="41" spans="1:6" ht="14.25" x14ac:dyDescent="0.2">
      <c r="A41" s="21"/>
      <c r="B41" s="109"/>
      <c r="C41" s="109"/>
      <c r="D41" s="109"/>
      <c r="E41" s="28"/>
      <c r="F41" s="21"/>
    </row>
    <row r="42" spans="1:6" ht="30" customHeight="1" x14ac:dyDescent="0.2">
      <c r="A42" s="21"/>
      <c r="B42" s="109" t="s">
        <v>209</v>
      </c>
      <c r="C42" s="109"/>
      <c r="D42" s="109"/>
      <c r="E42" s="28"/>
      <c r="F42" s="21"/>
    </row>
    <row r="43" spans="1:6" ht="14.25" x14ac:dyDescent="0.2">
      <c r="A43" s="21"/>
      <c r="B43" s="109"/>
      <c r="C43" s="109"/>
      <c r="D43" s="109"/>
      <c r="E43" s="28"/>
      <c r="F43" s="21"/>
    </row>
    <row r="44" spans="1:6" ht="14.25" x14ac:dyDescent="0.2">
      <c r="A44" s="21"/>
      <c r="B44" s="109" t="s">
        <v>210</v>
      </c>
      <c r="C44" s="109"/>
      <c r="D44" s="109"/>
      <c r="E44" s="28"/>
      <c r="F44" s="21"/>
    </row>
    <row r="45" spans="1:6" ht="14.25" x14ac:dyDescent="0.2">
      <c r="A45" s="21"/>
      <c r="B45" s="109"/>
      <c r="C45" s="109"/>
      <c r="D45" s="109"/>
      <c r="E45" s="28"/>
      <c r="F45" s="21"/>
    </row>
    <row r="46" spans="1:6" ht="14.25" x14ac:dyDescent="0.2">
      <c r="A46" s="21"/>
      <c r="B46" s="109" t="s">
        <v>211</v>
      </c>
      <c r="C46" s="109"/>
      <c r="D46" s="109"/>
      <c r="E46" s="28"/>
      <c r="F46" s="21"/>
    </row>
    <row r="47" spans="1:6" ht="14.25" x14ac:dyDescent="0.2">
      <c r="A47" s="21"/>
      <c r="B47" s="109"/>
      <c r="C47" s="109"/>
      <c r="D47" s="109"/>
      <c r="E47" s="28"/>
      <c r="F47" s="21"/>
    </row>
    <row r="48" spans="1:6" ht="30" customHeight="1" x14ac:dyDescent="0.2">
      <c r="A48" s="21"/>
      <c r="B48" s="109" t="s">
        <v>212</v>
      </c>
      <c r="C48" s="109"/>
      <c r="D48" s="109"/>
      <c r="E48" s="28"/>
      <c r="F48" s="21"/>
    </row>
    <row r="49" spans="1:6" ht="14.25" x14ac:dyDescent="0.2">
      <c r="A49" s="21"/>
      <c r="B49" s="109"/>
      <c r="C49" s="109"/>
      <c r="D49" s="109"/>
      <c r="E49" s="28"/>
      <c r="F49" s="21"/>
    </row>
    <row r="50" spans="1:6" ht="14.25" x14ac:dyDescent="0.2">
      <c r="A50" s="21"/>
      <c r="B50" s="109" t="s">
        <v>213</v>
      </c>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3.5" customHeight="1" x14ac:dyDescent="0.2">
      <c r="A65" s="21"/>
      <c r="B65" s="109"/>
      <c r="C65" s="109"/>
      <c r="D65" s="109"/>
      <c r="E65" s="28"/>
      <c r="F65" s="21"/>
    </row>
    <row r="66" spans="1:6" ht="13.5" customHeight="1" x14ac:dyDescent="0.2">
      <c r="A66" s="21"/>
      <c r="B66" s="25" t="s">
        <v>16</v>
      </c>
      <c r="C66" s="26"/>
      <c r="D66" s="26"/>
      <c r="E66" s="29">
        <f>44.25*350</f>
        <v>15487.5</v>
      </c>
      <c r="F66" s="21"/>
    </row>
    <row r="67" spans="1:6" ht="13.5" customHeight="1" x14ac:dyDescent="0.2">
      <c r="A67" s="21"/>
      <c r="B67" s="34" t="s">
        <v>54</v>
      </c>
      <c r="C67" s="26"/>
      <c r="D67" s="26"/>
      <c r="E67" s="30">
        <v>0</v>
      </c>
      <c r="F67" s="21"/>
    </row>
    <row r="68" spans="1:6" ht="13.5" customHeight="1" x14ac:dyDescent="0.2">
      <c r="A68" s="21"/>
      <c r="B68" s="34" t="s">
        <v>73</v>
      </c>
      <c r="C68" s="26"/>
      <c r="D68" s="26"/>
      <c r="E68" s="30">
        <v>400</v>
      </c>
      <c r="F68" s="21"/>
    </row>
    <row r="69" spans="1:6" ht="13.5" customHeight="1" x14ac:dyDescent="0.2">
      <c r="A69" s="21"/>
      <c r="B69" s="25" t="s">
        <v>15</v>
      </c>
      <c r="C69" s="26"/>
      <c r="D69" s="26"/>
      <c r="E69" s="29">
        <f>SUM(E66:E68)</f>
        <v>15887.5</v>
      </c>
      <c r="F69" s="21"/>
    </row>
    <row r="70" spans="1:6" ht="13.5" customHeight="1" x14ac:dyDescent="0.2">
      <c r="A70" s="21"/>
      <c r="B70" s="26" t="s">
        <v>5</v>
      </c>
      <c r="C70" s="31">
        <v>0.05</v>
      </c>
      <c r="D70" s="26"/>
      <c r="E70" s="35">
        <f>ROUND(E69*C70,2)</f>
        <v>794.38</v>
      </c>
      <c r="F70" s="21"/>
    </row>
    <row r="71" spans="1:6" ht="13.5" customHeight="1" x14ac:dyDescent="0.2">
      <c r="A71" s="21"/>
      <c r="B71" s="26" t="s">
        <v>4</v>
      </c>
      <c r="C71" s="42">
        <v>9.9750000000000005E-2</v>
      </c>
      <c r="D71" s="26"/>
      <c r="E71" s="43">
        <f>ROUND(E69*C71,2)</f>
        <v>1584.78</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18266.66</v>
      </c>
      <c r="F73" s="21"/>
    </row>
    <row r="74" spans="1:6" ht="15.75" thickTop="1" x14ac:dyDescent="0.2">
      <c r="A74" s="21"/>
      <c r="B74" s="111"/>
      <c r="C74" s="111"/>
      <c r="D74" s="111"/>
      <c r="E74" s="36"/>
      <c r="F74" s="21"/>
    </row>
    <row r="75" spans="1:6" ht="15" x14ac:dyDescent="0.2">
      <c r="A75" s="21"/>
      <c r="B75" s="116" t="s">
        <v>19</v>
      </c>
      <c r="C75" s="116"/>
      <c r="D75" s="116"/>
      <c r="E75" s="36">
        <v>0</v>
      </c>
      <c r="F75" s="21"/>
    </row>
    <row r="76" spans="1:6" ht="15" x14ac:dyDescent="0.2">
      <c r="A76" s="21"/>
      <c r="B76" s="111"/>
      <c r="C76" s="111"/>
      <c r="D76" s="111"/>
      <c r="E76" s="36"/>
      <c r="F76" s="21"/>
    </row>
    <row r="77" spans="1:6" ht="19.5" customHeight="1" x14ac:dyDescent="0.2">
      <c r="A77" s="21"/>
      <c r="B77" s="37" t="s">
        <v>18</v>
      </c>
      <c r="C77" s="38"/>
      <c r="D77" s="38"/>
      <c r="E77" s="39">
        <f>E73-E75</f>
        <v>18266.66</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14"/>
      <c r="C80" s="114"/>
      <c r="D80" s="114"/>
      <c r="E80" s="114"/>
      <c r="F80" s="21"/>
    </row>
    <row r="81" spans="1:6" ht="14.25" x14ac:dyDescent="0.2">
      <c r="A81" s="108" t="s">
        <v>33</v>
      </c>
      <c r="B81" s="108"/>
      <c r="C81" s="108"/>
      <c r="D81" s="108"/>
      <c r="E81" s="108"/>
      <c r="F81" s="108"/>
    </row>
    <row r="82" spans="1:6" ht="14.25" x14ac:dyDescent="0.2">
      <c r="A82" s="117" t="s">
        <v>34</v>
      </c>
      <c r="B82" s="117"/>
      <c r="C82" s="117"/>
      <c r="D82" s="117"/>
      <c r="E82" s="117"/>
      <c r="F82" s="117"/>
    </row>
    <row r="83" spans="1:6" x14ac:dyDescent="0.2">
      <c r="A83" s="21"/>
      <c r="B83" s="21"/>
      <c r="C83" s="21"/>
      <c r="D83" s="21"/>
      <c r="E83" s="21"/>
      <c r="F83" s="21"/>
    </row>
    <row r="84" spans="1:6" x14ac:dyDescent="0.2">
      <c r="A84" s="21"/>
      <c r="B84" s="115"/>
      <c r="C84" s="115"/>
      <c r="D84" s="115"/>
      <c r="E84" s="115"/>
      <c r="F84" s="21"/>
    </row>
    <row r="85" spans="1:6" ht="15" x14ac:dyDescent="0.2">
      <c r="A85" s="107" t="s">
        <v>7</v>
      </c>
      <c r="B85" s="107"/>
      <c r="C85" s="107"/>
      <c r="D85" s="107"/>
      <c r="E85" s="107"/>
      <c r="F85" s="107"/>
    </row>
    <row r="87" spans="1:6" ht="39.75" customHeight="1" x14ac:dyDescent="0.2">
      <c r="B87" s="112"/>
      <c r="C87" s="113"/>
      <c r="D87" s="113"/>
    </row>
    <row r="88" spans="1:6" ht="13.5" customHeight="1" x14ac:dyDescent="0.2"/>
    <row r="89" spans="1:6" x14ac:dyDescent="0.2">
      <c r="B89" s="16"/>
      <c r="C89" s="16"/>
      <c r="D89" s="16"/>
    </row>
  </sheetData>
  <mergeCells count="43">
    <mergeCell ref="B37:D37"/>
    <mergeCell ref="A30:F30"/>
    <mergeCell ref="B33:D33"/>
    <mergeCell ref="B34:D34"/>
    <mergeCell ref="B35:D35"/>
    <mergeCell ref="B36:D36"/>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64:D64"/>
    <mergeCell ref="B53:D53"/>
    <mergeCell ref="B54:D54"/>
    <mergeCell ref="B55:D55"/>
    <mergeCell ref="B56:D56"/>
    <mergeCell ref="B57:D57"/>
    <mergeCell ref="B58:D58"/>
    <mergeCell ref="B59:D59"/>
    <mergeCell ref="B60:D60"/>
    <mergeCell ref="B61:D61"/>
    <mergeCell ref="B62:D62"/>
    <mergeCell ref="B63:D63"/>
    <mergeCell ref="A82:F82"/>
    <mergeCell ref="B84:E84"/>
    <mergeCell ref="A85:F85"/>
    <mergeCell ref="B87:D87"/>
    <mergeCell ref="B65:D65"/>
    <mergeCell ref="B74:D74"/>
    <mergeCell ref="B75:D75"/>
    <mergeCell ref="B76:D76"/>
    <mergeCell ref="B80:E80"/>
    <mergeCell ref="A81:F81"/>
  </mergeCells>
  <dataValidations count="1">
    <dataValidation type="list" allowBlank="1" showInputMessage="1" showErrorMessage="1" sqref="B74:B76 B12:B20 B33:B65" xr:uid="{6F56A9ED-4BF8-4CB8-BBCA-0C190BE73FB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44E73-0387-4D42-8DF3-E6D5DB904893}">
  <sheetPr>
    <pageSetUpPr fitToPage="1"/>
  </sheetPr>
  <dimension ref="A12:F92"/>
  <sheetViews>
    <sheetView view="pageBreakPreview" topLeftCell="A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201</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202</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203</v>
      </c>
      <c r="C34" s="109"/>
      <c r="D34" s="109"/>
      <c r="E34" s="28"/>
      <c r="F34" s="21"/>
    </row>
    <row r="35" spans="1:6" ht="14.25" x14ac:dyDescent="0.2">
      <c r="A35" s="21"/>
      <c r="B35" s="109"/>
      <c r="C35" s="109"/>
      <c r="D35" s="109"/>
      <c r="E35" s="28"/>
      <c r="F35" s="21"/>
    </row>
    <row r="36" spans="1:6" ht="14.25" x14ac:dyDescent="0.2">
      <c r="A36" s="21"/>
      <c r="B36" s="109" t="s">
        <v>109</v>
      </c>
      <c r="C36" s="109"/>
      <c r="D36" s="109"/>
      <c r="E36" s="28"/>
      <c r="F36" s="21"/>
    </row>
    <row r="37" spans="1:6" ht="14.25" x14ac:dyDescent="0.2">
      <c r="A37" s="21"/>
      <c r="B37" s="109"/>
      <c r="C37" s="109"/>
      <c r="D37" s="109"/>
      <c r="E37" s="28"/>
      <c r="F37" s="21"/>
    </row>
    <row r="38" spans="1:6" ht="14.25" x14ac:dyDescent="0.2">
      <c r="A38" s="21"/>
      <c r="B38" s="109" t="s">
        <v>204</v>
      </c>
      <c r="C38" s="109"/>
      <c r="D38" s="109"/>
      <c r="E38" s="28"/>
      <c r="F38" s="21"/>
    </row>
    <row r="39" spans="1:6" ht="14.25" x14ac:dyDescent="0.2">
      <c r="A39" s="21"/>
      <c r="B39" s="109"/>
      <c r="C39" s="109"/>
      <c r="D39" s="109"/>
      <c r="E39" s="28"/>
      <c r="F39" s="21"/>
    </row>
    <row r="40" spans="1:6" ht="14.25" x14ac:dyDescent="0.2">
      <c r="A40" s="21"/>
      <c r="B40" s="109" t="s">
        <v>10</v>
      </c>
      <c r="C40" s="109"/>
      <c r="D40" s="109"/>
      <c r="E40" s="28"/>
      <c r="F40" s="21"/>
    </row>
    <row r="41" spans="1:6" ht="14.25" x14ac:dyDescent="0.2">
      <c r="A41" s="21"/>
      <c r="B41" s="109"/>
      <c r="C41" s="109"/>
      <c r="D41" s="109"/>
      <c r="E41" s="28"/>
      <c r="F41" s="21"/>
    </row>
    <row r="42" spans="1:6" ht="14.25" x14ac:dyDescent="0.2">
      <c r="A42" s="21"/>
      <c r="B42" s="109" t="s">
        <v>36</v>
      </c>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6*350</f>
        <v>2100</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2100</v>
      </c>
      <c r="F72" s="21"/>
    </row>
    <row r="73" spans="1:6" ht="13.5" customHeight="1" x14ac:dyDescent="0.2">
      <c r="A73" s="21"/>
      <c r="B73" s="26" t="s">
        <v>5</v>
      </c>
      <c r="C73" s="31">
        <v>0.05</v>
      </c>
      <c r="D73" s="26"/>
      <c r="E73" s="35">
        <f>ROUND(E72*C73,2)</f>
        <v>105</v>
      </c>
      <c r="F73" s="21"/>
    </row>
    <row r="74" spans="1:6" ht="13.5" customHeight="1" x14ac:dyDescent="0.2">
      <c r="A74" s="21"/>
      <c r="B74" s="26" t="s">
        <v>4</v>
      </c>
      <c r="C74" s="42">
        <v>9.9750000000000005E-2</v>
      </c>
      <c r="D74" s="26"/>
      <c r="E74" s="43">
        <f>ROUND(E72*C74,2)</f>
        <v>209.48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2414.48</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2414.48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A6ED9098-1C80-43F0-960E-2C7E1C2D641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E868-98B1-4248-B1DE-211EE7C3C9BD}">
  <sheetPr>
    <pageSetUpPr fitToPage="1"/>
  </sheetPr>
  <dimension ref="A12:F90"/>
  <sheetViews>
    <sheetView view="pageBreakPreview"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215</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customHeight="1" x14ac:dyDescent="0.2">
      <c r="A34" s="21"/>
      <c r="B34" s="109" t="s">
        <v>216</v>
      </c>
      <c r="C34" s="109"/>
      <c r="D34" s="109"/>
      <c r="E34" s="28"/>
      <c r="F34" s="21"/>
    </row>
    <row r="35" spans="1:6" ht="14.25" x14ac:dyDescent="0.2">
      <c r="A35" s="21"/>
      <c r="B35" s="109"/>
      <c r="C35" s="109"/>
      <c r="D35" s="109"/>
      <c r="E35" s="28"/>
      <c r="F35" s="21"/>
    </row>
    <row r="36" spans="1:6" ht="14.25" x14ac:dyDescent="0.2">
      <c r="A36" s="21"/>
      <c r="B36" s="109" t="s">
        <v>217</v>
      </c>
      <c r="C36" s="109"/>
      <c r="D36" s="109"/>
      <c r="E36" s="28"/>
      <c r="F36" s="21"/>
    </row>
    <row r="37" spans="1:6" ht="14.25" x14ac:dyDescent="0.2">
      <c r="A37" s="21"/>
      <c r="B37" s="109"/>
      <c r="C37" s="109"/>
      <c r="D37" s="109"/>
      <c r="E37" s="28"/>
      <c r="F37" s="21"/>
    </row>
    <row r="38" spans="1:6" ht="14.25" x14ac:dyDescent="0.2">
      <c r="A38" s="21"/>
      <c r="B38" s="109" t="s">
        <v>218</v>
      </c>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30" customHeight="1"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30" customHeight="1"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3.5" customHeight="1" x14ac:dyDescent="0.2">
      <c r="A66" s="21"/>
      <c r="B66" s="109"/>
      <c r="C66" s="109"/>
      <c r="D66" s="109"/>
      <c r="E66" s="28"/>
      <c r="F66" s="21"/>
    </row>
    <row r="67" spans="1:6" ht="13.5" customHeight="1" x14ac:dyDescent="0.2">
      <c r="A67" s="21"/>
      <c r="B67" s="25" t="s">
        <v>16</v>
      </c>
      <c r="C67" s="26"/>
      <c r="D67" s="26"/>
      <c r="E67" s="29">
        <f>8*350</f>
        <v>2800</v>
      </c>
      <c r="F67" s="21"/>
    </row>
    <row r="68" spans="1:6" ht="13.5" customHeight="1" x14ac:dyDescent="0.2">
      <c r="A68" s="21"/>
      <c r="B68" s="34" t="s">
        <v>54</v>
      </c>
      <c r="C68" s="26"/>
      <c r="D68" s="26"/>
      <c r="E68" s="30">
        <v>0</v>
      </c>
      <c r="F68" s="21"/>
    </row>
    <row r="69" spans="1:6" ht="13.5" customHeight="1" x14ac:dyDescent="0.2">
      <c r="A69" s="21"/>
      <c r="B69" s="34" t="s">
        <v>73</v>
      </c>
      <c r="C69" s="26"/>
      <c r="D69" s="26"/>
      <c r="E69" s="30">
        <v>0</v>
      </c>
      <c r="F69" s="21"/>
    </row>
    <row r="70" spans="1:6" ht="13.5" customHeight="1" x14ac:dyDescent="0.2">
      <c r="A70" s="21"/>
      <c r="B70" s="25" t="s">
        <v>15</v>
      </c>
      <c r="C70" s="26"/>
      <c r="D70" s="26"/>
      <c r="E70" s="29">
        <f>SUM(E67:E69)</f>
        <v>2800</v>
      </c>
      <c r="F70" s="21"/>
    </row>
    <row r="71" spans="1:6" ht="13.5" customHeight="1" x14ac:dyDescent="0.2">
      <c r="A71" s="21"/>
      <c r="B71" s="26" t="s">
        <v>5</v>
      </c>
      <c r="C71" s="31">
        <v>0.05</v>
      </c>
      <c r="D71" s="26"/>
      <c r="E71" s="35">
        <f>ROUND(E70*C71,2)</f>
        <v>140</v>
      </c>
      <c r="F71" s="21"/>
    </row>
    <row r="72" spans="1:6" ht="13.5" customHeight="1" x14ac:dyDescent="0.2">
      <c r="A72" s="21"/>
      <c r="B72" s="26" t="s">
        <v>4</v>
      </c>
      <c r="C72" s="42">
        <v>9.9750000000000005E-2</v>
      </c>
      <c r="D72" s="26"/>
      <c r="E72" s="43">
        <f>ROUND(E70*C72,2)</f>
        <v>279.3</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3219.3</v>
      </c>
      <c r="F74" s="21"/>
    </row>
    <row r="75" spans="1:6" ht="15.75" thickTop="1" x14ac:dyDescent="0.2">
      <c r="A75" s="21"/>
      <c r="B75" s="111"/>
      <c r="C75" s="111"/>
      <c r="D75" s="111"/>
      <c r="E75" s="36"/>
      <c r="F75" s="21"/>
    </row>
    <row r="76" spans="1:6" ht="15" x14ac:dyDescent="0.2">
      <c r="A76" s="21"/>
      <c r="B76" s="116" t="s">
        <v>19</v>
      </c>
      <c r="C76" s="116"/>
      <c r="D76" s="116"/>
      <c r="E76" s="36">
        <v>0</v>
      </c>
      <c r="F76" s="21"/>
    </row>
    <row r="77" spans="1:6" ht="15" x14ac:dyDescent="0.2">
      <c r="A77" s="21"/>
      <c r="B77" s="111"/>
      <c r="C77" s="111"/>
      <c r="D77" s="111"/>
      <c r="E77" s="36"/>
      <c r="F77" s="21"/>
    </row>
    <row r="78" spans="1:6" ht="19.5" customHeight="1" x14ac:dyDescent="0.2">
      <c r="A78" s="21"/>
      <c r="B78" s="37" t="s">
        <v>18</v>
      </c>
      <c r="C78" s="38"/>
      <c r="D78" s="38"/>
      <c r="E78" s="39">
        <f>E74-E76</f>
        <v>3219.3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4"/>
      <c r="C81" s="114"/>
      <c r="D81" s="114"/>
      <c r="E81" s="114"/>
      <c r="F81" s="21"/>
    </row>
    <row r="82" spans="1:6" ht="14.25" x14ac:dyDescent="0.2">
      <c r="A82" s="108" t="s">
        <v>33</v>
      </c>
      <c r="B82" s="108"/>
      <c r="C82" s="108"/>
      <c r="D82" s="108"/>
      <c r="E82" s="108"/>
      <c r="F82" s="108"/>
    </row>
    <row r="83" spans="1:6" ht="14.25" x14ac:dyDescent="0.2">
      <c r="A83" s="117" t="s">
        <v>34</v>
      </c>
      <c r="B83" s="117"/>
      <c r="C83" s="117"/>
      <c r="D83" s="117"/>
      <c r="E83" s="117"/>
      <c r="F83" s="117"/>
    </row>
    <row r="84" spans="1:6" x14ac:dyDescent="0.2">
      <c r="A84" s="21"/>
      <c r="B84" s="21"/>
      <c r="C84" s="21"/>
      <c r="D84" s="21"/>
      <c r="E84" s="21"/>
      <c r="F84" s="21"/>
    </row>
    <row r="85" spans="1:6" x14ac:dyDescent="0.2">
      <c r="A85" s="21"/>
      <c r="B85" s="115"/>
      <c r="C85" s="115"/>
      <c r="D85" s="115"/>
      <c r="E85" s="115"/>
      <c r="F85" s="21"/>
    </row>
    <row r="86" spans="1:6" ht="15" x14ac:dyDescent="0.2">
      <c r="A86" s="107" t="s">
        <v>7</v>
      </c>
      <c r="B86" s="107"/>
      <c r="C86" s="107"/>
      <c r="D86" s="107"/>
      <c r="E86" s="107"/>
      <c r="F86" s="107"/>
    </row>
    <row r="88" spans="1:6" ht="39.75" customHeight="1" x14ac:dyDescent="0.2">
      <c r="B88" s="112"/>
      <c r="C88" s="113"/>
      <c r="D88" s="113"/>
    </row>
    <row r="89" spans="1:6" ht="13.5" customHeight="1" x14ac:dyDescent="0.2"/>
    <row r="90" spans="1:6" x14ac:dyDescent="0.2">
      <c r="B90" s="16"/>
      <c r="C90" s="16"/>
      <c r="D90" s="16"/>
    </row>
  </sheetData>
  <mergeCells count="44">
    <mergeCell ref="B88:D88"/>
    <mergeCell ref="B54:D54"/>
    <mergeCell ref="B77:D77"/>
    <mergeCell ref="B81:E81"/>
    <mergeCell ref="A82:F82"/>
    <mergeCell ref="A83:F83"/>
    <mergeCell ref="B85:E85"/>
    <mergeCell ref="A86:F86"/>
    <mergeCell ref="B63:D63"/>
    <mergeCell ref="B64:D64"/>
    <mergeCell ref="B65:D65"/>
    <mergeCell ref="B66:D66"/>
    <mergeCell ref="B75:D75"/>
    <mergeCell ref="B76:D76"/>
    <mergeCell ref="B57:D57"/>
    <mergeCell ref="B58:D58"/>
    <mergeCell ref="B59:D59"/>
    <mergeCell ref="B60:D60"/>
    <mergeCell ref="B61:D61"/>
    <mergeCell ref="B62:D62"/>
    <mergeCell ref="B50:D50"/>
    <mergeCell ref="B51:D51"/>
    <mergeCell ref="B52:D52"/>
    <mergeCell ref="B53:D53"/>
    <mergeCell ref="B55:D55"/>
    <mergeCell ref="B56:D56"/>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BDBCA093-D836-4E38-8CBD-E5B1A70015E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pageSetUpPr fitToPage="1"/>
  </sheetPr>
  <dimension ref="A1:D46"/>
  <sheetViews>
    <sheetView view="pageBreakPreview" zoomScaleNormal="100" workbookViewId="0">
      <selection activeCell="C36" sqref="C36"/>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18" t="s">
        <v>1</v>
      </c>
      <c r="C1" s="118"/>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11</v>
      </c>
      <c r="D6" s="7"/>
    </row>
    <row r="7" spans="1:4" x14ac:dyDescent="0.2">
      <c r="A7" s="6"/>
      <c r="B7" s="14"/>
      <c r="C7" s="8" t="s">
        <v>95</v>
      </c>
      <c r="D7" s="7"/>
    </row>
    <row r="8" spans="1:4" x14ac:dyDescent="0.2">
      <c r="A8" s="6"/>
      <c r="B8" s="14"/>
      <c r="C8" s="8" t="s">
        <v>20</v>
      </c>
      <c r="D8" s="7"/>
    </row>
    <row r="9" spans="1:4" x14ac:dyDescent="0.2">
      <c r="A9" s="6"/>
      <c r="B9" s="14"/>
      <c r="C9" s="8" t="s">
        <v>96</v>
      </c>
      <c r="D9" s="7"/>
    </row>
    <row r="10" spans="1:4" x14ac:dyDescent="0.2">
      <c r="A10" s="6"/>
      <c r="B10" s="14"/>
      <c r="C10" s="8" t="s">
        <v>97</v>
      </c>
      <c r="D10" s="7"/>
    </row>
    <row r="11" spans="1:4" x14ac:dyDescent="0.2">
      <c r="A11" s="6"/>
      <c r="B11" s="14"/>
      <c r="C11" s="8" t="s">
        <v>98</v>
      </c>
      <c r="D11" s="7"/>
    </row>
    <row r="12" spans="1:4" x14ac:dyDescent="0.2">
      <c r="A12" s="6"/>
      <c r="B12" s="14"/>
      <c r="C12" s="8" t="s">
        <v>99</v>
      </c>
      <c r="D12" s="7"/>
    </row>
    <row r="13" spans="1:4" x14ac:dyDescent="0.2">
      <c r="A13" s="6"/>
      <c r="B13" s="14"/>
      <c r="C13" s="8" t="s">
        <v>100</v>
      </c>
      <c r="D13" s="7"/>
    </row>
    <row r="14" spans="1:4" x14ac:dyDescent="0.2">
      <c r="A14" s="6"/>
      <c r="B14" s="14"/>
      <c r="C14" s="8" t="s">
        <v>101</v>
      </c>
      <c r="D14" s="7"/>
    </row>
    <row r="15" spans="1:4" x14ac:dyDescent="0.2">
      <c r="A15" s="6"/>
      <c r="B15" s="14"/>
      <c r="C15" s="8" t="s">
        <v>36</v>
      </c>
      <c r="D15" s="7"/>
    </row>
    <row r="16" spans="1:4" x14ac:dyDescent="0.2">
      <c r="A16" s="6"/>
      <c r="B16" s="14"/>
      <c r="C16" s="8" t="s">
        <v>35</v>
      </c>
      <c r="D16" s="7"/>
    </row>
    <row r="17" spans="1:4" x14ac:dyDescent="0.2">
      <c r="A17" s="6"/>
      <c r="B17" s="14"/>
      <c r="C17" s="8" t="s">
        <v>2</v>
      </c>
      <c r="D17" s="7"/>
    </row>
    <row r="18" spans="1:4" x14ac:dyDescent="0.2">
      <c r="A18" s="6"/>
      <c r="B18" s="14"/>
      <c r="C18" s="8" t="s">
        <v>22</v>
      </c>
      <c r="D18" s="7"/>
    </row>
    <row r="19" spans="1:4" x14ac:dyDescent="0.2">
      <c r="A19" s="6"/>
      <c r="B19" s="14"/>
      <c r="C19" s="8" t="s">
        <v>102</v>
      </c>
      <c r="D19" s="7"/>
    </row>
    <row r="20" spans="1:4" x14ac:dyDescent="0.2">
      <c r="A20" s="6"/>
      <c r="B20" s="14"/>
      <c r="C20" s="8" t="s">
        <v>103</v>
      </c>
      <c r="D20" s="7"/>
    </row>
    <row r="21" spans="1:4" x14ac:dyDescent="0.2">
      <c r="A21" s="6"/>
      <c r="B21" s="14"/>
      <c r="C21" s="8" t="s">
        <v>164</v>
      </c>
      <c r="D21" s="7"/>
    </row>
    <row r="22" spans="1:4" x14ac:dyDescent="0.2">
      <c r="A22" s="6"/>
      <c r="B22" s="14"/>
      <c r="C22" s="8" t="s">
        <v>104</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165</v>
      </c>
      <c r="D28" s="7"/>
    </row>
    <row r="29" spans="1:4" x14ac:dyDescent="0.2">
      <c r="A29" s="6"/>
      <c r="B29" s="14"/>
      <c r="C29" s="8" t="s">
        <v>37</v>
      </c>
      <c r="D29" s="7"/>
    </row>
    <row r="30" spans="1:4" x14ac:dyDescent="0.2">
      <c r="A30" s="6"/>
      <c r="B30" s="14"/>
      <c r="C30" s="8" t="s">
        <v>105</v>
      </c>
      <c r="D30" s="7"/>
    </row>
    <row r="31" spans="1:4" x14ac:dyDescent="0.2">
      <c r="A31" s="6"/>
      <c r="B31" s="14"/>
      <c r="C31" s="8" t="s">
        <v>166</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106</v>
      </c>
      <c r="D35" s="7"/>
    </row>
    <row r="36" spans="1:4" x14ac:dyDescent="0.2">
      <c r="A36" s="6"/>
      <c r="B36" s="14"/>
      <c r="C36" s="9" t="s">
        <v>26</v>
      </c>
      <c r="D36" s="7"/>
    </row>
    <row r="37" spans="1:4" x14ac:dyDescent="0.2">
      <c r="A37" s="6"/>
      <c r="B37" s="14"/>
      <c r="C37" s="9" t="s">
        <v>108</v>
      </c>
      <c r="D37" s="7"/>
    </row>
    <row r="38" spans="1:4" x14ac:dyDescent="0.2">
      <c r="A38" s="6"/>
      <c r="B38" s="14"/>
      <c r="C38" s="9" t="s">
        <v>167</v>
      </c>
      <c r="D38" s="7"/>
    </row>
    <row r="39" spans="1:4" x14ac:dyDescent="0.2">
      <c r="A39" s="6"/>
      <c r="B39" s="14"/>
      <c r="C39" s="9" t="s">
        <v>41</v>
      </c>
      <c r="D39" s="7"/>
    </row>
    <row r="40" spans="1:4" x14ac:dyDescent="0.2">
      <c r="A40" s="6"/>
      <c r="B40" s="14"/>
      <c r="C40" s="8" t="s">
        <v>31</v>
      </c>
      <c r="D40" s="7"/>
    </row>
    <row r="41" spans="1:4" x14ac:dyDescent="0.2">
      <c r="A41" s="6"/>
      <c r="B41" s="14"/>
      <c r="C41" s="8" t="s">
        <v>39</v>
      </c>
      <c r="D41" s="7"/>
    </row>
    <row r="42" spans="1:4" x14ac:dyDescent="0.2">
      <c r="A42" s="6"/>
      <c r="B42" s="14"/>
      <c r="C42" s="8" t="s">
        <v>40</v>
      </c>
      <c r="D42" s="7"/>
    </row>
    <row r="43" spans="1:4" x14ac:dyDescent="0.2">
      <c r="A43" s="6"/>
      <c r="B43" s="14"/>
      <c r="C43" s="8" t="s">
        <v>109</v>
      </c>
      <c r="D43" s="7"/>
    </row>
    <row r="44" spans="1:4" x14ac:dyDescent="0.2">
      <c r="A44" s="6"/>
      <c r="B44" s="14"/>
      <c r="C44" s="8" t="s">
        <v>110</v>
      </c>
      <c r="D44" s="7"/>
    </row>
    <row r="45" spans="1:4" x14ac:dyDescent="0.2">
      <c r="A45" s="6"/>
      <c r="B45" s="14"/>
      <c r="C45" s="8" t="s">
        <v>111</v>
      </c>
      <c r="D45" s="7"/>
    </row>
    <row r="46" spans="1:4" ht="13.5" thickBot="1" x14ac:dyDescent="0.25">
      <c r="A46" s="10"/>
      <c r="B46" s="15"/>
      <c r="C46" s="11"/>
      <c r="D46"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14EF8-FF27-42B6-BE81-6CC70D69262A}">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219</v>
      </c>
      <c r="C21" s="52"/>
      <c r="D21" s="53"/>
      <c r="E21" s="54"/>
      <c r="F21" s="54"/>
    </row>
    <row r="22" spans="1:6" ht="15" customHeight="1" x14ac:dyDescent="0.2">
      <c r="A22" s="51"/>
      <c r="B22" s="51"/>
      <c r="C22" s="51"/>
      <c r="D22" s="53"/>
      <c r="E22" s="54"/>
      <c r="F22" s="54"/>
    </row>
    <row r="23" spans="1:6" ht="15" customHeight="1" x14ac:dyDescent="0.2">
      <c r="A23" s="51"/>
      <c r="B23" s="52" t="s">
        <v>220</v>
      </c>
      <c r="C23" s="52"/>
      <c r="D23" s="53"/>
      <c r="E23" s="54"/>
      <c r="F23" s="54"/>
    </row>
    <row r="24" spans="1:6" ht="15" customHeight="1" x14ac:dyDescent="0.2">
      <c r="A24" s="51"/>
      <c r="B24" s="55" t="s">
        <v>221</v>
      </c>
      <c r="C24" s="51"/>
      <c r="D24" s="53"/>
      <c r="E24" s="54"/>
      <c r="F24" s="54"/>
    </row>
    <row r="25" spans="1:6" ht="15" customHeight="1" x14ac:dyDescent="0.2">
      <c r="A25" s="51"/>
      <c r="B25" s="51" t="s">
        <v>222</v>
      </c>
      <c r="C25" s="51"/>
      <c r="D25" s="53"/>
      <c r="E25" s="54"/>
      <c r="F25" s="54"/>
    </row>
    <row r="26" spans="1:6" ht="15" customHeight="1" x14ac:dyDescent="0.2">
      <c r="A26" s="51"/>
      <c r="B26" s="51" t="s">
        <v>223</v>
      </c>
      <c r="C26" s="51"/>
      <c r="D26" s="53"/>
      <c r="E26" s="54"/>
      <c r="F26" s="54"/>
    </row>
    <row r="27" spans="1:6" ht="15" customHeight="1" x14ac:dyDescent="0.2">
      <c r="A27" s="52"/>
      <c r="B27" s="51"/>
      <c r="C27" s="51"/>
      <c r="D27" s="56"/>
      <c r="E27" s="57"/>
      <c r="F27" s="57"/>
    </row>
    <row r="28" spans="1:6" ht="15.95" customHeight="1" x14ac:dyDescent="0.2">
      <c r="A28" s="51"/>
      <c r="B28" s="52"/>
      <c r="C28" s="52"/>
      <c r="D28" s="57" t="s">
        <v>13</v>
      </c>
      <c r="E28" s="58" t="s">
        <v>224</v>
      </c>
      <c r="F28" s="58"/>
    </row>
    <row r="29" spans="1:6" ht="13.5" customHeight="1" thickBot="1" x14ac:dyDescent="0.25">
      <c r="A29" s="59"/>
      <c r="B29" s="59"/>
      <c r="C29" s="59"/>
      <c r="D29" s="60"/>
      <c r="E29" s="61"/>
      <c r="F29" s="61"/>
    </row>
    <row r="30" spans="1:6" ht="21.75" customHeight="1" x14ac:dyDescent="0.2">
      <c r="A30" s="119" t="s">
        <v>0</v>
      </c>
      <c r="B30" s="119"/>
      <c r="C30" s="119"/>
      <c r="D30" s="119"/>
      <c r="E30" s="119"/>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225</v>
      </c>
      <c r="C34" s="70"/>
      <c r="D34" s="71"/>
      <c r="E34" s="71"/>
      <c r="F34" s="71"/>
    </row>
    <row r="35" spans="1:6" ht="14.25" customHeight="1" x14ac:dyDescent="0.2">
      <c r="A35" s="64"/>
      <c r="B35" s="69"/>
      <c r="C35" s="72"/>
      <c r="D35" s="71"/>
      <c r="E35" s="71"/>
      <c r="F35" s="71"/>
    </row>
    <row r="36" spans="1:6" ht="14.25" customHeight="1" x14ac:dyDescent="0.2">
      <c r="A36" s="64"/>
      <c r="B36" s="69"/>
      <c r="C36" s="70"/>
      <c r="D36" s="71"/>
      <c r="E36" s="71"/>
      <c r="F36" s="71"/>
    </row>
    <row r="37" spans="1:6" ht="14.25" customHeight="1" x14ac:dyDescent="0.2">
      <c r="A37" s="64"/>
      <c r="B37" s="69"/>
      <c r="C37" s="70"/>
      <c r="D37" s="71"/>
      <c r="E37" s="71"/>
      <c r="F37" s="71"/>
    </row>
    <row r="38" spans="1:6" ht="14.25" customHeight="1" x14ac:dyDescent="0.2">
      <c r="A38" s="64"/>
      <c r="B38" s="69"/>
      <c r="C38" s="70"/>
      <c r="D38" s="71"/>
      <c r="E38" s="71"/>
      <c r="F38" s="71"/>
    </row>
    <row r="39" spans="1:6" ht="14.25" customHeight="1" x14ac:dyDescent="0.2">
      <c r="A39" s="64"/>
      <c r="B39" s="69"/>
      <c r="C39" s="70"/>
      <c r="D39" s="71"/>
      <c r="E39" s="71"/>
      <c r="F39" s="71"/>
    </row>
    <row r="40" spans="1:6" ht="14.25" customHeight="1" x14ac:dyDescent="0.2">
      <c r="A40" s="64"/>
      <c r="B40" s="69"/>
      <c r="C40" s="72"/>
      <c r="D40" s="71"/>
      <c r="E40" s="71"/>
      <c r="F40" s="71"/>
    </row>
    <row r="41" spans="1:6" ht="14.25" customHeight="1" x14ac:dyDescent="0.2">
      <c r="A41" s="64"/>
      <c r="B41" s="69"/>
      <c r="C41" s="70"/>
      <c r="D41" s="71"/>
      <c r="E41" s="71"/>
      <c r="F41" s="71"/>
    </row>
    <row r="42" spans="1:6" ht="14.25" customHeight="1" x14ac:dyDescent="0.2">
      <c r="A42" s="64"/>
      <c r="B42" s="69"/>
      <c r="C42" s="70"/>
      <c r="D42" s="71"/>
      <c r="E42" s="71"/>
      <c r="F42" s="71"/>
    </row>
    <row r="43" spans="1:6" ht="14.25" customHeight="1" x14ac:dyDescent="0.2">
      <c r="A43" s="64"/>
      <c r="B43" s="69"/>
      <c r="C43" s="70"/>
      <c r="D43" s="71"/>
      <c r="E43" s="71"/>
      <c r="F43" s="71"/>
    </row>
    <row r="44" spans="1:6" ht="14.25" customHeight="1" x14ac:dyDescent="0.2">
      <c r="A44" s="64"/>
      <c r="B44" s="69"/>
      <c r="C44" s="70"/>
      <c r="D44" s="71"/>
      <c r="E44" s="71"/>
      <c r="F44" s="71"/>
    </row>
    <row r="45" spans="1:6" ht="14.25" customHeight="1" x14ac:dyDescent="0.2">
      <c r="A45" s="64"/>
      <c r="B45" s="69"/>
      <c r="C45" s="70"/>
      <c r="D45" s="71"/>
      <c r="E45" s="71"/>
      <c r="F45" s="71"/>
    </row>
    <row r="46" spans="1:6" ht="14.25" customHeight="1" x14ac:dyDescent="0.2">
      <c r="A46" s="64"/>
      <c r="B46" s="69"/>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74"/>
      <c r="C63" s="75"/>
      <c r="D63" s="76"/>
      <c r="E63" s="71"/>
      <c r="F63" s="71"/>
    </row>
    <row r="64" spans="1:6" ht="14.25" customHeight="1" x14ac:dyDescent="0.2">
      <c r="A64" s="64"/>
      <c r="B64" s="69"/>
      <c r="C64" s="77"/>
      <c r="D64" s="68"/>
      <c r="E64" s="71"/>
      <c r="F64" s="71"/>
    </row>
    <row r="65" spans="1:6" ht="14.25" customHeight="1" x14ac:dyDescent="0.2">
      <c r="A65" s="64"/>
      <c r="B65" s="69"/>
      <c r="C65" s="78" t="s">
        <v>226</v>
      </c>
      <c r="D65" s="79" t="s">
        <v>227</v>
      </c>
      <c r="E65" s="71"/>
      <c r="F65" s="71"/>
    </row>
    <row r="66" spans="1:6" ht="14.25" customHeight="1" x14ac:dyDescent="0.2">
      <c r="A66" s="64"/>
      <c r="B66" s="69"/>
      <c r="C66" s="80">
        <v>1.5</v>
      </c>
      <c r="D66" s="81">
        <v>350</v>
      </c>
      <c r="E66" s="82"/>
      <c r="F66" s="82"/>
    </row>
    <row r="67" spans="1:6" ht="14.25" customHeight="1" x14ac:dyDescent="0.2">
      <c r="A67" s="64"/>
      <c r="B67" s="74"/>
      <c r="C67" s="80"/>
      <c r="D67" s="81"/>
      <c r="E67" s="71"/>
      <c r="F67" s="71"/>
    </row>
    <row r="68" spans="1:6" ht="13.5" customHeight="1" x14ac:dyDescent="0.2">
      <c r="A68" s="64"/>
      <c r="B68" s="74"/>
      <c r="C68" s="83"/>
      <c r="D68" s="83"/>
      <c r="E68" s="83"/>
      <c r="F68" s="64"/>
    </row>
    <row r="69" spans="1:6" ht="15.95" customHeight="1" x14ac:dyDescent="0.2">
      <c r="A69" s="51"/>
      <c r="B69" s="84" t="s">
        <v>16</v>
      </c>
      <c r="C69" s="84"/>
      <c r="D69" s="53"/>
      <c r="E69" s="85">
        <v>525</v>
      </c>
      <c r="F69" s="85"/>
    </row>
    <row r="70" spans="1:6" ht="15.95" customHeight="1" x14ac:dyDescent="0.2">
      <c r="A70" s="51"/>
      <c r="B70" s="86" t="s">
        <v>228</v>
      </c>
      <c r="C70" s="87"/>
      <c r="D70" s="53"/>
      <c r="E70" s="88">
        <v>0</v>
      </c>
      <c r="F70" s="88"/>
    </row>
    <row r="71" spans="1:6" ht="15.95" customHeight="1" x14ac:dyDescent="0.2">
      <c r="A71" s="51"/>
      <c r="B71" s="89" t="s">
        <v>229</v>
      </c>
      <c r="C71" s="87"/>
      <c r="D71" s="53"/>
      <c r="E71" s="88">
        <v>0</v>
      </c>
      <c r="F71" s="88"/>
    </row>
    <row r="72" spans="1:6" ht="15.95" customHeight="1" x14ac:dyDescent="0.2">
      <c r="A72" s="51"/>
      <c r="B72" s="89" t="s">
        <v>14</v>
      </c>
      <c r="C72" s="87"/>
      <c r="D72" s="53"/>
      <c r="E72" s="88">
        <v>0</v>
      </c>
      <c r="F72" s="88"/>
    </row>
    <row r="73" spans="1:6" ht="15.95" customHeight="1" x14ac:dyDescent="0.2">
      <c r="A73" s="51"/>
      <c r="B73" s="52" t="s">
        <v>15</v>
      </c>
      <c r="C73" s="84"/>
      <c r="D73" s="53"/>
      <c r="E73" s="90">
        <v>525</v>
      </c>
      <c r="F73" s="90"/>
    </row>
    <row r="74" spans="1:6" ht="15.95" customHeight="1" x14ac:dyDescent="0.2">
      <c r="A74" s="51"/>
      <c r="B74" s="87" t="s">
        <v>5</v>
      </c>
      <c r="C74" s="91">
        <v>0.05</v>
      </c>
      <c r="D74" s="87"/>
      <c r="E74" s="92">
        <v>26.25</v>
      </c>
      <c r="F74" s="92"/>
    </row>
    <row r="75" spans="1:6" ht="15.95" customHeight="1" x14ac:dyDescent="0.2">
      <c r="A75" s="51"/>
      <c r="B75" s="93" t="s">
        <v>4</v>
      </c>
      <c r="C75" s="94">
        <v>9.9750000000000005E-2</v>
      </c>
      <c r="D75" s="87"/>
      <c r="E75" s="95">
        <v>52.37</v>
      </c>
      <c r="F75" s="92"/>
    </row>
    <row r="76" spans="1:6" ht="15.95" customHeight="1" x14ac:dyDescent="0.2">
      <c r="A76" s="51"/>
      <c r="B76" s="65"/>
      <c r="C76" s="51"/>
      <c r="D76" s="53"/>
      <c r="E76" s="54"/>
      <c r="F76" s="54"/>
    </row>
    <row r="77" spans="1:6" ht="15.95" customHeight="1" thickBot="1" x14ac:dyDescent="0.25">
      <c r="A77" s="51"/>
      <c r="B77" s="96" t="s">
        <v>17</v>
      </c>
      <c r="C77" s="84"/>
      <c r="D77" s="97"/>
      <c r="E77" s="98">
        <v>603.62</v>
      </c>
      <c r="F77" s="99"/>
    </row>
    <row r="78" spans="1:6" ht="15.95" customHeight="1" thickTop="1" x14ac:dyDescent="0.2">
      <c r="A78" s="51"/>
      <c r="B78" s="93"/>
      <c r="C78" s="93"/>
      <c r="D78" s="93"/>
      <c r="E78" s="100"/>
      <c r="F78" s="93"/>
    </row>
    <row r="79" spans="1:6" ht="15.95" customHeight="1" x14ac:dyDescent="0.2">
      <c r="A79" s="51"/>
      <c r="B79" s="65" t="s">
        <v>19</v>
      </c>
      <c r="C79" s="93"/>
      <c r="D79" s="53"/>
      <c r="E79" s="54">
        <v>0</v>
      </c>
      <c r="F79" s="54"/>
    </row>
    <row r="80" spans="1:6" ht="15.95" customHeight="1" x14ac:dyDescent="0.2">
      <c r="A80" s="51"/>
      <c r="B80" s="84"/>
      <c r="C80" s="93"/>
      <c r="D80" s="93"/>
      <c r="E80" s="100"/>
      <c r="F80" s="93"/>
    </row>
    <row r="81" spans="1:6" ht="15.95" customHeight="1" x14ac:dyDescent="0.2">
      <c r="A81" s="51"/>
      <c r="B81" s="120" t="s">
        <v>18</v>
      </c>
      <c r="C81" s="121"/>
      <c r="D81" s="101"/>
      <c r="E81" s="102">
        <v>603.62</v>
      </c>
      <c r="F81" s="54"/>
    </row>
    <row r="82" spans="1:6" ht="15.95" customHeight="1" x14ac:dyDescent="0.2">
      <c r="A82" s="51"/>
      <c r="B82" s="51"/>
      <c r="C82" s="51"/>
      <c r="D82" s="53"/>
      <c r="E82" s="54"/>
      <c r="F82" s="54"/>
    </row>
    <row r="83" spans="1:6" ht="15.95" customHeight="1" x14ac:dyDescent="0.2">
      <c r="A83" s="103"/>
      <c r="B83" s="122"/>
      <c r="C83" s="123"/>
      <c r="D83" s="123"/>
      <c r="E83" s="123"/>
      <c r="F83" s="104"/>
    </row>
    <row r="84" spans="1:6" ht="15.95" customHeight="1" x14ac:dyDescent="0.2">
      <c r="A84" s="124" t="s">
        <v>33</v>
      </c>
      <c r="B84" s="124"/>
      <c r="C84" s="124"/>
      <c r="D84" s="124"/>
      <c r="E84" s="124"/>
      <c r="F84" s="65"/>
    </row>
    <row r="85" spans="1:6" ht="15.95" customHeight="1" x14ac:dyDescent="0.2">
      <c r="A85" s="125" t="s">
        <v>34</v>
      </c>
      <c r="B85" s="125"/>
      <c r="C85" s="125"/>
      <c r="D85" s="125"/>
      <c r="E85" s="125"/>
      <c r="F85" s="106"/>
    </row>
    <row r="86" spans="1:6" ht="15.95" customHeight="1" x14ac:dyDescent="0.2">
      <c r="A86" s="105"/>
      <c r="B86" s="105"/>
      <c r="C86" s="105"/>
      <c r="D86" s="105"/>
      <c r="E86" s="105"/>
      <c r="F86" s="106"/>
    </row>
    <row r="87" spans="1:6" ht="15.95" customHeight="1" x14ac:dyDescent="0.2">
      <c r="A87" s="105"/>
      <c r="B87" s="105"/>
      <c r="C87" s="105"/>
      <c r="D87" s="105"/>
      <c r="E87" s="105"/>
      <c r="F87" s="106"/>
    </row>
    <row r="88" spans="1:6" ht="15.95" customHeight="1" x14ac:dyDescent="0.2">
      <c r="A88" s="126" t="s">
        <v>7</v>
      </c>
      <c r="B88" s="126"/>
      <c r="C88" s="126"/>
      <c r="D88" s="126"/>
      <c r="E88" s="126"/>
      <c r="F88" s="126"/>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topLeftCell="A7"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57</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t="s">
        <v>58</v>
      </c>
      <c r="C35" s="109"/>
      <c r="D35" s="109"/>
      <c r="E35" s="28"/>
      <c r="F35" s="21"/>
    </row>
    <row r="36" spans="1:6" ht="14.25" x14ac:dyDescent="0.2">
      <c r="A36" s="21"/>
      <c r="B36" s="109"/>
      <c r="C36" s="109"/>
      <c r="D36" s="109"/>
      <c r="E36" s="28"/>
      <c r="F36" s="21"/>
    </row>
    <row r="37" spans="1:6" ht="14.25" x14ac:dyDescent="0.2">
      <c r="A37" s="21"/>
      <c r="B37" s="109"/>
      <c r="C37" s="109"/>
      <c r="D37" s="109"/>
      <c r="E37" s="28"/>
      <c r="F37" s="21"/>
    </row>
    <row r="38" spans="1:6" ht="14.25" x14ac:dyDescent="0.2">
      <c r="A38" s="21"/>
      <c r="B38" s="109" t="s">
        <v>59</v>
      </c>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1.75*245</f>
        <v>428.75</v>
      </c>
      <c r="F69" s="21"/>
    </row>
    <row r="70" spans="1:6" ht="13.5" customHeight="1" x14ac:dyDescent="0.2">
      <c r="A70" s="21"/>
      <c r="B70" s="34" t="s">
        <v>54</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428.75</v>
      </c>
      <c r="F72" s="21"/>
    </row>
    <row r="73" spans="1:6" ht="13.5" customHeight="1" x14ac:dyDescent="0.2">
      <c r="A73" s="21"/>
      <c r="B73" s="26" t="s">
        <v>5</v>
      </c>
      <c r="C73" s="31">
        <v>0.05</v>
      </c>
      <c r="D73" s="26"/>
      <c r="E73" s="35">
        <f>ROUND(E72*C73,2)</f>
        <v>21.44</v>
      </c>
      <c r="F73" s="21"/>
    </row>
    <row r="74" spans="1:6" ht="13.5" customHeight="1" x14ac:dyDescent="0.2">
      <c r="A74" s="21"/>
      <c r="B74" s="26" t="s">
        <v>4</v>
      </c>
      <c r="C74" s="42">
        <v>9.9750000000000005E-2</v>
      </c>
      <c r="D74" s="26"/>
      <c r="E74" s="43">
        <f>ROUND(E72*C74,2)</f>
        <v>42.77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492.96</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492.96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CD52-BAC8-4BAD-87FD-ACDF1A80B93A}">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230</v>
      </c>
      <c r="C21" s="52"/>
      <c r="D21" s="53"/>
      <c r="E21" s="54"/>
      <c r="F21" s="54"/>
    </row>
    <row r="22" spans="1:6" ht="15" customHeight="1" x14ac:dyDescent="0.2">
      <c r="A22" s="51"/>
      <c r="B22" s="51"/>
      <c r="C22" s="51"/>
      <c r="D22" s="53"/>
      <c r="E22" s="54"/>
      <c r="F22" s="54"/>
    </row>
    <row r="23" spans="1:6" ht="15" customHeight="1" x14ac:dyDescent="0.2">
      <c r="A23" s="51"/>
      <c r="B23" s="52" t="s">
        <v>220</v>
      </c>
      <c r="C23" s="52"/>
      <c r="D23" s="53"/>
      <c r="E23" s="54"/>
      <c r="F23" s="54"/>
    </row>
    <row r="24" spans="1:6" ht="15" customHeight="1" x14ac:dyDescent="0.2">
      <c r="A24" s="51"/>
      <c r="B24" s="55" t="s">
        <v>221</v>
      </c>
      <c r="C24" s="51"/>
      <c r="D24" s="53"/>
      <c r="E24" s="54"/>
      <c r="F24" s="54"/>
    </row>
    <row r="25" spans="1:6" ht="15" customHeight="1" x14ac:dyDescent="0.2">
      <c r="A25" s="51"/>
      <c r="B25" s="51" t="s">
        <v>222</v>
      </c>
      <c r="C25" s="51"/>
      <c r="D25" s="53"/>
      <c r="E25" s="54"/>
      <c r="F25" s="54"/>
    </row>
    <row r="26" spans="1:6" ht="15" customHeight="1" x14ac:dyDescent="0.2">
      <c r="A26" s="51"/>
      <c r="B26" s="51" t="s">
        <v>223</v>
      </c>
      <c r="C26" s="51"/>
      <c r="D26" s="53"/>
      <c r="E26" s="54"/>
      <c r="F26" s="54"/>
    </row>
    <row r="27" spans="1:6" ht="15" customHeight="1" x14ac:dyDescent="0.2">
      <c r="A27" s="52"/>
      <c r="B27" s="51"/>
      <c r="C27" s="51"/>
      <c r="D27" s="56"/>
      <c r="E27" s="57"/>
      <c r="F27" s="57"/>
    </row>
    <row r="28" spans="1:6" ht="15.95" customHeight="1" x14ac:dyDescent="0.2">
      <c r="A28" s="51"/>
      <c r="B28" s="52"/>
      <c r="C28" s="52"/>
      <c r="D28" s="57" t="s">
        <v>13</v>
      </c>
      <c r="E28" s="58" t="s">
        <v>231</v>
      </c>
      <c r="F28" s="58"/>
    </row>
    <row r="29" spans="1:6" ht="13.5" customHeight="1" thickBot="1" x14ac:dyDescent="0.25">
      <c r="A29" s="59"/>
      <c r="B29" s="59"/>
      <c r="C29" s="59"/>
      <c r="D29" s="60"/>
      <c r="E29" s="61"/>
      <c r="F29" s="61"/>
    </row>
    <row r="30" spans="1:6" ht="21.75" customHeight="1" x14ac:dyDescent="0.2">
      <c r="A30" s="119" t="s">
        <v>0</v>
      </c>
      <c r="B30" s="119"/>
      <c r="C30" s="119"/>
      <c r="D30" s="119"/>
      <c r="E30" s="119"/>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232</v>
      </c>
      <c r="C34" s="70"/>
      <c r="D34" s="71"/>
      <c r="E34" s="71"/>
      <c r="F34" s="71"/>
    </row>
    <row r="35" spans="1:6" ht="14.25" customHeight="1" x14ac:dyDescent="0.2">
      <c r="A35" s="64"/>
      <c r="B35" s="69" t="s">
        <v>233</v>
      </c>
      <c r="C35" s="72"/>
      <c r="D35" s="71"/>
      <c r="E35" s="71"/>
      <c r="F35" s="71"/>
    </row>
    <row r="36" spans="1:6" ht="14.25" customHeight="1" x14ac:dyDescent="0.2">
      <c r="A36" s="64"/>
      <c r="B36" s="69" t="s">
        <v>36</v>
      </c>
      <c r="C36" s="70"/>
      <c r="D36" s="71"/>
      <c r="E36" s="71"/>
      <c r="F36" s="71"/>
    </row>
    <row r="37" spans="1:6" ht="14.25" customHeight="1" x14ac:dyDescent="0.2">
      <c r="A37" s="64"/>
      <c r="B37" s="69" t="s">
        <v>233</v>
      </c>
      <c r="C37" s="70"/>
      <c r="D37" s="71"/>
      <c r="E37" s="71"/>
      <c r="F37" s="71"/>
    </row>
    <row r="38" spans="1:6" ht="14.25" customHeight="1" x14ac:dyDescent="0.2">
      <c r="A38" s="64"/>
      <c r="B38" s="69" t="s">
        <v>2</v>
      </c>
      <c r="C38" s="70"/>
      <c r="D38" s="71"/>
      <c r="E38" s="71"/>
      <c r="F38" s="71"/>
    </row>
    <row r="39" spans="1:6" ht="14.25" customHeight="1" x14ac:dyDescent="0.2">
      <c r="A39" s="64"/>
      <c r="B39" s="69" t="s">
        <v>233</v>
      </c>
      <c r="C39" s="70"/>
      <c r="D39" s="71"/>
      <c r="E39" s="71"/>
      <c r="F39" s="71"/>
    </row>
    <row r="40" spans="1:6" ht="14.25" customHeight="1" x14ac:dyDescent="0.2">
      <c r="A40" s="64"/>
      <c r="B40" s="69" t="s">
        <v>234</v>
      </c>
      <c r="C40" s="72"/>
      <c r="D40" s="71"/>
      <c r="E40" s="71"/>
      <c r="F40" s="71"/>
    </row>
    <row r="41" spans="1:6" ht="14.25" customHeight="1" x14ac:dyDescent="0.2">
      <c r="A41" s="64"/>
      <c r="B41" s="69" t="s">
        <v>233</v>
      </c>
      <c r="C41" s="70"/>
      <c r="D41" s="71"/>
      <c r="E41" s="71"/>
      <c r="F41" s="71"/>
    </row>
    <row r="42" spans="1:6" ht="14.25" customHeight="1" x14ac:dyDescent="0.2">
      <c r="A42" s="64"/>
      <c r="B42" s="69" t="s">
        <v>109</v>
      </c>
      <c r="C42" s="70"/>
      <c r="D42" s="71"/>
      <c r="E42" s="71"/>
      <c r="F42" s="71"/>
    </row>
    <row r="43" spans="1:6" ht="14.25" customHeight="1" x14ac:dyDescent="0.2">
      <c r="A43" s="64"/>
      <c r="B43" s="69"/>
      <c r="C43" s="70"/>
      <c r="D43" s="71"/>
      <c r="E43" s="71"/>
      <c r="F43" s="71"/>
    </row>
    <row r="44" spans="1:6" ht="14.25" customHeight="1" x14ac:dyDescent="0.2">
      <c r="A44" s="64"/>
      <c r="B44" s="69"/>
      <c r="C44" s="70"/>
      <c r="D44" s="71"/>
      <c r="E44" s="71"/>
      <c r="F44" s="71"/>
    </row>
    <row r="45" spans="1:6" ht="14.25" customHeight="1" x14ac:dyDescent="0.2">
      <c r="A45" s="64"/>
      <c r="B45" s="69"/>
      <c r="C45" s="70"/>
      <c r="D45" s="71"/>
      <c r="E45" s="71"/>
      <c r="F45" s="71"/>
    </row>
    <row r="46" spans="1:6" ht="14.25" customHeight="1" x14ac:dyDescent="0.2">
      <c r="A46" s="64"/>
      <c r="B46" s="69"/>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74"/>
      <c r="C63" s="75"/>
      <c r="D63" s="76"/>
      <c r="E63" s="71"/>
      <c r="F63" s="71"/>
    </row>
    <row r="64" spans="1:6" ht="14.25" customHeight="1" x14ac:dyDescent="0.2">
      <c r="A64" s="64"/>
      <c r="B64" s="74"/>
      <c r="C64" s="77"/>
      <c r="D64" s="68"/>
      <c r="E64" s="71"/>
      <c r="F64" s="71"/>
    </row>
    <row r="65" spans="1:6" ht="14.25" customHeight="1" x14ac:dyDescent="0.2">
      <c r="A65" s="64"/>
      <c r="B65" s="69"/>
      <c r="C65" s="78" t="s">
        <v>226</v>
      </c>
      <c r="D65" s="79" t="s">
        <v>227</v>
      </c>
      <c r="E65" s="71"/>
      <c r="F65" s="71"/>
    </row>
    <row r="66" spans="1:6" ht="14.25" customHeight="1" x14ac:dyDescent="0.2">
      <c r="A66" s="64"/>
      <c r="B66" s="69"/>
      <c r="C66" s="80">
        <v>4.25</v>
      </c>
      <c r="D66" s="81">
        <v>350</v>
      </c>
      <c r="E66" s="82"/>
      <c r="F66" s="82"/>
    </row>
    <row r="67" spans="1:6" ht="14.25" customHeight="1" x14ac:dyDescent="0.2">
      <c r="A67" s="64"/>
      <c r="B67" s="74"/>
      <c r="C67" s="80"/>
      <c r="D67" s="81"/>
      <c r="E67" s="71"/>
      <c r="F67" s="71"/>
    </row>
    <row r="68" spans="1:6" ht="13.5" customHeight="1" x14ac:dyDescent="0.2">
      <c r="A68" s="64"/>
      <c r="B68" s="74"/>
      <c r="C68" s="83"/>
      <c r="D68" s="83"/>
      <c r="E68" s="83"/>
      <c r="F68" s="64"/>
    </row>
    <row r="69" spans="1:6" ht="15.95" customHeight="1" x14ac:dyDescent="0.2">
      <c r="A69" s="51"/>
      <c r="B69" s="84" t="s">
        <v>16</v>
      </c>
      <c r="C69" s="84"/>
      <c r="D69" s="53"/>
      <c r="E69" s="85">
        <v>1487.5</v>
      </c>
      <c r="F69" s="85"/>
    </row>
    <row r="70" spans="1:6" ht="15.95" customHeight="1" x14ac:dyDescent="0.2">
      <c r="A70" s="51"/>
      <c r="B70" s="86" t="s">
        <v>228</v>
      </c>
      <c r="C70" s="87"/>
      <c r="D70" s="53"/>
      <c r="E70" s="88">
        <v>0</v>
      </c>
      <c r="F70" s="88"/>
    </row>
    <row r="71" spans="1:6" ht="15.95" customHeight="1" x14ac:dyDescent="0.2">
      <c r="A71" s="51"/>
      <c r="B71" s="89" t="s">
        <v>229</v>
      </c>
      <c r="C71" s="87"/>
      <c r="D71" s="53"/>
      <c r="E71" s="88">
        <v>0</v>
      </c>
      <c r="F71" s="88"/>
    </row>
    <row r="72" spans="1:6" ht="15.95" customHeight="1" x14ac:dyDescent="0.2">
      <c r="A72" s="51"/>
      <c r="B72" s="89" t="s">
        <v>14</v>
      </c>
      <c r="C72" s="87"/>
      <c r="D72" s="53"/>
      <c r="E72" s="88">
        <v>0</v>
      </c>
      <c r="F72" s="88"/>
    </row>
    <row r="73" spans="1:6" ht="15.95" customHeight="1" x14ac:dyDescent="0.2">
      <c r="A73" s="51"/>
      <c r="B73" s="52" t="s">
        <v>15</v>
      </c>
      <c r="C73" s="84"/>
      <c r="D73" s="53"/>
      <c r="E73" s="90">
        <v>1487.5</v>
      </c>
      <c r="F73" s="90"/>
    </row>
    <row r="74" spans="1:6" ht="15.95" customHeight="1" x14ac:dyDescent="0.2">
      <c r="A74" s="51"/>
      <c r="B74" s="87" t="s">
        <v>5</v>
      </c>
      <c r="C74" s="91">
        <v>0.05</v>
      </c>
      <c r="D74" s="87"/>
      <c r="E74" s="92">
        <v>74.38</v>
      </c>
      <c r="F74" s="92"/>
    </row>
    <row r="75" spans="1:6" ht="15.95" customHeight="1" x14ac:dyDescent="0.2">
      <c r="A75" s="51"/>
      <c r="B75" s="93" t="s">
        <v>4</v>
      </c>
      <c r="C75" s="94">
        <v>9.9750000000000005E-2</v>
      </c>
      <c r="D75" s="87"/>
      <c r="E75" s="95">
        <v>148.38</v>
      </c>
      <c r="F75" s="92"/>
    </row>
    <row r="76" spans="1:6" ht="15.95" customHeight="1" x14ac:dyDescent="0.2">
      <c r="A76" s="51"/>
      <c r="B76" s="65"/>
      <c r="C76" s="51"/>
      <c r="D76" s="53"/>
      <c r="E76" s="54"/>
      <c r="F76" s="54"/>
    </row>
    <row r="77" spans="1:6" ht="15.95" customHeight="1" thickBot="1" x14ac:dyDescent="0.25">
      <c r="A77" s="51"/>
      <c r="B77" s="96" t="s">
        <v>17</v>
      </c>
      <c r="C77" s="84"/>
      <c r="D77" s="97"/>
      <c r="E77" s="98">
        <v>1710.2600000000002</v>
      </c>
      <c r="F77" s="99"/>
    </row>
    <row r="78" spans="1:6" ht="15.95" customHeight="1" thickTop="1" x14ac:dyDescent="0.2">
      <c r="A78" s="51"/>
      <c r="B78" s="93"/>
      <c r="C78" s="93"/>
      <c r="D78" s="93"/>
      <c r="E78" s="100"/>
      <c r="F78" s="93"/>
    </row>
    <row r="79" spans="1:6" ht="15.95" customHeight="1" x14ac:dyDescent="0.2">
      <c r="A79" s="51"/>
      <c r="B79" s="65" t="s">
        <v>19</v>
      </c>
      <c r="C79" s="93"/>
      <c r="D79" s="53"/>
      <c r="E79" s="54">
        <v>0</v>
      </c>
      <c r="F79" s="54"/>
    </row>
    <row r="80" spans="1:6" ht="15.95" customHeight="1" x14ac:dyDescent="0.2">
      <c r="A80" s="51"/>
      <c r="B80" s="84"/>
      <c r="C80" s="93"/>
      <c r="D80" s="93"/>
      <c r="E80" s="100"/>
      <c r="F80" s="93"/>
    </row>
    <row r="81" spans="1:6" ht="15.95" customHeight="1" x14ac:dyDescent="0.2">
      <c r="A81" s="51"/>
      <c r="B81" s="120" t="s">
        <v>18</v>
      </c>
      <c r="C81" s="121"/>
      <c r="D81" s="101"/>
      <c r="E81" s="102">
        <v>1710.2600000000002</v>
      </c>
      <c r="F81" s="54"/>
    </row>
    <row r="82" spans="1:6" ht="15.95" customHeight="1" x14ac:dyDescent="0.2">
      <c r="A82" s="51"/>
      <c r="B82" s="51"/>
      <c r="C82" s="51"/>
      <c r="D82" s="53"/>
      <c r="E82" s="54"/>
      <c r="F82" s="54"/>
    </row>
    <row r="83" spans="1:6" ht="15.95" customHeight="1" x14ac:dyDescent="0.2">
      <c r="A83" s="103"/>
      <c r="B83" s="122"/>
      <c r="C83" s="123"/>
      <c r="D83" s="123"/>
      <c r="E83" s="123"/>
      <c r="F83" s="104"/>
    </row>
    <row r="84" spans="1:6" ht="15.95" customHeight="1" x14ac:dyDescent="0.2">
      <c r="A84" s="124" t="s">
        <v>33</v>
      </c>
      <c r="B84" s="124"/>
      <c r="C84" s="124"/>
      <c r="D84" s="124"/>
      <c r="E84" s="124"/>
      <c r="F84" s="65"/>
    </row>
    <row r="85" spans="1:6" ht="15.95" customHeight="1" x14ac:dyDescent="0.2">
      <c r="A85" s="125" t="s">
        <v>34</v>
      </c>
      <c r="B85" s="125"/>
      <c r="C85" s="125"/>
      <c r="D85" s="125"/>
      <c r="E85" s="125"/>
      <c r="F85" s="106"/>
    </row>
    <row r="86" spans="1:6" ht="15.95" customHeight="1" x14ac:dyDescent="0.2">
      <c r="A86" s="105"/>
      <c r="B86" s="105"/>
      <c r="C86" s="105"/>
      <c r="D86" s="105"/>
      <c r="E86" s="105"/>
      <c r="F86" s="106"/>
    </row>
    <row r="87" spans="1:6" ht="15.95" customHeight="1" x14ac:dyDescent="0.2">
      <c r="A87" s="105"/>
      <c r="B87" s="105"/>
      <c r="C87" s="105"/>
      <c r="D87" s="105"/>
      <c r="E87" s="105"/>
      <c r="F87" s="106"/>
    </row>
    <row r="88" spans="1:6" ht="15.95" customHeight="1" x14ac:dyDescent="0.2">
      <c r="A88" s="126" t="s">
        <v>7</v>
      </c>
      <c r="B88" s="126"/>
      <c r="C88" s="126"/>
      <c r="D88" s="126"/>
      <c r="E88" s="126"/>
      <c r="F88" s="126"/>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zoomScale="80" zoomScaleNormal="100" zoomScaleSheetLayoutView="80" workbookViewId="0">
      <selection activeCell="B31" sqref="B3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63</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61</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t="s">
        <v>62</v>
      </c>
      <c r="C35" s="109"/>
      <c r="D35" s="109"/>
      <c r="E35" s="28"/>
      <c r="F35" s="21"/>
    </row>
    <row r="36" spans="1:6" ht="14.25" x14ac:dyDescent="0.2">
      <c r="A36" s="21"/>
      <c r="B36" s="109"/>
      <c r="C36" s="109"/>
      <c r="D36" s="109"/>
      <c r="E36" s="28"/>
      <c r="F36" s="21"/>
    </row>
    <row r="37" spans="1:6" ht="14.25" x14ac:dyDescent="0.2">
      <c r="A37" s="21"/>
      <c r="B37" s="109"/>
      <c r="C37" s="109"/>
      <c r="D37" s="109"/>
      <c r="E37" s="28"/>
      <c r="F37" s="21"/>
    </row>
    <row r="38" spans="1:6" ht="14.25" x14ac:dyDescent="0.2">
      <c r="A38" s="21"/>
      <c r="B38" s="109"/>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4.25" x14ac:dyDescent="0.2">
      <c r="A67" s="21"/>
      <c r="B67" s="109"/>
      <c r="C67" s="109"/>
      <c r="D67" s="109"/>
      <c r="E67" s="28"/>
      <c r="F67" s="21"/>
    </row>
    <row r="68" spans="1:6" ht="13.5" customHeight="1" x14ac:dyDescent="0.2">
      <c r="A68" s="21"/>
      <c r="B68" s="109"/>
      <c r="C68" s="109"/>
      <c r="D68" s="109"/>
      <c r="E68" s="28"/>
      <c r="F68" s="21"/>
    </row>
    <row r="69" spans="1:6" ht="13.5" customHeight="1" x14ac:dyDescent="0.2">
      <c r="A69" s="21"/>
      <c r="B69" s="25" t="s">
        <v>16</v>
      </c>
      <c r="C69" s="26"/>
      <c r="D69" s="26"/>
      <c r="E69" s="29">
        <f>0.5*255</f>
        <v>127.5</v>
      </c>
      <c r="F69" s="21"/>
    </row>
    <row r="70" spans="1:6" ht="13.5" customHeight="1" x14ac:dyDescent="0.2">
      <c r="A70" s="21"/>
      <c r="B70" s="34" t="s">
        <v>54</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127.5</v>
      </c>
      <c r="F72" s="21"/>
    </row>
    <row r="73" spans="1:6" ht="13.5" customHeight="1" x14ac:dyDescent="0.2">
      <c r="A73" s="21"/>
      <c r="B73" s="26" t="s">
        <v>5</v>
      </c>
      <c r="C73" s="31">
        <v>0.05</v>
      </c>
      <c r="D73" s="26"/>
      <c r="E73" s="35">
        <f>ROUND(E72*C73,2)</f>
        <v>6.38</v>
      </c>
      <c r="F73" s="21"/>
    </row>
    <row r="74" spans="1:6" ht="13.5" customHeight="1" x14ac:dyDescent="0.2">
      <c r="A74" s="21"/>
      <c r="B74" s="26" t="s">
        <v>4</v>
      </c>
      <c r="C74" s="42">
        <v>9.9750000000000005E-2</v>
      </c>
      <c r="D74" s="26"/>
      <c r="E74" s="43">
        <f>ROUND(E72*C74,2)</f>
        <v>12.72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146.6</v>
      </c>
      <c r="F76" s="21"/>
    </row>
    <row r="77" spans="1:6" ht="15.75" thickTop="1" x14ac:dyDescent="0.2">
      <c r="A77" s="21"/>
      <c r="B77" s="111"/>
      <c r="C77" s="111"/>
      <c r="D77" s="111"/>
      <c r="E77" s="36"/>
      <c r="F77" s="21"/>
    </row>
    <row r="78" spans="1:6" ht="15" x14ac:dyDescent="0.2">
      <c r="A78" s="21"/>
      <c r="B78" s="116" t="s">
        <v>19</v>
      </c>
      <c r="C78" s="116"/>
      <c r="D78" s="116"/>
      <c r="E78" s="36">
        <v>0</v>
      </c>
      <c r="F78" s="21"/>
    </row>
    <row r="79" spans="1:6" ht="15" x14ac:dyDescent="0.2">
      <c r="A79" s="21"/>
      <c r="B79" s="111"/>
      <c r="C79" s="111"/>
      <c r="D79" s="111"/>
      <c r="E79" s="36"/>
      <c r="F79" s="21"/>
    </row>
    <row r="80" spans="1:6" ht="19.5" customHeight="1" x14ac:dyDescent="0.2">
      <c r="A80" s="21"/>
      <c r="B80" s="37" t="s">
        <v>18</v>
      </c>
      <c r="C80" s="38"/>
      <c r="D80" s="38"/>
      <c r="E80" s="39">
        <f>E76-E78</f>
        <v>146.6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4"/>
      <c r="C83" s="114"/>
      <c r="D83" s="114"/>
      <c r="E83" s="114"/>
      <c r="F83" s="21"/>
    </row>
    <row r="84" spans="1:6" ht="14.25" x14ac:dyDescent="0.2">
      <c r="A84" s="108" t="s">
        <v>33</v>
      </c>
      <c r="B84" s="108"/>
      <c r="C84" s="108"/>
      <c r="D84" s="108"/>
      <c r="E84" s="108"/>
      <c r="F84" s="108"/>
    </row>
    <row r="85" spans="1:6" ht="14.25" x14ac:dyDescent="0.2">
      <c r="A85" s="117" t="s">
        <v>34</v>
      </c>
      <c r="B85" s="117"/>
      <c r="C85" s="117"/>
      <c r="D85" s="117"/>
      <c r="E85" s="117"/>
      <c r="F85" s="117"/>
    </row>
    <row r="86" spans="1:6" x14ac:dyDescent="0.2">
      <c r="A86" s="21"/>
      <c r="B86" s="21"/>
      <c r="C86" s="21"/>
      <c r="D86" s="21"/>
      <c r="E86" s="21"/>
      <c r="F86" s="21"/>
    </row>
    <row r="87" spans="1:6" x14ac:dyDescent="0.2">
      <c r="A87" s="21"/>
      <c r="B87" s="115"/>
      <c r="C87" s="115"/>
      <c r="D87" s="115"/>
      <c r="E87" s="115"/>
      <c r="F87" s="21"/>
    </row>
    <row r="88" spans="1:6" ht="15" x14ac:dyDescent="0.2">
      <c r="A88" s="107" t="s">
        <v>7</v>
      </c>
      <c r="B88" s="107"/>
      <c r="C88" s="107"/>
      <c r="D88" s="107"/>
      <c r="E88" s="107"/>
      <c r="F88" s="107"/>
    </row>
    <row r="90" spans="1:6" ht="39.75" customHeight="1" x14ac:dyDescent="0.2">
      <c r="B90" s="112"/>
      <c r="C90" s="113"/>
      <c r="D90" s="11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44FAA-2FC7-43E7-B063-DAD99E92C408}">
  <sheetPr>
    <pageSetUpPr fitToPage="1"/>
  </sheetPr>
  <dimension ref="A12:F91"/>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65</v>
      </c>
      <c r="C25" s="21"/>
      <c r="D25" s="21"/>
      <c r="E25" s="21"/>
      <c r="F25" s="21"/>
    </row>
    <row r="26" spans="1:6" ht="33.75" customHeight="1" x14ac:dyDescent="0.2">
      <c r="A26" s="17"/>
      <c r="B26" s="46" t="s">
        <v>66</v>
      </c>
      <c r="C26" s="21"/>
      <c r="D26" s="21"/>
      <c r="E26" s="21"/>
      <c r="F26" s="21"/>
    </row>
    <row r="27" spans="1:6" x14ac:dyDescent="0.2">
      <c r="A27" s="18"/>
      <c r="B27" s="21"/>
      <c r="C27" s="23"/>
      <c r="D27" s="23"/>
      <c r="E27" s="24"/>
      <c r="F27" s="21"/>
    </row>
    <row r="28" spans="1:6" ht="15" x14ac:dyDescent="0.2">
      <c r="A28" s="17"/>
      <c r="B28" s="23"/>
      <c r="C28" s="23"/>
      <c r="D28" s="27" t="s">
        <v>13</v>
      </c>
      <c r="E28" s="27" t="s">
        <v>67</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t="s">
        <v>68</v>
      </c>
      <c r="C35" s="109"/>
      <c r="D35" s="109"/>
      <c r="E35" s="28"/>
      <c r="F35" s="21"/>
    </row>
    <row r="36" spans="1:6" ht="14.25" x14ac:dyDescent="0.2">
      <c r="A36" s="21"/>
      <c r="B36" s="109"/>
      <c r="C36" s="109"/>
      <c r="D36" s="109"/>
      <c r="E36" s="28"/>
      <c r="F36" s="21"/>
    </row>
    <row r="37" spans="1:6" ht="14.25" x14ac:dyDescent="0.2">
      <c r="A37" s="21"/>
      <c r="B37" s="109" t="s">
        <v>69</v>
      </c>
      <c r="C37" s="109"/>
      <c r="D37" s="109"/>
      <c r="E37" s="28"/>
      <c r="F37" s="21"/>
    </row>
    <row r="38" spans="1:6" ht="14.25" x14ac:dyDescent="0.2">
      <c r="A38" s="21"/>
      <c r="B38" s="109"/>
      <c r="C38" s="109"/>
      <c r="D38" s="109"/>
      <c r="E38" s="28"/>
      <c r="F38" s="21"/>
    </row>
    <row r="39" spans="1:6" ht="28.5" customHeight="1" x14ac:dyDescent="0.2">
      <c r="A39" s="21"/>
      <c r="B39" s="109" t="s">
        <v>70</v>
      </c>
      <c r="C39" s="109"/>
      <c r="D39" s="109"/>
      <c r="E39" s="28"/>
      <c r="F39" s="21"/>
    </row>
    <row r="40" spans="1:6" ht="14.25" x14ac:dyDescent="0.2">
      <c r="A40" s="21"/>
      <c r="B40" s="109"/>
      <c r="C40" s="109"/>
      <c r="D40" s="109"/>
      <c r="E40" s="28"/>
      <c r="F40" s="21"/>
    </row>
    <row r="41" spans="1:6" ht="14.25" x14ac:dyDescent="0.2">
      <c r="A41" s="21"/>
      <c r="B41" s="109" t="s">
        <v>71</v>
      </c>
      <c r="C41" s="109"/>
      <c r="D41" s="109"/>
      <c r="E41" s="28"/>
      <c r="F41" s="21"/>
    </row>
    <row r="42" spans="1:6" ht="14.25" x14ac:dyDescent="0.2">
      <c r="A42" s="21"/>
      <c r="B42" s="109"/>
      <c r="C42" s="109"/>
      <c r="D42" s="109"/>
      <c r="E42" s="28"/>
      <c r="F42" s="21"/>
    </row>
    <row r="43" spans="1:6" ht="14.25" x14ac:dyDescent="0.2">
      <c r="A43" s="21"/>
      <c r="B43" s="109" t="s">
        <v>72</v>
      </c>
      <c r="C43" s="109"/>
      <c r="D43" s="109"/>
      <c r="E43" s="28"/>
      <c r="F43" s="21"/>
    </row>
    <row r="44" spans="1:6" ht="14.25" x14ac:dyDescent="0.2">
      <c r="A44" s="21"/>
      <c r="B44" s="109"/>
      <c r="C44" s="109"/>
      <c r="D44" s="109"/>
      <c r="E44" s="28"/>
      <c r="F44" s="21"/>
    </row>
    <row r="45" spans="1:6" ht="14.25"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3.5" customHeight="1" x14ac:dyDescent="0.2">
      <c r="A67" s="21"/>
      <c r="B67" s="109"/>
      <c r="C67" s="109"/>
      <c r="D67" s="109"/>
      <c r="E67" s="28"/>
      <c r="F67" s="21"/>
    </row>
    <row r="68" spans="1:6" ht="13.5" customHeight="1" x14ac:dyDescent="0.2">
      <c r="A68" s="21"/>
      <c r="B68" s="25" t="s">
        <v>16</v>
      </c>
      <c r="C68" s="26"/>
      <c r="D68" s="26"/>
      <c r="E68" s="29">
        <f>8*255</f>
        <v>2040</v>
      </c>
      <c r="F68" s="21"/>
    </row>
    <row r="69" spans="1:6" ht="13.5" customHeight="1" x14ac:dyDescent="0.2">
      <c r="A69" s="21"/>
      <c r="B69" s="34" t="s">
        <v>54</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2040</v>
      </c>
      <c r="F71" s="21"/>
    </row>
    <row r="72" spans="1:6" ht="13.5" customHeight="1" x14ac:dyDescent="0.2">
      <c r="A72" s="21"/>
      <c r="B72" s="26" t="s">
        <v>5</v>
      </c>
      <c r="C72" s="31">
        <v>0.05</v>
      </c>
      <c r="D72" s="26"/>
      <c r="E72" s="35">
        <f>ROUND(E71*C72,2)</f>
        <v>102</v>
      </c>
      <c r="F72" s="21"/>
    </row>
    <row r="73" spans="1:6" ht="13.5" customHeight="1" x14ac:dyDescent="0.2">
      <c r="A73" s="21"/>
      <c r="B73" s="26" t="s">
        <v>4</v>
      </c>
      <c r="C73" s="42">
        <v>9.9750000000000005E-2</v>
      </c>
      <c r="D73" s="26"/>
      <c r="E73" s="43">
        <f>ROUND(E71*C73,2)</f>
        <v>203.49</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2345.4899999999998</v>
      </c>
      <c r="F75" s="21"/>
    </row>
    <row r="76" spans="1:6" ht="15.75" thickTop="1" x14ac:dyDescent="0.2">
      <c r="A76" s="21"/>
      <c r="B76" s="111"/>
      <c r="C76" s="111"/>
      <c r="D76" s="111"/>
      <c r="E76" s="36"/>
      <c r="F76" s="21"/>
    </row>
    <row r="77" spans="1:6" ht="15" x14ac:dyDescent="0.2">
      <c r="A77" s="21"/>
      <c r="B77" s="116" t="s">
        <v>19</v>
      </c>
      <c r="C77" s="116"/>
      <c r="D77" s="116"/>
      <c r="E77" s="36">
        <v>0</v>
      </c>
      <c r="F77" s="21"/>
    </row>
    <row r="78" spans="1:6" ht="15" x14ac:dyDescent="0.2">
      <c r="A78" s="21"/>
      <c r="B78" s="111"/>
      <c r="C78" s="111"/>
      <c r="D78" s="111"/>
      <c r="E78" s="36"/>
      <c r="F78" s="21"/>
    </row>
    <row r="79" spans="1:6" ht="19.5" customHeight="1" x14ac:dyDescent="0.2">
      <c r="A79" s="21"/>
      <c r="B79" s="37" t="s">
        <v>18</v>
      </c>
      <c r="C79" s="38"/>
      <c r="D79" s="38"/>
      <c r="E79" s="39">
        <f>E75-E77</f>
        <v>2345.4899999999998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4"/>
      <c r="C82" s="114"/>
      <c r="D82" s="114"/>
      <c r="E82" s="114"/>
      <c r="F82" s="21"/>
    </row>
    <row r="83" spans="1:6" ht="14.25" x14ac:dyDescent="0.2">
      <c r="A83" s="108" t="s">
        <v>33</v>
      </c>
      <c r="B83" s="108"/>
      <c r="C83" s="108"/>
      <c r="D83" s="108"/>
      <c r="E83" s="108"/>
      <c r="F83" s="108"/>
    </row>
    <row r="84" spans="1:6" ht="14.25" x14ac:dyDescent="0.2">
      <c r="A84" s="117" t="s">
        <v>34</v>
      </c>
      <c r="B84" s="117"/>
      <c r="C84" s="117"/>
      <c r="D84" s="117"/>
      <c r="E84" s="117"/>
      <c r="F84" s="117"/>
    </row>
    <row r="85" spans="1:6" x14ac:dyDescent="0.2">
      <c r="A85" s="21"/>
      <c r="B85" s="21"/>
      <c r="C85" s="21"/>
      <c r="D85" s="21"/>
      <c r="E85" s="21"/>
      <c r="F85" s="21"/>
    </row>
    <row r="86" spans="1:6" x14ac:dyDescent="0.2">
      <c r="A86" s="21"/>
      <c r="B86" s="115"/>
      <c r="C86" s="115"/>
      <c r="D86" s="115"/>
      <c r="E86" s="115"/>
      <c r="F86" s="21"/>
    </row>
    <row r="87" spans="1:6" ht="15" x14ac:dyDescent="0.2">
      <c r="A87" s="107" t="s">
        <v>7</v>
      </c>
      <c r="B87" s="107"/>
      <c r="C87" s="107"/>
      <c r="D87" s="107"/>
      <c r="E87" s="107"/>
      <c r="F87" s="107"/>
    </row>
    <row r="89" spans="1:6" ht="39.75" customHeight="1" x14ac:dyDescent="0.2">
      <c r="B89" s="112"/>
      <c r="C89" s="113"/>
      <c r="D89" s="113"/>
    </row>
    <row r="90" spans="1:6" ht="13.5" customHeight="1" x14ac:dyDescent="0.2"/>
    <row r="91" spans="1:6" x14ac:dyDescent="0.2">
      <c r="B91" s="16"/>
      <c r="C91" s="16"/>
      <c r="D91" s="16"/>
    </row>
  </sheetData>
  <mergeCells count="45">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6:B78 B12:B20 B33:B67" xr:uid="{EC572887-A2D8-4DB7-9FA4-9636A1A6F567}">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8999-3735-4E68-8B6B-45FDA2FC3A1C}">
  <sheetPr>
    <pageSetUpPr fitToPage="1"/>
  </sheetPr>
  <dimension ref="A12:F91"/>
  <sheetViews>
    <sheetView view="pageBreakPreview" topLeftCell="A13"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80</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t="s">
        <v>75</v>
      </c>
      <c r="C35" s="109"/>
      <c r="D35" s="109"/>
      <c r="E35" s="28"/>
      <c r="F35" s="21"/>
    </row>
    <row r="36" spans="1:6" ht="14.25" x14ac:dyDescent="0.2">
      <c r="A36" s="21"/>
      <c r="B36" s="109"/>
      <c r="C36" s="109"/>
      <c r="D36" s="109"/>
      <c r="E36" s="28"/>
      <c r="F36" s="21"/>
    </row>
    <row r="37" spans="1:6" ht="14.25" x14ac:dyDescent="0.2">
      <c r="A37" s="21"/>
      <c r="B37" s="109" t="s">
        <v>77</v>
      </c>
      <c r="C37" s="109"/>
      <c r="D37" s="109"/>
      <c r="E37" s="28"/>
      <c r="F37" s="21"/>
    </row>
    <row r="38" spans="1:6" ht="14.25" x14ac:dyDescent="0.2">
      <c r="A38" s="21"/>
      <c r="B38" s="109"/>
      <c r="C38" s="109"/>
      <c r="D38" s="109"/>
      <c r="E38" s="28"/>
      <c r="F38" s="21"/>
    </row>
    <row r="39" spans="1:6" ht="14.25" x14ac:dyDescent="0.2">
      <c r="A39" s="21"/>
      <c r="B39" s="109" t="s">
        <v>76</v>
      </c>
      <c r="C39" s="109"/>
      <c r="D39" s="109"/>
      <c r="E39" s="28"/>
      <c r="F39" s="21"/>
    </row>
    <row r="40" spans="1:6" ht="14.25" x14ac:dyDescent="0.2">
      <c r="A40" s="21"/>
      <c r="B40" s="109"/>
      <c r="C40" s="109"/>
      <c r="D40" s="109"/>
      <c r="E40" s="28"/>
      <c r="F40" s="21"/>
    </row>
    <row r="41" spans="1:6" ht="14.25" x14ac:dyDescent="0.2">
      <c r="A41" s="21"/>
      <c r="B41" s="109" t="s">
        <v>78</v>
      </c>
      <c r="C41" s="109"/>
      <c r="D41" s="109"/>
      <c r="E41" s="28"/>
      <c r="F41" s="21"/>
    </row>
    <row r="42" spans="1:6" ht="14.25" x14ac:dyDescent="0.2">
      <c r="A42" s="21"/>
      <c r="B42" s="109"/>
      <c r="C42" s="109"/>
      <c r="D42" s="109"/>
      <c r="E42" s="28"/>
      <c r="F42" s="21"/>
    </row>
    <row r="43" spans="1:6" ht="14.25" x14ac:dyDescent="0.2">
      <c r="A43" s="21"/>
      <c r="B43" s="109" t="s">
        <v>37</v>
      </c>
      <c r="C43" s="109"/>
      <c r="D43" s="109"/>
      <c r="E43" s="28"/>
      <c r="F43" s="21"/>
    </row>
    <row r="44" spans="1:6" ht="14.25" x14ac:dyDescent="0.2">
      <c r="A44" s="21"/>
      <c r="B44" s="109"/>
      <c r="C44" s="109"/>
      <c r="D44" s="109"/>
      <c r="E44" s="28"/>
      <c r="F44" s="21"/>
    </row>
    <row r="45" spans="1:6" ht="28.5" customHeight="1" x14ac:dyDescent="0.2">
      <c r="A45" s="21"/>
      <c r="B45" s="109" t="s">
        <v>74</v>
      </c>
      <c r="C45" s="109"/>
      <c r="D45" s="109"/>
      <c r="E45" s="28"/>
      <c r="F45" s="21"/>
    </row>
    <row r="46" spans="1:6" ht="14.25" x14ac:dyDescent="0.2">
      <c r="A46" s="21"/>
      <c r="B46" s="109"/>
      <c r="C46" s="109"/>
      <c r="D46" s="109"/>
      <c r="E46" s="28"/>
      <c r="F46" s="21"/>
    </row>
    <row r="47" spans="1:6" ht="14.25" x14ac:dyDescent="0.2">
      <c r="A47" s="21"/>
      <c r="B47" s="109" t="s">
        <v>32</v>
      </c>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3.5" customHeight="1" x14ac:dyDescent="0.2">
      <c r="A67" s="21"/>
      <c r="B67" s="109"/>
      <c r="C67" s="109"/>
      <c r="D67" s="109"/>
      <c r="E67" s="28"/>
      <c r="F67" s="21"/>
    </row>
    <row r="68" spans="1:6" ht="13.5" customHeight="1" x14ac:dyDescent="0.2">
      <c r="A68" s="21"/>
      <c r="B68" s="25" t="s">
        <v>16</v>
      </c>
      <c r="C68" s="26"/>
      <c r="D68" s="26"/>
      <c r="E68" s="29">
        <f>16*265</f>
        <v>4240</v>
      </c>
      <c r="F68" s="21"/>
    </row>
    <row r="69" spans="1:6" ht="13.5" customHeight="1" x14ac:dyDescent="0.2">
      <c r="A69" s="21"/>
      <c r="B69" s="34" t="s">
        <v>54</v>
      </c>
      <c r="C69" s="26"/>
      <c r="D69" s="26"/>
      <c r="E69" s="30">
        <v>0</v>
      </c>
      <c r="F69" s="21"/>
    </row>
    <row r="70" spans="1:6" ht="13.5" customHeight="1" x14ac:dyDescent="0.2">
      <c r="A70" s="21"/>
      <c r="B70" s="34" t="s">
        <v>73</v>
      </c>
      <c r="C70" s="26"/>
      <c r="D70" s="26"/>
      <c r="E70" s="30">
        <v>900</v>
      </c>
      <c r="F70" s="21"/>
    </row>
    <row r="71" spans="1:6" ht="13.5" customHeight="1" x14ac:dyDescent="0.2">
      <c r="A71" s="21"/>
      <c r="B71" s="25" t="s">
        <v>15</v>
      </c>
      <c r="C71" s="26"/>
      <c r="D71" s="26"/>
      <c r="E71" s="29">
        <f>SUM(E68:E70)</f>
        <v>5140</v>
      </c>
      <c r="F71" s="21"/>
    </row>
    <row r="72" spans="1:6" ht="13.5" customHeight="1" x14ac:dyDescent="0.2">
      <c r="A72" s="21"/>
      <c r="B72" s="26" t="s">
        <v>5</v>
      </c>
      <c r="C72" s="31">
        <v>0.05</v>
      </c>
      <c r="D72" s="26"/>
      <c r="E72" s="35">
        <f>ROUND(E71*C72,2)</f>
        <v>257</v>
      </c>
      <c r="F72" s="21"/>
    </row>
    <row r="73" spans="1:6" ht="13.5" customHeight="1" x14ac:dyDescent="0.2">
      <c r="A73" s="21"/>
      <c r="B73" s="26" t="s">
        <v>4</v>
      </c>
      <c r="C73" s="42">
        <v>9.9750000000000005E-2</v>
      </c>
      <c r="D73" s="26"/>
      <c r="E73" s="43">
        <f>ROUND(E71*C73,2)</f>
        <v>512.72</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5909.72</v>
      </c>
      <c r="F75" s="21"/>
    </row>
    <row r="76" spans="1:6" ht="15.75" thickTop="1" x14ac:dyDescent="0.2">
      <c r="A76" s="21"/>
      <c r="B76" s="111"/>
      <c r="C76" s="111"/>
      <c r="D76" s="111"/>
      <c r="E76" s="36"/>
      <c r="F76" s="21"/>
    </row>
    <row r="77" spans="1:6" ht="15" x14ac:dyDescent="0.2">
      <c r="A77" s="21"/>
      <c r="B77" s="116" t="s">
        <v>19</v>
      </c>
      <c r="C77" s="116"/>
      <c r="D77" s="116"/>
      <c r="E77" s="36">
        <v>0</v>
      </c>
      <c r="F77" s="21"/>
    </row>
    <row r="78" spans="1:6" ht="15" x14ac:dyDescent="0.2">
      <c r="A78" s="21"/>
      <c r="B78" s="111"/>
      <c r="C78" s="111"/>
      <c r="D78" s="111"/>
      <c r="E78" s="36"/>
      <c r="F78" s="21"/>
    </row>
    <row r="79" spans="1:6" ht="19.5" customHeight="1" x14ac:dyDescent="0.2">
      <c r="A79" s="21"/>
      <c r="B79" s="37" t="s">
        <v>18</v>
      </c>
      <c r="C79" s="38"/>
      <c r="D79" s="38"/>
      <c r="E79" s="39">
        <f>E75-E77</f>
        <v>5909.72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4"/>
      <c r="C82" s="114"/>
      <c r="D82" s="114"/>
      <c r="E82" s="114"/>
      <c r="F82" s="21"/>
    </row>
    <row r="83" spans="1:6" ht="14.25" x14ac:dyDescent="0.2">
      <c r="A83" s="108" t="s">
        <v>33</v>
      </c>
      <c r="B83" s="108"/>
      <c r="C83" s="108"/>
      <c r="D83" s="108"/>
      <c r="E83" s="108"/>
      <c r="F83" s="108"/>
    </row>
    <row r="84" spans="1:6" ht="14.25" x14ac:dyDescent="0.2">
      <c r="A84" s="117" t="s">
        <v>34</v>
      </c>
      <c r="B84" s="117"/>
      <c r="C84" s="117"/>
      <c r="D84" s="117"/>
      <c r="E84" s="117"/>
      <c r="F84" s="117"/>
    </row>
    <row r="85" spans="1:6" x14ac:dyDescent="0.2">
      <c r="A85" s="21"/>
      <c r="B85" s="21"/>
      <c r="C85" s="21"/>
      <c r="D85" s="21"/>
      <c r="E85" s="21"/>
      <c r="F85" s="21"/>
    </row>
    <row r="86" spans="1:6" x14ac:dyDescent="0.2">
      <c r="A86" s="21"/>
      <c r="B86" s="115"/>
      <c r="C86" s="115"/>
      <c r="D86" s="115"/>
      <c r="E86" s="115"/>
      <c r="F86" s="21"/>
    </row>
    <row r="87" spans="1:6" ht="15" x14ac:dyDescent="0.2">
      <c r="A87" s="107" t="s">
        <v>7</v>
      </c>
      <c r="B87" s="107"/>
      <c r="C87" s="107"/>
      <c r="D87" s="107"/>
      <c r="E87" s="107"/>
      <c r="F87" s="107"/>
    </row>
    <row r="89" spans="1:6" ht="39.75" customHeight="1" x14ac:dyDescent="0.2">
      <c r="B89" s="112"/>
      <c r="C89" s="113"/>
      <c r="D89" s="113"/>
    </row>
    <row r="90" spans="1:6" ht="13.5" customHeight="1" x14ac:dyDescent="0.2"/>
    <row r="91" spans="1:6" x14ac:dyDescent="0.2">
      <c r="B91" s="16"/>
      <c r="C91" s="16"/>
      <c r="D91" s="16"/>
    </row>
  </sheetData>
  <mergeCells count="45">
    <mergeCell ref="B39:D39"/>
    <mergeCell ref="B37:D37"/>
    <mergeCell ref="B38:D38"/>
    <mergeCell ref="B64:D64"/>
    <mergeCell ref="B65:D65"/>
    <mergeCell ref="B55:D55"/>
    <mergeCell ref="B47:D47"/>
    <mergeCell ref="B48:D48"/>
    <mergeCell ref="B49:D49"/>
    <mergeCell ref="B44:D44"/>
    <mergeCell ref="B45:D45"/>
    <mergeCell ref="B40:D40"/>
    <mergeCell ref="B41:D41"/>
    <mergeCell ref="B46:D46"/>
    <mergeCell ref="B50:D50"/>
    <mergeCell ref="B51:D51"/>
    <mergeCell ref="A30:F30"/>
    <mergeCell ref="B33:D33"/>
    <mergeCell ref="B34:D34"/>
    <mergeCell ref="B35:D35"/>
    <mergeCell ref="B36:D36"/>
    <mergeCell ref="B67:D67"/>
    <mergeCell ref="B56:D56"/>
    <mergeCell ref="B57:D57"/>
    <mergeCell ref="B61:D61"/>
    <mergeCell ref="B62:D62"/>
    <mergeCell ref="B63:D63"/>
    <mergeCell ref="B66:D66"/>
    <mergeCell ref="B42:D42"/>
    <mergeCell ref="B43:D43"/>
    <mergeCell ref="B58:D58"/>
    <mergeCell ref="B59:D59"/>
    <mergeCell ref="B60:D60"/>
    <mergeCell ref="B52:D52"/>
    <mergeCell ref="B53:D53"/>
    <mergeCell ref="B54:D54"/>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1E0369B9-A316-4537-A38B-F8C0CF3110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9BEC-CC77-4C08-BCD9-89ECF046F5C3}">
  <sheetPr>
    <pageSetUpPr fitToPage="1"/>
  </sheetPr>
  <dimension ref="A12:F91"/>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86</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t="s">
        <v>82</v>
      </c>
      <c r="C35" s="109"/>
      <c r="D35" s="109"/>
      <c r="E35" s="28"/>
      <c r="F35" s="21"/>
    </row>
    <row r="36" spans="1:6" ht="14.25" x14ac:dyDescent="0.2">
      <c r="A36" s="21"/>
      <c r="B36" s="109"/>
      <c r="C36" s="109"/>
      <c r="D36" s="109"/>
      <c r="E36" s="28"/>
      <c r="F36" s="21"/>
    </row>
    <row r="37" spans="1:6" ht="14.25" x14ac:dyDescent="0.2">
      <c r="A37" s="21"/>
      <c r="B37" s="109"/>
      <c r="C37" s="109"/>
      <c r="D37" s="109"/>
      <c r="E37" s="28"/>
      <c r="F37" s="21"/>
    </row>
    <row r="38" spans="1:6" ht="14.25" x14ac:dyDescent="0.2">
      <c r="A38" s="21"/>
      <c r="B38" s="109"/>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28.5" customHeight="1"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3.5" customHeight="1" x14ac:dyDescent="0.2">
      <c r="A67" s="21"/>
      <c r="B67" s="109"/>
      <c r="C67" s="109"/>
      <c r="D67" s="109"/>
      <c r="E67" s="28"/>
      <c r="F67" s="21"/>
    </row>
    <row r="68" spans="1:6" ht="13.5" customHeight="1" x14ac:dyDescent="0.2">
      <c r="A68" s="21"/>
      <c r="B68" s="25" t="s">
        <v>16</v>
      </c>
      <c r="C68" s="26"/>
      <c r="D68" s="26"/>
      <c r="E68" s="29">
        <f>0.5*285</f>
        <v>142.5</v>
      </c>
      <c r="F68" s="21"/>
    </row>
    <row r="69" spans="1:6" ht="13.5" customHeight="1" x14ac:dyDescent="0.2">
      <c r="A69" s="21"/>
      <c r="B69" s="34" t="s">
        <v>54</v>
      </c>
      <c r="C69" s="26"/>
      <c r="D69" s="26"/>
      <c r="E69" s="30">
        <v>0</v>
      </c>
      <c r="F69" s="21"/>
    </row>
    <row r="70" spans="1:6" ht="13.5" customHeight="1" x14ac:dyDescent="0.2">
      <c r="A70" s="21"/>
      <c r="B70" s="34" t="s">
        <v>73</v>
      </c>
      <c r="C70" s="26"/>
      <c r="D70" s="26"/>
      <c r="E70" s="30">
        <v>0</v>
      </c>
      <c r="F70" s="21"/>
    </row>
    <row r="71" spans="1:6" ht="13.5" customHeight="1" x14ac:dyDescent="0.2">
      <c r="A71" s="21"/>
      <c r="B71" s="25" t="s">
        <v>15</v>
      </c>
      <c r="C71" s="26"/>
      <c r="D71" s="26"/>
      <c r="E71" s="29">
        <f>SUM(E68:E70)</f>
        <v>142.5</v>
      </c>
      <c r="F71" s="21"/>
    </row>
    <row r="72" spans="1:6" ht="13.5" customHeight="1" x14ac:dyDescent="0.2">
      <c r="A72" s="21"/>
      <c r="B72" s="26" t="s">
        <v>5</v>
      </c>
      <c r="C72" s="31">
        <v>0.05</v>
      </c>
      <c r="D72" s="26"/>
      <c r="E72" s="35">
        <f>ROUND(E71*C72,2)</f>
        <v>7.13</v>
      </c>
      <c r="F72" s="21"/>
    </row>
    <row r="73" spans="1:6" ht="13.5" customHeight="1" x14ac:dyDescent="0.2">
      <c r="A73" s="21"/>
      <c r="B73" s="26" t="s">
        <v>4</v>
      </c>
      <c r="C73" s="42">
        <v>9.9750000000000005E-2</v>
      </c>
      <c r="D73" s="26"/>
      <c r="E73" s="43">
        <f>ROUND(E71*C73,2)</f>
        <v>14.21</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163.84</v>
      </c>
      <c r="F75" s="21"/>
    </row>
    <row r="76" spans="1:6" ht="15.75" thickTop="1" x14ac:dyDescent="0.2">
      <c r="A76" s="21"/>
      <c r="B76" s="111"/>
      <c r="C76" s="111"/>
      <c r="D76" s="111"/>
      <c r="E76" s="36"/>
      <c r="F76" s="21"/>
    </row>
    <row r="77" spans="1:6" ht="15" x14ac:dyDescent="0.2">
      <c r="A77" s="21"/>
      <c r="B77" s="116" t="s">
        <v>19</v>
      </c>
      <c r="C77" s="116"/>
      <c r="D77" s="116"/>
      <c r="E77" s="36">
        <v>0</v>
      </c>
      <c r="F77" s="21"/>
    </row>
    <row r="78" spans="1:6" ht="15" x14ac:dyDescent="0.2">
      <c r="A78" s="21"/>
      <c r="B78" s="111"/>
      <c r="C78" s="111"/>
      <c r="D78" s="111"/>
      <c r="E78" s="36"/>
      <c r="F78" s="21"/>
    </row>
    <row r="79" spans="1:6" ht="19.5" customHeight="1" x14ac:dyDescent="0.2">
      <c r="A79" s="21"/>
      <c r="B79" s="37" t="s">
        <v>18</v>
      </c>
      <c r="C79" s="38"/>
      <c r="D79" s="38"/>
      <c r="E79" s="39">
        <f>E75-E77</f>
        <v>163.84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4"/>
      <c r="C82" s="114"/>
      <c r="D82" s="114"/>
      <c r="E82" s="114"/>
      <c r="F82" s="21"/>
    </row>
    <row r="83" spans="1:6" ht="14.25" x14ac:dyDescent="0.2">
      <c r="A83" s="108" t="s">
        <v>33</v>
      </c>
      <c r="B83" s="108"/>
      <c r="C83" s="108"/>
      <c r="D83" s="108"/>
      <c r="E83" s="108"/>
      <c r="F83" s="108"/>
    </row>
    <row r="84" spans="1:6" ht="14.25" x14ac:dyDescent="0.2">
      <c r="A84" s="117" t="s">
        <v>34</v>
      </c>
      <c r="B84" s="117"/>
      <c r="C84" s="117"/>
      <c r="D84" s="117"/>
      <c r="E84" s="117"/>
      <c r="F84" s="117"/>
    </row>
    <row r="85" spans="1:6" x14ac:dyDescent="0.2">
      <c r="A85" s="21"/>
      <c r="B85" s="21"/>
      <c r="C85" s="21"/>
      <c r="D85" s="21"/>
      <c r="E85" s="21"/>
      <c r="F85" s="21"/>
    </row>
    <row r="86" spans="1:6" x14ac:dyDescent="0.2">
      <c r="A86" s="21"/>
      <c r="B86" s="115"/>
      <c r="C86" s="115"/>
      <c r="D86" s="115"/>
      <c r="E86" s="115"/>
      <c r="F86" s="21"/>
    </row>
    <row r="87" spans="1:6" ht="15" x14ac:dyDescent="0.2">
      <c r="A87" s="107" t="s">
        <v>7</v>
      </c>
      <c r="B87" s="107"/>
      <c r="C87" s="107"/>
      <c r="D87" s="107"/>
      <c r="E87" s="107"/>
      <c r="F87" s="107"/>
    </row>
    <row r="89" spans="1:6" ht="39.75" customHeight="1" x14ac:dyDescent="0.2">
      <c r="B89" s="112"/>
      <c r="C89" s="113"/>
      <c r="D89" s="113"/>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743EABB7-E092-4042-AF40-300512FAEF5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20524-63E6-46EE-9A9A-9C08020B72FA}">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84</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85</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c r="C35" s="109"/>
      <c r="D35" s="109"/>
      <c r="E35" s="28"/>
      <c r="F35" s="21"/>
    </row>
    <row r="36" spans="1:6" ht="14.25" x14ac:dyDescent="0.2">
      <c r="A36" s="21"/>
      <c r="B36" s="109"/>
      <c r="C36" s="109"/>
      <c r="D36" s="109"/>
      <c r="E36" s="28"/>
      <c r="F36" s="21"/>
    </row>
    <row r="37" spans="1:6" ht="14.25" x14ac:dyDescent="0.2">
      <c r="A37" s="21"/>
      <c r="B37" s="109" t="s">
        <v>83</v>
      </c>
      <c r="C37" s="109"/>
      <c r="D37" s="109"/>
      <c r="E37" s="28"/>
      <c r="F37" s="21"/>
    </row>
    <row r="38" spans="1:6" ht="14.25" x14ac:dyDescent="0.2">
      <c r="A38" s="21"/>
      <c r="B38" s="109"/>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28.5" customHeight="1"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3.5" customHeight="1" x14ac:dyDescent="0.2">
      <c r="A67" s="21"/>
      <c r="B67" s="109"/>
      <c r="C67" s="109"/>
      <c r="D67" s="109"/>
      <c r="E67" s="28"/>
      <c r="F67" s="21"/>
    </row>
    <row r="68" spans="1:6" ht="13.5" customHeight="1" x14ac:dyDescent="0.2">
      <c r="A68" s="21"/>
      <c r="B68" s="25" t="s">
        <v>16</v>
      </c>
      <c r="C68" s="26"/>
      <c r="D68" s="26"/>
      <c r="E68" s="29">
        <f>3.5*285</f>
        <v>997.5</v>
      </c>
      <c r="F68" s="21"/>
    </row>
    <row r="69" spans="1:6" ht="13.5" customHeight="1" x14ac:dyDescent="0.2">
      <c r="A69" s="21"/>
      <c r="B69" s="34" t="s">
        <v>54</v>
      </c>
      <c r="C69" s="26"/>
      <c r="D69" s="26"/>
      <c r="E69" s="30">
        <v>0</v>
      </c>
      <c r="F69" s="21"/>
    </row>
    <row r="70" spans="1:6" ht="13.5" customHeight="1" x14ac:dyDescent="0.2">
      <c r="A70" s="21"/>
      <c r="B70" s="34" t="s">
        <v>73</v>
      </c>
      <c r="C70" s="26"/>
      <c r="D70" s="26"/>
      <c r="E70" s="30">
        <v>0</v>
      </c>
      <c r="F70" s="21"/>
    </row>
    <row r="71" spans="1:6" ht="13.5" customHeight="1" x14ac:dyDescent="0.2">
      <c r="A71" s="21"/>
      <c r="B71" s="25" t="s">
        <v>15</v>
      </c>
      <c r="C71" s="26"/>
      <c r="D71" s="26"/>
      <c r="E71" s="29">
        <f>SUM(E68:E70)</f>
        <v>997.5</v>
      </c>
      <c r="F71" s="21"/>
    </row>
    <row r="72" spans="1:6" ht="13.5" customHeight="1" x14ac:dyDescent="0.2">
      <c r="A72" s="21"/>
      <c r="B72" s="26" t="s">
        <v>5</v>
      </c>
      <c r="C72" s="31">
        <v>0.05</v>
      </c>
      <c r="D72" s="26"/>
      <c r="E72" s="35">
        <f>ROUND(E71*C72,2)</f>
        <v>49.88</v>
      </c>
      <c r="F72" s="21"/>
    </row>
    <row r="73" spans="1:6" ht="13.5" customHeight="1" x14ac:dyDescent="0.2">
      <c r="A73" s="21"/>
      <c r="B73" s="26" t="s">
        <v>4</v>
      </c>
      <c r="C73" s="42">
        <v>9.9750000000000005E-2</v>
      </c>
      <c r="D73" s="26"/>
      <c r="E73" s="43">
        <f>ROUND(E71*C73,2)</f>
        <v>99.5</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1146.8800000000001</v>
      </c>
      <c r="F75" s="21"/>
    </row>
    <row r="76" spans="1:6" ht="15.75" thickTop="1" x14ac:dyDescent="0.2">
      <c r="A76" s="21"/>
      <c r="B76" s="111"/>
      <c r="C76" s="111"/>
      <c r="D76" s="111"/>
      <c r="E76" s="36"/>
      <c r="F76" s="21"/>
    </row>
    <row r="77" spans="1:6" ht="15" x14ac:dyDescent="0.2">
      <c r="A77" s="21"/>
      <c r="B77" s="116" t="s">
        <v>19</v>
      </c>
      <c r="C77" s="116"/>
      <c r="D77" s="116"/>
      <c r="E77" s="36">
        <v>0</v>
      </c>
      <c r="F77" s="21"/>
    </row>
    <row r="78" spans="1:6" ht="15" x14ac:dyDescent="0.2">
      <c r="A78" s="21"/>
      <c r="B78" s="111"/>
      <c r="C78" s="111"/>
      <c r="D78" s="111"/>
      <c r="E78" s="36"/>
      <c r="F78" s="21"/>
    </row>
    <row r="79" spans="1:6" ht="19.5" customHeight="1" x14ac:dyDescent="0.2">
      <c r="A79" s="21"/>
      <c r="B79" s="37" t="s">
        <v>18</v>
      </c>
      <c r="C79" s="38"/>
      <c r="D79" s="38"/>
      <c r="E79" s="39">
        <f>E75-E77</f>
        <v>1146.8800000000001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4"/>
      <c r="C82" s="114"/>
      <c r="D82" s="114"/>
      <c r="E82" s="114"/>
      <c r="F82" s="21"/>
    </row>
    <row r="83" spans="1:6" ht="14.25" x14ac:dyDescent="0.2">
      <c r="A83" s="108" t="s">
        <v>33</v>
      </c>
      <c r="B83" s="108"/>
      <c r="C83" s="108"/>
      <c r="D83" s="108"/>
      <c r="E83" s="108"/>
      <c r="F83" s="108"/>
    </row>
    <row r="84" spans="1:6" ht="14.25" x14ac:dyDescent="0.2">
      <c r="A84" s="117" t="s">
        <v>34</v>
      </c>
      <c r="B84" s="117"/>
      <c r="C84" s="117"/>
      <c r="D84" s="117"/>
      <c r="E84" s="117"/>
      <c r="F84" s="117"/>
    </row>
    <row r="85" spans="1:6" x14ac:dyDescent="0.2">
      <c r="A85" s="21"/>
      <c r="B85" s="21"/>
      <c r="C85" s="21"/>
      <c r="D85" s="21"/>
      <c r="E85" s="21"/>
      <c r="F85" s="21"/>
    </row>
    <row r="86" spans="1:6" x14ac:dyDescent="0.2">
      <c r="A86" s="21"/>
      <c r="B86" s="115"/>
      <c r="C86" s="115"/>
      <c r="D86" s="115"/>
      <c r="E86" s="115"/>
      <c r="F86" s="21"/>
    </row>
    <row r="87" spans="1:6" ht="15" x14ac:dyDescent="0.2">
      <c r="A87" s="107" t="s">
        <v>7</v>
      </c>
      <c r="B87" s="107"/>
      <c r="C87" s="107"/>
      <c r="D87" s="107"/>
      <c r="E87" s="107"/>
      <c r="F87" s="107"/>
    </row>
    <row r="89" spans="1:6" ht="39.75" customHeight="1" x14ac:dyDescent="0.2">
      <c r="B89" s="112"/>
      <c r="C89" s="113"/>
      <c r="D89" s="113"/>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78D63A74-4086-4A71-B940-B92ADD07BA3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7696F-24EE-4F1E-A4AD-456B03628DC4}">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88</v>
      </c>
      <c r="F28" s="21"/>
    </row>
    <row r="29" spans="1:6" ht="13.5" thickBot="1" x14ac:dyDescent="0.25">
      <c r="A29" s="19"/>
      <c r="B29" s="19"/>
      <c r="C29" s="19"/>
      <c r="D29" s="19"/>
      <c r="E29" s="19"/>
      <c r="F29" s="20"/>
    </row>
    <row r="30" spans="1:6" s="40" customFormat="1" ht="21.75" customHeight="1" x14ac:dyDescent="0.2">
      <c r="A30" s="110" t="s">
        <v>0</v>
      </c>
      <c r="B30" s="110"/>
      <c r="C30" s="110"/>
      <c r="D30" s="110"/>
      <c r="E30" s="110"/>
      <c r="F30" s="110"/>
    </row>
    <row r="31" spans="1:6" x14ac:dyDescent="0.2">
      <c r="A31" s="17"/>
      <c r="B31" s="18"/>
      <c r="C31" s="17"/>
      <c r="D31" s="17"/>
      <c r="E31" s="17"/>
    </row>
    <row r="32" spans="1:6" ht="14.25" x14ac:dyDescent="0.2">
      <c r="A32" s="21"/>
      <c r="B32" s="22" t="s">
        <v>6</v>
      </c>
      <c r="C32" s="22"/>
      <c r="D32" s="22"/>
      <c r="E32" s="28"/>
      <c r="F32" s="21"/>
    </row>
    <row r="33" spans="1:6" ht="14.25" x14ac:dyDescent="0.2">
      <c r="A33" s="21"/>
      <c r="B33" s="109"/>
      <c r="C33" s="109"/>
      <c r="D33" s="109"/>
      <c r="E33" s="28"/>
      <c r="F33" s="21"/>
    </row>
    <row r="34" spans="1:6" ht="14.25" x14ac:dyDescent="0.2">
      <c r="A34" s="21"/>
      <c r="B34" s="109"/>
      <c r="C34" s="109"/>
      <c r="D34" s="109"/>
      <c r="E34" s="28"/>
      <c r="F34" s="21"/>
    </row>
    <row r="35" spans="1:6" ht="14.25" x14ac:dyDescent="0.2">
      <c r="A35" s="21"/>
      <c r="B35" s="109" t="s">
        <v>90</v>
      </c>
      <c r="C35" s="109"/>
      <c r="D35" s="109"/>
      <c r="E35" s="28"/>
      <c r="F35" s="21"/>
    </row>
    <row r="36" spans="1:6" ht="14.25" x14ac:dyDescent="0.2">
      <c r="A36" s="21"/>
      <c r="B36" s="109"/>
      <c r="C36" s="109"/>
      <c r="D36" s="109"/>
      <c r="E36" s="28"/>
      <c r="F36" s="21"/>
    </row>
    <row r="37" spans="1:6" ht="14.25" x14ac:dyDescent="0.2">
      <c r="A37" s="21"/>
      <c r="B37" s="109" t="s">
        <v>91</v>
      </c>
      <c r="C37" s="109"/>
      <c r="D37" s="109"/>
      <c r="E37" s="28"/>
      <c r="F37" s="21"/>
    </row>
    <row r="38" spans="1:6" ht="14.25" x14ac:dyDescent="0.2">
      <c r="A38" s="21"/>
      <c r="B38" s="109"/>
      <c r="C38" s="109"/>
      <c r="D38" s="109"/>
      <c r="E38" s="28"/>
      <c r="F38" s="21"/>
    </row>
    <row r="39" spans="1:6" ht="14.25" x14ac:dyDescent="0.2">
      <c r="A39" s="21"/>
      <c r="B39" s="109"/>
      <c r="C39" s="109"/>
      <c r="D39" s="109"/>
      <c r="E39" s="28"/>
      <c r="F39" s="21"/>
    </row>
    <row r="40" spans="1:6" ht="14.25" x14ac:dyDescent="0.2">
      <c r="A40" s="21"/>
      <c r="B40" s="109"/>
      <c r="C40" s="109"/>
      <c r="D40" s="109"/>
      <c r="E40" s="28"/>
      <c r="F40" s="21"/>
    </row>
    <row r="41" spans="1:6" ht="14.25" x14ac:dyDescent="0.2">
      <c r="A41" s="21"/>
      <c r="B41" s="109"/>
      <c r="C41" s="109"/>
      <c r="D41" s="109"/>
      <c r="E41" s="28"/>
      <c r="F41" s="21"/>
    </row>
    <row r="42" spans="1:6" ht="14.25" x14ac:dyDescent="0.2">
      <c r="A42" s="21"/>
      <c r="B42" s="109"/>
      <c r="C42" s="109"/>
      <c r="D42" s="109"/>
      <c r="E42" s="28"/>
      <c r="F42" s="21"/>
    </row>
    <row r="43" spans="1:6" ht="14.25" x14ac:dyDescent="0.2">
      <c r="A43" s="21"/>
      <c r="B43" s="109"/>
      <c r="C43" s="109"/>
      <c r="D43" s="109"/>
      <c r="E43" s="28"/>
      <c r="F43" s="21"/>
    </row>
    <row r="44" spans="1:6" ht="14.25" x14ac:dyDescent="0.2">
      <c r="A44" s="21"/>
      <c r="B44" s="109"/>
      <c r="C44" s="109"/>
      <c r="D44" s="109"/>
      <c r="E44" s="28"/>
      <c r="F44" s="21"/>
    </row>
    <row r="45" spans="1:6" ht="28.5" customHeight="1" x14ac:dyDescent="0.2">
      <c r="A45" s="21"/>
      <c r="B45" s="109"/>
      <c r="C45" s="109"/>
      <c r="D45" s="109"/>
      <c r="E45" s="28"/>
      <c r="F45" s="21"/>
    </row>
    <row r="46" spans="1:6" ht="14.25" x14ac:dyDescent="0.2">
      <c r="A46" s="21"/>
      <c r="B46" s="109"/>
      <c r="C46" s="109"/>
      <c r="D46" s="109"/>
      <c r="E46" s="28"/>
      <c r="F46" s="21"/>
    </row>
    <row r="47" spans="1:6" ht="14.25" x14ac:dyDescent="0.2">
      <c r="A47" s="21"/>
      <c r="B47" s="109"/>
      <c r="C47" s="109"/>
      <c r="D47" s="109"/>
      <c r="E47" s="28"/>
      <c r="F47" s="21"/>
    </row>
    <row r="48" spans="1:6" ht="14.25" x14ac:dyDescent="0.2">
      <c r="A48" s="21"/>
      <c r="B48" s="109"/>
      <c r="C48" s="109"/>
      <c r="D48" s="109"/>
      <c r="E48" s="28"/>
      <c r="F48" s="21"/>
    </row>
    <row r="49" spans="1:6" ht="14.25" x14ac:dyDescent="0.2">
      <c r="A49" s="21"/>
      <c r="B49" s="109"/>
      <c r="C49" s="109"/>
      <c r="D49" s="109"/>
      <c r="E49" s="28"/>
      <c r="F49" s="21"/>
    </row>
    <row r="50" spans="1:6" ht="14.25" x14ac:dyDescent="0.2">
      <c r="A50" s="21"/>
      <c r="B50" s="109"/>
      <c r="C50" s="109"/>
      <c r="D50" s="109"/>
      <c r="E50" s="28"/>
      <c r="F50" s="21"/>
    </row>
    <row r="51" spans="1:6" ht="14.25" x14ac:dyDescent="0.2">
      <c r="A51" s="21"/>
      <c r="B51" s="109"/>
      <c r="C51" s="109"/>
      <c r="D51" s="109"/>
      <c r="E51" s="28"/>
      <c r="F51" s="21"/>
    </row>
    <row r="52" spans="1:6" ht="14.25" x14ac:dyDescent="0.2">
      <c r="A52" s="21"/>
      <c r="B52" s="109"/>
      <c r="C52" s="109"/>
      <c r="D52" s="109"/>
      <c r="E52" s="28"/>
      <c r="F52" s="21"/>
    </row>
    <row r="53" spans="1:6" ht="14.25" x14ac:dyDescent="0.2">
      <c r="A53" s="21"/>
      <c r="B53" s="109"/>
      <c r="C53" s="109"/>
      <c r="D53" s="109"/>
      <c r="E53" s="28"/>
      <c r="F53" s="21"/>
    </row>
    <row r="54" spans="1:6" ht="14.25" x14ac:dyDescent="0.2">
      <c r="A54" s="21"/>
      <c r="B54" s="109"/>
      <c r="C54" s="109"/>
      <c r="D54" s="109"/>
      <c r="E54" s="28"/>
      <c r="F54" s="21"/>
    </row>
    <row r="55" spans="1:6" ht="14.25" x14ac:dyDescent="0.2">
      <c r="A55" s="21"/>
      <c r="B55" s="109"/>
      <c r="C55" s="109"/>
      <c r="D55" s="109"/>
      <c r="E55" s="28"/>
      <c r="F55" s="21"/>
    </row>
    <row r="56" spans="1:6" ht="14.25" x14ac:dyDescent="0.2">
      <c r="A56" s="21"/>
      <c r="B56" s="109"/>
      <c r="C56" s="109"/>
      <c r="D56" s="109"/>
      <c r="E56" s="28"/>
      <c r="F56" s="21"/>
    </row>
    <row r="57" spans="1:6" ht="14.25" x14ac:dyDescent="0.2">
      <c r="A57" s="21"/>
      <c r="B57" s="109"/>
      <c r="C57" s="109"/>
      <c r="D57" s="109"/>
      <c r="E57" s="28"/>
      <c r="F57" s="21"/>
    </row>
    <row r="58" spans="1:6" ht="14.25" x14ac:dyDescent="0.2">
      <c r="A58" s="21"/>
      <c r="B58" s="109"/>
      <c r="C58" s="109"/>
      <c r="D58" s="109"/>
      <c r="E58" s="28"/>
      <c r="F58" s="21"/>
    </row>
    <row r="59" spans="1:6" ht="14.25" x14ac:dyDescent="0.2">
      <c r="A59" s="21"/>
      <c r="B59" s="109"/>
      <c r="C59" s="109"/>
      <c r="D59" s="109"/>
      <c r="E59" s="28"/>
      <c r="F59" s="21"/>
    </row>
    <row r="60" spans="1:6" ht="14.25" x14ac:dyDescent="0.2">
      <c r="A60" s="21"/>
      <c r="B60" s="109"/>
      <c r="C60" s="109"/>
      <c r="D60" s="109"/>
      <c r="E60" s="28"/>
      <c r="F60" s="21"/>
    </row>
    <row r="61" spans="1:6" ht="14.25" x14ac:dyDescent="0.2">
      <c r="A61" s="21"/>
      <c r="B61" s="109"/>
      <c r="C61" s="109"/>
      <c r="D61" s="109"/>
      <c r="E61" s="28"/>
      <c r="F61" s="21"/>
    </row>
    <row r="62" spans="1:6" ht="14.25" x14ac:dyDescent="0.2">
      <c r="A62" s="21"/>
      <c r="B62" s="109"/>
      <c r="C62" s="109"/>
      <c r="D62" s="109"/>
      <c r="E62" s="28"/>
      <c r="F62" s="21"/>
    </row>
    <row r="63" spans="1:6" ht="14.25" x14ac:dyDescent="0.2">
      <c r="A63" s="21"/>
      <c r="B63" s="109"/>
      <c r="C63" s="109"/>
      <c r="D63" s="109"/>
      <c r="E63" s="28"/>
      <c r="F63" s="21"/>
    </row>
    <row r="64" spans="1:6" ht="14.25" x14ac:dyDescent="0.2">
      <c r="A64" s="21"/>
      <c r="B64" s="109"/>
      <c r="C64" s="109"/>
      <c r="D64" s="109"/>
      <c r="E64" s="28"/>
      <c r="F64" s="21"/>
    </row>
    <row r="65" spans="1:6" ht="14.25" x14ac:dyDescent="0.2">
      <c r="A65" s="21"/>
      <c r="B65" s="109"/>
      <c r="C65" s="109"/>
      <c r="D65" s="109"/>
      <c r="E65" s="28"/>
      <c r="F65" s="21"/>
    </row>
    <row r="66" spans="1:6" ht="14.25" x14ac:dyDescent="0.2">
      <c r="A66" s="21"/>
      <c r="B66" s="109"/>
      <c r="C66" s="109"/>
      <c r="D66" s="109"/>
      <c r="E66" s="28"/>
      <c r="F66" s="21"/>
    </row>
    <row r="67" spans="1:6" ht="13.5" customHeight="1" x14ac:dyDescent="0.2">
      <c r="A67" s="21"/>
      <c r="B67" s="109"/>
      <c r="C67" s="109"/>
      <c r="D67" s="109"/>
      <c r="E67" s="28"/>
      <c r="F67" s="21"/>
    </row>
    <row r="68" spans="1:6" ht="13.5" customHeight="1" x14ac:dyDescent="0.2">
      <c r="A68" s="21"/>
      <c r="B68" s="25" t="s">
        <v>16</v>
      </c>
      <c r="C68" s="26"/>
      <c r="D68" s="26"/>
      <c r="E68" s="29">
        <f>3*285</f>
        <v>855</v>
      </c>
      <c r="F68" s="21"/>
    </row>
    <row r="69" spans="1:6" ht="13.5" customHeight="1" x14ac:dyDescent="0.2">
      <c r="A69" s="21"/>
      <c r="B69" s="34" t="s">
        <v>54</v>
      </c>
      <c r="C69" s="26"/>
      <c r="D69" s="26"/>
      <c r="E69" s="30">
        <v>0</v>
      </c>
      <c r="F69" s="21"/>
    </row>
    <row r="70" spans="1:6" ht="13.5" customHeight="1" x14ac:dyDescent="0.2">
      <c r="A70" s="21"/>
      <c r="B70" s="34" t="s">
        <v>73</v>
      </c>
      <c r="C70" s="26"/>
      <c r="D70" s="26"/>
      <c r="E70" s="30">
        <v>0</v>
      </c>
      <c r="F70" s="21"/>
    </row>
    <row r="71" spans="1:6" ht="13.5" customHeight="1" x14ac:dyDescent="0.2">
      <c r="A71" s="21"/>
      <c r="B71" s="25" t="s">
        <v>15</v>
      </c>
      <c r="C71" s="26"/>
      <c r="D71" s="26"/>
      <c r="E71" s="29">
        <f>SUM(E68:E70)</f>
        <v>855</v>
      </c>
      <c r="F71" s="21"/>
    </row>
    <row r="72" spans="1:6" ht="13.5" customHeight="1" x14ac:dyDescent="0.2">
      <c r="A72" s="21"/>
      <c r="B72" s="26" t="s">
        <v>5</v>
      </c>
      <c r="C72" s="31">
        <v>0.05</v>
      </c>
      <c r="D72" s="26"/>
      <c r="E72" s="35">
        <f>ROUND(E71*C72,2)</f>
        <v>42.75</v>
      </c>
      <c r="F72" s="21"/>
    </row>
    <row r="73" spans="1:6" ht="13.5" customHeight="1" x14ac:dyDescent="0.2">
      <c r="A73" s="21"/>
      <c r="B73" s="26" t="s">
        <v>4</v>
      </c>
      <c r="C73" s="42">
        <v>9.9750000000000005E-2</v>
      </c>
      <c r="D73" s="26"/>
      <c r="E73" s="43">
        <f>ROUND(E71*C73,2)</f>
        <v>85.29</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983.04</v>
      </c>
      <c r="F75" s="21"/>
    </row>
    <row r="76" spans="1:6" ht="15.75" thickTop="1" x14ac:dyDescent="0.2">
      <c r="A76" s="21"/>
      <c r="B76" s="111"/>
      <c r="C76" s="111"/>
      <c r="D76" s="111"/>
      <c r="E76" s="36"/>
      <c r="F76" s="21"/>
    </row>
    <row r="77" spans="1:6" ht="15" x14ac:dyDescent="0.2">
      <c r="A77" s="21"/>
      <c r="B77" s="116" t="s">
        <v>19</v>
      </c>
      <c r="C77" s="116"/>
      <c r="D77" s="116"/>
      <c r="E77" s="36">
        <v>0</v>
      </c>
      <c r="F77" s="21"/>
    </row>
    <row r="78" spans="1:6" ht="15" x14ac:dyDescent="0.2">
      <c r="A78" s="21"/>
      <c r="B78" s="111"/>
      <c r="C78" s="111"/>
      <c r="D78" s="111"/>
      <c r="E78" s="36"/>
      <c r="F78" s="21"/>
    </row>
    <row r="79" spans="1:6" ht="19.5" customHeight="1" x14ac:dyDescent="0.2">
      <c r="A79" s="21"/>
      <c r="B79" s="37" t="s">
        <v>18</v>
      </c>
      <c r="C79" s="38"/>
      <c r="D79" s="38"/>
      <c r="E79" s="39">
        <f>E75-E77</f>
        <v>983.04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4"/>
      <c r="C82" s="114"/>
      <c r="D82" s="114"/>
      <c r="E82" s="114"/>
      <c r="F82" s="21"/>
    </row>
    <row r="83" spans="1:6" ht="14.25" x14ac:dyDescent="0.2">
      <c r="A83" s="108" t="s">
        <v>33</v>
      </c>
      <c r="B83" s="108"/>
      <c r="C83" s="108"/>
      <c r="D83" s="108"/>
      <c r="E83" s="108"/>
      <c r="F83" s="108"/>
    </row>
    <row r="84" spans="1:6" ht="14.25" x14ac:dyDescent="0.2">
      <c r="A84" s="117" t="s">
        <v>34</v>
      </c>
      <c r="B84" s="117"/>
      <c r="C84" s="117"/>
      <c r="D84" s="117"/>
      <c r="E84" s="117"/>
      <c r="F84" s="117"/>
    </row>
    <row r="85" spans="1:6" x14ac:dyDescent="0.2">
      <c r="A85" s="21"/>
      <c r="B85" s="21"/>
      <c r="C85" s="21"/>
      <c r="D85" s="21"/>
      <c r="E85" s="21"/>
      <c r="F85" s="21"/>
    </row>
    <row r="86" spans="1:6" x14ac:dyDescent="0.2">
      <c r="A86" s="21"/>
      <c r="B86" s="115"/>
      <c r="C86" s="115"/>
      <c r="D86" s="115"/>
      <c r="E86" s="115"/>
      <c r="F86" s="21"/>
    </row>
    <row r="87" spans="1:6" ht="15" x14ac:dyDescent="0.2">
      <c r="A87" s="107" t="s">
        <v>7</v>
      </c>
      <c r="B87" s="107"/>
      <c r="C87" s="107"/>
      <c r="D87" s="107"/>
      <c r="E87" s="107"/>
      <c r="F87" s="107"/>
    </row>
    <row r="89" spans="1:6" ht="39.75" customHeight="1" x14ac:dyDescent="0.2">
      <c r="B89" s="112"/>
      <c r="C89" s="113"/>
      <c r="D89" s="113"/>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94EA5607-8373-4D10-AFCB-A3A7758431B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30</vt:i4>
      </vt:variant>
      <vt:variant>
        <vt:lpstr>Plages nommées</vt:lpstr>
      </vt:variant>
      <vt:variant>
        <vt:i4>59</vt:i4>
      </vt:variant>
    </vt:vector>
  </HeadingPairs>
  <TitlesOfParts>
    <vt:vector size="89" baseType="lpstr">
      <vt:lpstr>18-07-16</vt:lpstr>
      <vt:lpstr>20-09-16</vt:lpstr>
      <vt:lpstr>02-07-17</vt:lpstr>
      <vt:lpstr>25-03-18</vt:lpstr>
      <vt:lpstr>23-10-18</vt:lpstr>
      <vt:lpstr>16-12-19</vt:lpstr>
      <vt:lpstr>06-03-20</vt:lpstr>
      <vt:lpstr>06-03-20 (2)</vt:lpstr>
      <vt:lpstr>27-07-20</vt:lpstr>
      <vt:lpstr>04-03-21</vt:lpstr>
      <vt:lpstr>28-12-21</vt:lpstr>
      <vt:lpstr>04-02-22</vt:lpstr>
      <vt:lpstr>28-03-22</vt:lpstr>
      <vt:lpstr>29-06-22</vt:lpstr>
      <vt:lpstr>14-07-2022</vt:lpstr>
      <vt:lpstr>09-09-22</vt:lpstr>
      <vt:lpstr>11-11-22</vt:lpstr>
      <vt:lpstr>22-12-22</vt:lpstr>
      <vt:lpstr>18-02-23</vt:lpstr>
      <vt:lpstr>28-04-23</vt:lpstr>
      <vt:lpstr>31-05-23</vt:lpstr>
      <vt:lpstr>29-06-23</vt:lpstr>
      <vt:lpstr>05-11-23</vt:lpstr>
      <vt:lpstr>09-12-23</vt:lpstr>
      <vt:lpstr>24-03-24</vt:lpstr>
      <vt:lpstr>24-03-24 (2)</vt:lpstr>
      <vt:lpstr>11-05-24</vt:lpstr>
      <vt:lpstr>Activités</vt:lpstr>
      <vt:lpstr>2024-11-16 - 24-24617</vt:lpstr>
      <vt:lpstr>2024-12-21 - 24-24694</vt:lpstr>
      <vt:lpstr>Liste_Activités</vt:lpstr>
      <vt:lpstr>'02-07-17'!Print_Area</vt:lpstr>
      <vt:lpstr>'04-02-22'!Print_Area</vt:lpstr>
      <vt:lpstr>'04-03-21'!Print_Area</vt:lpstr>
      <vt:lpstr>'05-11-23'!Print_Area</vt:lpstr>
      <vt:lpstr>'06-03-20'!Print_Area</vt:lpstr>
      <vt:lpstr>'06-03-20 (2)'!Print_Area</vt:lpstr>
      <vt:lpstr>'09-09-22'!Print_Area</vt:lpstr>
      <vt:lpstr>'09-12-23'!Print_Area</vt:lpstr>
      <vt:lpstr>'11-05-24'!Print_Area</vt:lpstr>
      <vt:lpstr>'11-11-22'!Print_Area</vt:lpstr>
      <vt:lpstr>'14-07-2022'!Print_Area</vt:lpstr>
      <vt:lpstr>'16-12-19'!Print_Area</vt:lpstr>
      <vt:lpstr>'18-02-23'!Print_Area</vt:lpstr>
      <vt:lpstr>'18-07-16'!Print_Area</vt:lpstr>
      <vt:lpstr>'20-09-16'!Print_Area</vt:lpstr>
      <vt:lpstr>'22-12-22'!Print_Area</vt:lpstr>
      <vt:lpstr>'23-10-18'!Print_Area</vt:lpstr>
      <vt:lpstr>'24-03-24'!Print_Area</vt:lpstr>
      <vt:lpstr>'24-03-24 (2)'!Print_Area</vt:lpstr>
      <vt:lpstr>'25-03-18'!Print_Area</vt:lpstr>
      <vt:lpstr>'27-07-20'!Print_Area</vt:lpstr>
      <vt:lpstr>'28-03-22'!Print_Area</vt:lpstr>
      <vt:lpstr>'28-04-23'!Print_Area</vt:lpstr>
      <vt:lpstr>'28-12-21'!Print_Area</vt:lpstr>
      <vt:lpstr>'29-06-22'!Print_Area</vt:lpstr>
      <vt:lpstr>'29-06-23'!Print_Area</vt:lpstr>
      <vt:lpstr>'31-05-23'!Print_Area</vt:lpstr>
      <vt:lpstr>Activités!Print_Area</vt:lpstr>
      <vt:lpstr>'02-07-17'!Zone_d_impression</vt:lpstr>
      <vt:lpstr>'04-02-22'!Zone_d_impression</vt:lpstr>
      <vt:lpstr>'04-03-21'!Zone_d_impression</vt:lpstr>
      <vt:lpstr>'05-11-23'!Zone_d_impression</vt:lpstr>
      <vt:lpstr>'06-03-20'!Zone_d_impression</vt:lpstr>
      <vt:lpstr>'06-03-20 (2)'!Zone_d_impression</vt:lpstr>
      <vt:lpstr>'09-09-22'!Zone_d_impression</vt:lpstr>
      <vt:lpstr>'09-12-23'!Zone_d_impression</vt:lpstr>
      <vt:lpstr>'11-05-24'!Zone_d_impression</vt:lpstr>
      <vt:lpstr>'11-11-22'!Zone_d_impression</vt:lpstr>
      <vt:lpstr>'14-07-2022'!Zone_d_impression</vt:lpstr>
      <vt:lpstr>'16-12-19'!Zone_d_impression</vt:lpstr>
      <vt:lpstr>'18-02-23'!Zone_d_impression</vt:lpstr>
      <vt:lpstr>'18-07-16'!Zone_d_impression</vt:lpstr>
      <vt:lpstr>'20-09-16'!Zone_d_impression</vt:lpstr>
      <vt:lpstr>'2024-11-16 - 24-24617'!Zone_d_impression</vt:lpstr>
      <vt:lpstr>'2024-12-21 - 24-24694'!Zone_d_impression</vt:lpstr>
      <vt:lpstr>'22-12-22'!Zone_d_impression</vt:lpstr>
      <vt:lpstr>'23-10-18'!Zone_d_impression</vt:lpstr>
      <vt:lpstr>'24-03-24'!Zone_d_impression</vt:lpstr>
      <vt:lpstr>'24-03-24 (2)'!Zone_d_impression</vt:lpstr>
      <vt:lpstr>'25-03-18'!Zone_d_impression</vt:lpstr>
      <vt:lpstr>'27-07-20'!Zone_d_impression</vt:lpstr>
      <vt:lpstr>'28-03-22'!Zone_d_impression</vt:lpstr>
      <vt:lpstr>'28-04-23'!Zone_d_impression</vt:lpstr>
      <vt:lpstr>'28-12-21'!Zone_d_impression</vt:lpstr>
      <vt:lpstr>'29-06-22'!Zone_d_impression</vt:lpstr>
      <vt:lpstr>'29-06-23'!Zone_d_impression</vt:lpstr>
      <vt:lpstr>'31-05-23'!Zone_d_impression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2024-05-11T08:53:07Z</cp:lastPrinted>
  <dcterms:created xsi:type="dcterms:W3CDTF">1996-11-05T19:10:39Z</dcterms:created>
  <dcterms:modified xsi:type="dcterms:W3CDTF">2024-12-21T21:37:41Z</dcterms:modified>
</cp:coreProperties>
</file>