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B9C6150D-92FD-418A-934F-40E03245CFD3}" xr6:coauthVersionLast="47" xr6:coauthVersionMax="47" xr10:uidLastSave="{00000000-0000-0000-0000-000000000000}"/>
  <bookViews>
    <workbookView xWindow="-120" yWindow="-120" windowWidth="38640" windowHeight="15840" firstSheet="6" activeTab="16" xr2:uid="{00000000-000D-0000-FFFF-FFFF00000000}"/>
  </bookViews>
  <sheets>
    <sheet name="06-03-20" sheetId="4" r:id="rId1"/>
    <sheet name="03-06-20" sheetId="6" r:id="rId2"/>
    <sheet name="28-07-20" sheetId="7" r:id="rId3"/>
    <sheet name="07-09-20" sheetId="8" r:id="rId4"/>
    <sheet name="14-12-20" sheetId="9" r:id="rId5"/>
    <sheet name="04-03-21" sheetId="10" r:id="rId6"/>
    <sheet name="27-03-21" sheetId="11" r:id="rId7"/>
    <sheet name="05-05-21" sheetId="13" r:id="rId8"/>
    <sheet name="18-06-21" sheetId="14" r:id="rId9"/>
    <sheet name="11-12-21" sheetId="15" r:id="rId10"/>
    <sheet name="11-12-21 (2)" sheetId="16" r:id="rId11"/>
    <sheet name="27-04-22" sheetId="17" r:id="rId12"/>
    <sheet name="14-06-22" sheetId="18" r:id="rId13"/>
    <sheet name="18-02-23" sheetId="19" r:id="rId14"/>
    <sheet name="18-02-23 (2)" sheetId="20" r:id="rId15"/>
    <sheet name="07-05-24" sheetId="21" r:id="rId16"/>
    <sheet name="26-05-24" sheetId="22" r:id="rId17"/>
    <sheet name="Activités" sheetId="5" r:id="rId18"/>
  </sheets>
  <definedNames>
    <definedName name="Liste_Activités">Activités!$C$5:$C$45</definedName>
    <definedName name="Print_Area" localSheetId="1">'03-06-20'!$A$1:$F$89</definedName>
    <definedName name="Print_Area" localSheetId="5">'04-03-21'!$A$1:$F$89</definedName>
    <definedName name="Print_Area" localSheetId="7">'05-05-21'!$A$1:$F$89</definedName>
    <definedName name="Print_Area" localSheetId="0">'06-03-20'!$A$1:$F$89</definedName>
    <definedName name="Print_Area" localSheetId="15">'07-05-24'!$A$1:$F$89</definedName>
    <definedName name="Print_Area" localSheetId="3">'07-09-20'!$A$1:$F$88</definedName>
    <definedName name="Print_Area" localSheetId="9">'11-12-21'!$A$1:$F$89</definedName>
    <definedName name="Print_Area" localSheetId="10">'11-12-21 (2)'!$A$1:$F$89</definedName>
    <definedName name="Print_Area" localSheetId="12">'14-06-22'!$A$1:$F$89</definedName>
    <definedName name="Print_Area" localSheetId="4">'14-12-20'!$A$1:$F$88</definedName>
    <definedName name="Print_Area" localSheetId="13">'18-02-23'!$A$1:$F$89</definedName>
    <definedName name="Print_Area" localSheetId="14">'18-02-23 (2)'!$A$1:$F$89</definedName>
    <definedName name="Print_Area" localSheetId="8">'18-06-21'!$A$1:$F$89</definedName>
    <definedName name="Print_Area" localSheetId="16">'26-05-24'!$A$1:$F$89</definedName>
    <definedName name="Print_Area" localSheetId="6">'27-03-21'!$A$1:$F$89</definedName>
    <definedName name="Print_Area" localSheetId="11">'27-04-22'!$A$1:$F$89</definedName>
    <definedName name="Print_Area" localSheetId="2">'28-07-20'!$A$1:$F$89</definedName>
    <definedName name="Print_Area" localSheetId="17">Activités!$A$1:$D$45</definedName>
    <definedName name="_xlnm.Print_Area" localSheetId="1">'03-06-20'!$A$1:$F$89</definedName>
    <definedName name="_xlnm.Print_Area" localSheetId="5">'04-03-21'!$A$1:$F$89</definedName>
    <definedName name="_xlnm.Print_Area" localSheetId="7">'05-05-21'!$A$1:$F$89</definedName>
    <definedName name="_xlnm.Print_Area" localSheetId="0">'06-03-20'!$A$1:$F$89</definedName>
    <definedName name="_xlnm.Print_Area" localSheetId="15">'07-05-24'!$A$1:$F$89</definedName>
    <definedName name="_xlnm.Print_Area" localSheetId="3">'07-09-20'!$A$1:$F$88</definedName>
    <definedName name="_xlnm.Print_Area" localSheetId="9">'11-12-21'!$A$1:$F$89</definedName>
    <definedName name="_xlnm.Print_Area" localSheetId="10">'11-12-21 (2)'!$A$1:$F$89</definedName>
    <definedName name="_xlnm.Print_Area" localSheetId="12">'14-06-22'!$A$1:$F$89</definedName>
    <definedName name="_xlnm.Print_Area" localSheetId="4">'14-12-20'!$A$1:$F$88</definedName>
    <definedName name="_xlnm.Print_Area" localSheetId="13">'18-02-23'!$A$1:$F$89</definedName>
    <definedName name="_xlnm.Print_Area" localSheetId="14">'18-02-23 (2)'!$A$1:$F$89</definedName>
    <definedName name="_xlnm.Print_Area" localSheetId="8">'18-06-21'!$A$1:$F$89</definedName>
    <definedName name="_xlnm.Print_Area" localSheetId="16">'26-05-24'!$A$1:$F$89</definedName>
    <definedName name="_xlnm.Print_Area" localSheetId="6">'27-03-21'!$A$1:$F$89</definedName>
    <definedName name="_xlnm.Print_Area" localSheetId="11">'27-04-22'!$A$1:$F$89</definedName>
    <definedName name="_xlnm.Print_Area" localSheetId="2">'28-07-20'!$A$1:$F$89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2" l="1"/>
  <c r="E72" i="22"/>
  <c r="E35" i="21"/>
  <c r="E37" i="21"/>
  <c r="E69" i="21" s="1"/>
  <c r="E72" i="21" s="1"/>
  <c r="E39" i="20"/>
  <c r="E37" i="20"/>
  <c r="E35" i="20"/>
  <c r="E69" i="20"/>
  <c r="E72" i="20"/>
  <c r="E73" i="20"/>
  <c r="E74" i="20"/>
  <c r="E76" i="20"/>
  <c r="E80" i="20"/>
  <c r="E35" i="19"/>
  <c r="E69" i="19"/>
  <c r="E72" i="19"/>
  <c r="E73" i="19"/>
  <c r="E74" i="19"/>
  <c r="E76" i="19"/>
  <c r="E80" i="19"/>
  <c r="E37" i="18"/>
  <c r="E35" i="18"/>
  <c r="E69" i="18"/>
  <c r="E72" i="18"/>
  <c r="E73" i="18"/>
  <c r="E74" i="18"/>
  <c r="E76" i="18"/>
  <c r="E80" i="18"/>
  <c r="E37" i="17"/>
  <c r="E35" i="17"/>
  <c r="E69" i="17"/>
  <c r="E72" i="17"/>
  <c r="E73" i="17"/>
  <c r="E74" i="17"/>
  <c r="E76" i="17"/>
  <c r="E80" i="17"/>
  <c r="E69" i="16"/>
  <c r="E72" i="16"/>
  <c r="E73" i="16"/>
  <c r="E74" i="16"/>
  <c r="E76" i="16"/>
  <c r="E80" i="16"/>
  <c r="E35" i="15"/>
  <c r="E69" i="15"/>
  <c r="E72" i="15"/>
  <c r="E73" i="15"/>
  <c r="E74" i="15"/>
  <c r="E76" i="15"/>
  <c r="E80" i="15"/>
  <c r="E38" i="14"/>
  <c r="E35" i="14"/>
  <c r="E69" i="14"/>
  <c r="E72" i="14"/>
  <c r="E73" i="14"/>
  <c r="E74" i="14"/>
  <c r="E76" i="14"/>
  <c r="E80" i="14"/>
  <c r="E35" i="13"/>
  <c r="E69" i="13"/>
  <c r="E72" i="13"/>
  <c r="E73" i="13"/>
  <c r="E74" i="13"/>
  <c r="E76" i="13"/>
  <c r="E80" i="13"/>
  <c r="E37" i="11"/>
  <c r="E35" i="11"/>
  <c r="E69" i="11"/>
  <c r="E72" i="11"/>
  <c r="E73" i="11"/>
  <c r="E74" i="11"/>
  <c r="E76" i="11"/>
  <c r="E80" i="11"/>
  <c r="E35" i="10"/>
  <c r="E37" i="10"/>
  <c r="E69" i="10"/>
  <c r="E72" i="10"/>
  <c r="E73" i="10"/>
  <c r="E74" i="10"/>
  <c r="E76" i="10"/>
  <c r="E80" i="10"/>
  <c r="E35" i="9"/>
  <c r="E68" i="9"/>
  <c r="E71" i="9"/>
  <c r="E72" i="9"/>
  <c r="E73" i="9"/>
  <c r="E75" i="9"/>
  <c r="E79" i="9"/>
  <c r="E35" i="8"/>
  <c r="E68" i="8"/>
  <c r="E71" i="8"/>
  <c r="E72" i="8"/>
  <c r="E73" i="8"/>
  <c r="E75" i="8"/>
  <c r="E79" i="8"/>
  <c r="E35" i="7"/>
  <c r="E69" i="7"/>
  <c r="E72" i="7"/>
  <c r="E73" i="7"/>
  <c r="E74" i="7"/>
  <c r="E76" i="7"/>
  <c r="E80" i="7"/>
  <c r="E35" i="6"/>
  <c r="E39" i="6"/>
  <c r="E37" i="6"/>
  <c r="E69" i="6"/>
  <c r="E72" i="6"/>
  <c r="E73" i="6"/>
  <c r="E74" i="6"/>
  <c r="E76" i="6"/>
  <c r="E80" i="6"/>
  <c r="E35" i="4"/>
  <c r="E37" i="4"/>
  <c r="E69" i="4"/>
  <c r="E72" i="4"/>
  <c r="E74" i="4"/>
  <c r="E73" i="4"/>
  <c r="E76" i="4"/>
  <c r="E80" i="4"/>
  <c r="E74" i="22" l="1"/>
  <c r="E73" i="22"/>
  <c r="E76" i="22" s="1"/>
  <c r="E80" i="22" s="1"/>
  <c r="E74" i="21"/>
  <c r="E73" i="21"/>
  <c r="E76" i="21" s="1"/>
  <c r="E80" i="21" s="1"/>
</calcChain>
</file>

<file path=xl/sharedStrings.xml><?xml version="1.0" encoding="utf-8"?>
<sst xmlns="http://schemas.openxmlformats.org/spreadsheetml/2006/main" count="399" uniqueCount="130">
  <si>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</si>
  <si>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</si>
  <si>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</si>
  <si>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</si>
  <si>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</si>
  <si>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</si>
  <si>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</si>
  <si>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</si>
  <si>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</si>
  <si>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</si>
  <si>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</si>
  <si>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</si>
  <si>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</si>
  <si>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</si>
  <si>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</si>
  <si>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</si>
  <si>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</si>
  <si>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</si>
  <si>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</si>
  <si>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</si>
  <si>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</si>
  <si>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</si>
  <si>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</si>
  <si>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</si>
  <si>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</si>
  <si>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</si>
  <si>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</si>
  <si>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</si>
  <si>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</si>
  <si>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</si>
  <si>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</si>
  <si>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</si>
  <si>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</si>
  <si>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</si>
  <si>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</si>
  <si>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</si>
  <si>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</si>
  <si>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6 MARS 2020</t>
  </si>
  <si>
    <t>LYSE DENOMMÉ, CPA, CA</t>
  </si>
  <si>
    <t>11 PLACE D'AUTEUIL
STE-JULIE (QUÉBEC) J3E 3L2</t>
  </si>
  <si>
    <t># 20039</t>
  </si>
  <si>
    <t xml:space="preserve"> - Dossier de Trizart ;</t>
  </si>
  <si>
    <t xml:space="preserve"> - Dossier de Patricia Nicole ;</t>
  </si>
  <si>
    <t>Le 3 JUIN 2020</t>
  </si>
  <si>
    <t># 20167</t>
  </si>
  <si>
    <t xml:space="preserve"> - Dossier de Trizart - Revoir états financiers et T2 en lien avec la réorganisation survenue ;</t>
  </si>
  <si>
    <t xml:space="preserve"> - Dossier de Patricia Nicole - revoir solution manque de fonds ;</t>
  </si>
  <si>
    <t xml:space="preserve"> - Dossier de vente de Réalisations Conceptum et tous les aspects entourant ;</t>
  </si>
  <si>
    <t>Le 28 JUILLET 2020</t>
  </si>
  <si>
    <t># 20205</t>
  </si>
  <si>
    <t xml:space="preserve"> - Dossier de Mariette Varvarikos M.D. - Préparation de la T2 et discussions avec vous ;</t>
  </si>
  <si>
    <t>Le 7 SEPTEMBRE 2020</t>
  </si>
  <si>
    <t># 20228</t>
  </si>
  <si>
    <t xml:space="preserve"> - Dossier 9101-1924 Québec Inc - Analyse du dossier de réorganisation et faire refléter le tout dans la T2, révision et planification fiscale optimale au dossier ;</t>
  </si>
  <si>
    <t>Le 14 DÉCEMBRE 2020</t>
  </si>
  <si>
    <t># 20326</t>
  </si>
  <si>
    <t xml:space="preserve"> - Questionnements sur Mariette Varvarikos MD - création d'une nouvelle société ou non ;</t>
  </si>
  <si>
    <t>Le 4 MARS 2021</t>
  </si>
  <si>
    <t># 21063</t>
  </si>
  <si>
    <t xml:space="preserve"> - Dossier de Mariette Varvarikos M.D. - Préparation de la T2 ;</t>
  </si>
  <si>
    <t xml:space="preserve"> - Dossier de Patricia Nicole - Question d'optimisation de salaire vs dividende + Préparation de la T2 ;</t>
  </si>
  <si>
    <t>Le 27 MARS 2021</t>
  </si>
  <si>
    <t># 21119</t>
  </si>
  <si>
    <t xml:space="preserve"> - Dossier de PS Laporte - Préparation de la T2 ;</t>
  </si>
  <si>
    <t xml:space="preserve"> - Dossier de Trizart - Préparation de la T2  ;</t>
  </si>
  <si>
    <t>Le 5 MAI 2021</t>
  </si>
  <si>
    <t># 21187</t>
  </si>
  <si>
    <t xml:space="preserve"> - Dossier de Mariette;</t>
  </si>
  <si>
    <t>Le 18 JUIN 2021</t>
  </si>
  <si>
    <t># 21290</t>
  </si>
  <si>
    <t xml:space="preserve"> - Révision des EF et T2 de Trizart de avril + analyse de traitement fiscal de différents honoraires ;</t>
  </si>
  <si>
    <t xml:space="preserve"> - Révision de T2 de 9101-1924 Québec Inc et modifications et divers échanges de courriels ;</t>
  </si>
  <si>
    <t>Le 11 DÉCEMBRE 2021</t>
  </si>
  <si>
    <t># 21451</t>
  </si>
  <si>
    <t xml:space="preserve"> - Question en lien avec Patricia et invalidité ;</t>
  </si>
  <si>
    <t>Le 29 MARS 2022</t>
  </si>
  <si>
    <t># 22090</t>
  </si>
  <si>
    <t>213-11 rue Charlevoix 
Montréal (Québec) H3J 2V9</t>
  </si>
  <si>
    <t>MARIETTE VARVARIKOS</t>
  </si>
  <si>
    <t>MARIETTE VARVARIKOS M.D. INC.</t>
  </si>
  <si>
    <t>Frais d'un consultant en taxes à la consommation</t>
  </si>
  <si>
    <t xml:space="preserve"> - Analyse de la problématique du condo - recherches et analyses fiscales, planification et optimisation ;</t>
  </si>
  <si>
    <t xml:space="preserve"> - Différentes discussions et échanges de courriels avec votre comptables et un consultant en taxes à la consommation ;</t>
  </si>
  <si>
    <t>Le 27 AVRIL 2022</t>
  </si>
  <si>
    <t># 22451</t>
  </si>
  <si>
    <t xml:space="preserve"> - Dossier de Mariette - T2 ;</t>
  </si>
  <si>
    <t xml:space="preserve"> - Dossier de Patricia Nicole - T2 ;</t>
  </si>
  <si>
    <t>Le 14 JUIN 2022</t>
  </si>
  <si>
    <t># 22196</t>
  </si>
  <si>
    <t xml:space="preserve"> - Dossier Trizart - T2, analyse des memos, etc ;</t>
  </si>
  <si>
    <t xml:space="preserve"> - Question de planification pour Rhéal - Salaire vs sous-traitant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</si>
  <si>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</si>
  <si>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</si>
  <si>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</si>
  <si>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</si>
  <si>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</si>
  <si>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</si>
  <si>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</si>
  <si>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</si>
  <si>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</si>
  <si>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</si>
  <si>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</si>
  <si>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</si>
  <si>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</si>
  <si>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</si>
  <si>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</si>
  <si>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</si>
  <si>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</si>
  <si>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</si>
  <si>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</si>
  <si>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</si>
  <si>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18 FÉVRIER 2023</t>
  </si>
  <si>
    <t># 23040</t>
  </si>
  <si>
    <t xml:space="preserve"> - Travail dans le dossier de PS Laporte ;</t>
  </si>
  <si>
    <t>Le 21 MARS 2023</t>
  </si>
  <si>
    <t># 23069</t>
  </si>
  <si>
    <t xml:space="preserve"> - Travail dans le dossier de PS Laporte - problématique des dividendes vs T5 vs CDC vs IMRTD, nouvelle révision de T2, etc. ;</t>
  </si>
  <si>
    <t>Le 7 MAI 2024</t>
  </si>
  <si>
    <t>LYSE DENOMMÉ, CPA</t>
  </si>
  <si>
    <t># 24159</t>
  </si>
  <si>
    <t xml:space="preserve"> - Dossier de Mariette  ;</t>
  </si>
  <si>
    <t xml:space="preserve"> - Dossier de Patricia Nicole  ;</t>
  </si>
  <si>
    <t>Le 26 MAI 2024</t>
  </si>
  <si>
    <t>PATRICIA NICOLE</t>
  </si>
  <si>
    <t>PATRICIA NICOLE M.D. INC.</t>
  </si>
  <si>
    <t>351 AVE DE L'ÉPÉE
MONTRÉAL, QC, H2V 3T5</t>
  </si>
  <si>
    <t># 24262</t>
  </si>
  <si>
    <t xml:space="preserve"> - Lecture, analyse et rédaction de divers courriels avec vous et votre comptable;</t>
  </si>
  <si>
    <t xml:space="preserve"> - Analyse et réflexions en lien avec votre situation ;</t>
  </si>
  <si>
    <t xml:space="preserve"> - Discussion téléphonique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</si>
</sst>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62AAC1-16FC-45F4-831E-91372966B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DA3722-59C3-47E2-B07A-791D8D035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866FED-923B-4B1E-A84D-205337D7B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684595-D0F4-4527-A7EB-FAD4D524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329D12-01A1-40D9-8945-A893DCD54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58CC1B-04F0-4ABD-9810-0B251C33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D9D025-2E52-4DF2-A830-7DE0A88CE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98FAF8-DCE8-4E2A-A6A2-ABE3CAA2A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7E151C-93EE-4EC2-AE26-851D88533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A888D8-3A12-437E-8F40-97C6996BE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D204F3-5283-451A-80A9-61098257E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2B3586-A995-4323-8AC7-60E662EB8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8C852B-15D4-4581-B095-1F409D4AF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302F2A-59AC-40C6-ABF0-79558008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2E59AA-9CA4-41D9-9498-6E31D46C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0FE0F1-9FDC-447E-B396-1EB429269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41</v>
      </c>
      <c r="C35" s="58"/>
      <c r="D35" s="58"/>
      <c r="E35" s="28">
        <f>4*285</f>
        <v>1140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42</v>
      </c>
      <c r="C37" s="58"/>
      <c r="D37" s="58"/>
      <c r="E37" s="28">
        <f>285</f>
        <v>285</v>
      </c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1425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142.13999999999999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1638.3899999999999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1638.3899999999999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6E3F-82EE-4C12-966D-2834190BF70D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74</v>
      </c>
      <c r="C35" s="58"/>
      <c r="D35" s="58"/>
      <c r="E35" s="28">
        <f>0.25*295</f>
        <v>73.75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73.75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84.8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84.8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671A1E6-66D4-42B4-A133-7ED45ED49D7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230E-40F3-452C-90EC-2F18E9B1A0C2}">
  <sheetPr>
    <pageSetUpPr fitToPage="1"/>
  </sheetPr>
  <dimension ref="A12:F92"/>
  <sheetViews>
    <sheetView view="pageBreakPreview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78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3" t="s">
        <v>77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10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5.75*325</f>
        <v>1868.75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80</v>
      </c>
      <c r="C71" s="26"/>
      <c r="D71" s="26"/>
      <c r="E71" s="30">
        <v>300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216.33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2493.52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2493.52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1BF52AE-00C5-4886-A28A-9F7AE11ED68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D826-82D7-475B-8321-FF518D7B4734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5" sqref="B35: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85</v>
      </c>
      <c r="C35" s="58"/>
      <c r="D35" s="58"/>
      <c r="E35" s="28">
        <f>1.4*325</f>
        <v>454.99999999999994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86</v>
      </c>
      <c r="C37" s="58"/>
      <c r="D37" s="58"/>
      <c r="E37" s="28">
        <f>1.25*325</f>
        <v>406.25</v>
      </c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861.25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861.25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85.91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990.21999999999991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990.21999999999991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770BD44-3DE1-4C5D-824E-E5961AD4B7F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C21B-487C-4D9F-A73F-5E445DC9461D}">
  <sheetPr>
    <pageSetUpPr fitToPage="1"/>
  </sheetPr>
  <dimension ref="A12:F92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89</v>
      </c>
      <c r="C35" s="58"/>
      <c r="D35" s="58"/>
      <c r="E35" s="28">
        <f>4*325</f>
        <v>1300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90</v>
      </c>
      <c r="C37" s="58"/>
      <c r="D37" s="58"/>
      <c r="E37" s="28">
        <f>0.4*325</f>
        <v>130</v>
      </c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1430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1430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71.5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142.63999999999999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1644.1399999999999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1644.1399999999999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605FBF5-D8B1-41BE-B219-8310B743498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3A42-0818-4A42-805B-1F2B56EEE8C5}">
  <sheetPr>
    <pageSetUpPr fitToPage="1"/>
  </sheetPr>
  <dimension ref="A12:F92"/>
  <sheetViews>
    <sheetView view="pageBreakPreview" topLeftCell="A4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113</v>
      </c>
      <c r="C35" s="58"/>
      <c r="D35" s="58"/>
      <c r="E35" s="28">
        <f>2*350</f>
        <v>700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4420C70-A7C9-4B83-93B3-756FDA24208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BEED-CE7D-4A6B-ADC5-5D720B066462}">
  <sheetPr>
    <pageSetUpPr fitToPage="1"/>
  </sheetPr>
  <dimension ref="A12:F92"/>
  <sheetViews>
    <sheetView view="pageBreakPreview" topLeftCell="A7" zoomScale="80" zoomScaleNormal="100" zoomScaleSheetLayoutView="80" workbookViewId="0">
      <selection activeCell="E40" sqref="E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116</v>
      </c>
      <c r="C35" s="58"/>
      <c r="D35" s="58"/>
      <c r="E35" s="28">
        <f>2*350</f>
        <v>700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85</v>
      </c>
      <c r="C37" s="58"/>
      <c r="D37" s="58"/>
      <c r="E37" s="28">
        <f>1.4*350</f>
        <v>489.99999999999994</v>
      </c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86</v>
      </c>
      <c r="C39" s="58"/>
      <c r="D39" s="58"/>
      <c r="E39" s="28">
        <f>1.4*350</f>
        <v>489.99999999999994</v>
      </c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1680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1680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167.58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1931.58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1931.58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A5B1A00-A8A9-4884-80B6-3232E41B91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B143-683A-4739-B013-8B586F916162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118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120</v>
      </c>
      <c r="C35" s="58"/>
      <c r="D35" s="58"/>
      <c r="E35" s="28">
        <f>2*350</f>
        <v>700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121</v>
      </c>
      <c r="C37" s="58"/>
      <c r="D37" s="58"/>
      <c r="E37" s="28">
        <f>1.75*350</f>
        <v>612.5</v>
      </c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1312.5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130.91999999999999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1509.0500000000002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1509.0500000000002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40:D40"/>
    <mergeCell ref="B41:D41"/>
    <mergeCell ref="B34:D34"/>
    <mergeCell ref="B35:D35"/>
    <mergeCell ref="B36:D36"/>
    <mergeCell ref="B37:D37"/>
    <mergeCell ref="B38:D38"/>
    <mergeCell ref="B39:D39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 B34:B68" xr:uid="{0BE5B2B5-988B-4C5C-9C50-C7B789886FB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7501-91D5-427E-ACE7-FE398F94D987}">
  <sheetPr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123</v>
      </c>
      <c r="C24" s="21"/>
      <c r="D24" s="21"/>
      <c r="E24" s="21"/>
      <c r="F24" s="21"/>
    </row>
    <row r="25" spans="1:6" ht="15" x14ac:dyDescent="0.2">
      <c r="A25" s="17"/>
      <c r="B25" s="25" t="s">
        <v>124</v>
      </c>
      <c r="C25" s="21"/>
      <c r="D25" s="21"/>
      <c r="E25" s="21"/>
      <c r="F25" s="21"/>
    </row>
    <row r="26" spans="1:6" ht="33.75" customHeight="1" x14ac:dyDescent="0.2">
      <c r="A26" s="17"/>
      <c r="B26" s="53" t="s">
        <v>125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127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128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129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1.4*350</f>
        <v>489.99999999999994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489.99999999999994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563.38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563.38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578BCE0B-0DD7-4E30-9846-0F0EAFDAD16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9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91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92</v>
      </c>
      <c r="D9" s="7"/>
    </row>
    <row r="10" spans="1:4" x14ac:dyDescent="0.2">
      <c r="A10" s="6"/>
      <c r="B10" s="14"/>
      <c r="C10" s="8" t="s">
        <v>93</v>
      </c>
      <c r="D10" s="7"/>
    </row>
    <row r="11" spans="1:4" x14ac:dyDescent="0.2">
      <c r="A11" s="6"/>
      <c r="B11" s="14"/>
      <c r="C11" s="8" t="s">
        <v>94</v>
      </c>
      <c r="D11" s="7"/>
    </row>
    <row r="12" spans="1:4" x14ac:dyDescent="0.2">
      <c r="A12" s="6"/>
      <c r="B12" s="14"/>
      <c r="C12" s="8" t="s">
        <v>95</v>
      </c>
      <c r="D12" s="7"/>
    </row>
    <row r="13" spans="1:4" x14ac:dyDescent="0.2">
      <c r="A13" s="6"/>
      <c r="B13" s="14"/>
      <c r="C13" s="8" t="s">
        <v>96</v>
      </c>
      <c r="D13" s="7"/>
    </row>
    <row r="14" spans="1:4" x14ac:dyDescent="0.2">
      <c r="A14" s="6"/>
      <c r="B14" s="14"/>
      <c r="C14" s="8" t="s">
        <v>97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98</v>
      </c>
      <c r="D19" s="7"/>
    </row>
    <row r="20" spans="1:4" x14ac:dyDescent="0.2">
      <c r="A20" s="6"/>
      <c r="B20" s="14"/>
      <c r="C20" s="8" t="s">
        <v>99</v>
      </c>
      <c r="D20" s="7"/>
    </row>
    <row r="21" spans="1:4" x14ac:dyDescent="0.2">
      <c r="A21" s="6"/>
      <c r="B21" s="14"/>
      <c r="C21" s="8" t="s">
        <v>100</v>
      </c>
      <c r="D21" s="7"/>
    </row>
    <row r="22" spans="1:4" x14ac:dyDescent="0.2">
      <c r="A22" s="6"/>
      <c r="B22" s="14"/>
      <c r="C22" s="8" t="s">
        <v>101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102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103</v>
      </c>
      <c r="D30" s="7"/>
    </row>
    <row r="31" spans="1:4" x14ac:dyDescent="0.2">
      <c r="A31" s="6"/>
      <c r="B31" s="14"/>
      <c r="C31" s="8" t="s">
        <v>104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105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106</v>
      </c>
      <c r="D37" s="7"/>
    </row>
    <row r="38" spans="1:4" x14ac:dyDescent="0.2">
      <c r="A38" s="6"/>
      <c r="B38" s="14"/>
      <c r="C38" s="9" t="s">
        <v>107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108</v>
      </c>
      <c r="D43" s="7"/>
    </row>
    <row r="44" spans="1:4" x14ac:dyDescent="0.2">
      <c r="A44" s="6"/>
      <c r="B44" s="14"/>
      <c r="C44" s="8" t="s">
        <v>109</v>
      </c>
      <c r="D44" s="7"/>
    </row>
    <row r="45" spans="1:4" ht="13.5" thickBot="1" x14ac:dyDescent="0.25">
      <c r="A45" s="10"/>
      <c r="B45" s="15"/>
      <c r="C45" s="8" t="s">
        <v>110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50AD-6FB2-4C6B-9687-992F7FFDE2F7}">
  <sheetPr>
    <pageSetUpPr fitToPage="1"/>
  </sheetPr>
  <dimension ref="A12:F92"/>
  <sheetViews>
    <sheetView view="pageBreakPreview" topLeftCell="A9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45</v>
      </c>
      <c r="C35" s="58"/>
      <c r="D35" s="58"/>
      <c r="E35" s="28">
        <f>2.5*285</f>
        <v>712.5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46</v>
      </c>
      <c r="C37" s="58"/>
      <c r="D37" s="58"/>
      <c r="E37" s="28">
        <f>0.4*285</f>
        <v>114</v>
      </c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47</v>
      </c>
      <c r="C39" s="58"/>
      <c r="D39" s="58"/>
      <c r="E39" s="28">
        <f>2.5*285</f>
        <v>712.5</v>
      </c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1539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1539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76.95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153.52000000000001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1769.47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1769.47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123CFD0-84B1-43BD-929E-43C9E4781BF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9626-E19E-432A-8D1B-574DBAB8B8CA}">
  <sheetPr>
    <pageSetUpPr fitToPage="1"/>
  </sheetPr>
  <dimension ref="A12:F92"/>
  <sheetViews>
    <sheetView view="pageBreakPreview" topLeftCell="A9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50</v>
      </c>
      <c r="C35" s="58"/>
      <c r="D35" s="58"/>
      <c r="E35" s="28">
        <f>2*285</f>
        <v>570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A4542B0-DA09-4CFD-898D-5C7C573436B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88B5-A9AF-43F0-93AF-DD7E77D56B84}">
  <sheetPr>
    <pageSetUpPr fitToPage="1"/>
  </sheetPr>
  <dimension ref="A12:F91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30" customHeight="1" x14ac:dyDescent="0.2">
      <c r="A35" s="21"/>
      <c r="B35" s="58" t="s">
        <v>53</v>
      </c>
      <c r="C35" s="58"/>
      <c r="D35" s="58"/>
      <c r="E35" s="28">
        <f>2.5*285</f>
        <v>712.5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SUM(E33:E66)</f>
        <v>712.5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35.630000000000003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71.069999999999993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819.2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819.2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A1294AEF-8055-4889-9F88-06301D15DED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4726-8F18-4902-821A-2ADD9FAF19D0}">
  <sheetPr>
    <pageSetUpPr fitToPage="1"/>
  </sheetPr>
  <dimension ref="A12:F91"/>
  <sheetViews>
    <sheetView view="pageBreakPreview" topLeftCell="A7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30" customHeight="1" x14ac:dyDescent="0.2">
      <c r="A35" s="21"/>
      <c r="B35" s="58" t="s">
        <v>56</v>
      </c>
      <c r="C35" s="58"/>
      <c r="D35" s="58"/>
      <c r="E35" s="28">
        <f>0.4*285</f>
        <v>114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SUM(E33:E66)</f>
        <v>114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114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5.7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11.37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131.07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131.07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45251477-D885-4AA6-9545-ABA0EC1FE64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AEB7-01AA-4A77-9891-E26DA4542665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59</v>
      </c>
      <c r="C35" s="58"/>
      <c r="D35" s="58"/>
      <c r="E35" s="28">
        <f>1.25*295</f>
        <v>368.75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60</v>
      </c>
      <c r="C37" s="58"/>
      <c r="D37" s="58"/>
      <c r="E37" s="28">
        <f>1.75*295</f>
        <v>516.25</v>
      </c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885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885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44.25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88.28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1017.53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1017.53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0:D40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4DF709D2-F7D3-45C0-A6A3-2B139EB25B1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4F78-B741-4A5B-A534-18227C281642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63</v>
      </c>
      <c r="C35" s="58"/>
      <c r="D35" s="58"/>
      <c r="E35" s="28">
        <f>1.5*295</f>
        <v>442.5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64</v>
      </c>
      <c r="C37" s="58"/>
      <c r="D37" s="58"/>
      <c r="E37" s="28">
        <f>2.5*295</f>
        <v>737.5</v>
      </c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1180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1180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117.71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1356.71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1356.71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9322D54-8BE8-49C2-BB85-1050818EA4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68F-7915-462A-89DA-466CD4393C9D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67</v>
      </c>
      <c r="C35" s="58"/>
      <c r="D35" s="58"/>
      <c r="E35" s="28">
        <f>1*295</f>
        <v>295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295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339.18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12F8516-622F-4674-A5F7-5BE04D8644A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F178-2169-4BCF-8624-1E83727398E7}">
  <sheetPr>
    <pageSetUpPr fitToPage="1"/>
  </sheetPr>
  <dimension ref="A12:F92"/>
  <sheetViews>
    <sheetView view="pageBreakPreview" zoomScale="80" zoomScaleNormal="100" zoomScaleSheetLayoutView="80" workbookViewId="0">
      <selection activeCell="J26" sqref="J26:K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38</v>
      </c>
      <c r="C25" s="21"/>
      <c r="D25" s="21"/>
      <c r="E25" s="21"/>
      <c r="F25" s="21"/>
    </row>
    <row r="26" spans="1:6" ht="33.75" customHeight="1" x14ac:dyDescent="0.2">
      <c r="A26" s="17"/>
      <c r="B26" s="53" t="s">
        <v>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70</v>
      </c>
      <c r="C35" s="58"/>
      <c r="D35" s="58"/>
      <c r="E35" s="28">
        <f>2*295</f>
        <v>590</v>
      </c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71</v>
      </c>
      <c r="C38" s="58"/>
      <c r="D38" s="58"/>
      <c r="E38" s="28">
        <f>295*1.5</f>
        <v>442.5</v>
      </c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1032.5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51.63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102.99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1187.1200000000001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96F5016-BBA7-4F48-AE06-1F0C7A2125E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36</vt:i4>
      </vt:variant>
    </vt:vector>
  </HeadingPairs>
  <TitlesOfParts>
    <vt:vector size="54" baseType="lpstr">
      <vt:lpstr>06-03-20</vt:lpstr>
      <vt:lpstr>03-06-20</vt:lpstr>
      <vt:lpstr>28-07-20</vt:lpstr>
      <vt:lpstr>07-09-20</vt:lpstr>
      <vt:lpstr>14-12-20</vt:lpstr>
      <vt:lpstr>04-03-21</vt:lpstr>
      <vt:lpstr>27-03-21</vt:lpstr>
      <vt:lpstr>05-05-21</vt:lpstr>
      <vt:lpstr>18-06-21</vt:lpstr>
      <vt:lpstr>11-12-21</vt:lpstr>
      <vt:lpstr>11-12-21 (2)</vt:lpstr>
      <vt:lpstr>27-04-22</vt:lpstr>
      <vt:lpstr>14-06-22</vt:lpstr>
      <vt:lpstr>18-02-23</vt:lpstr>
      <vt:lpstr>18-02-23 (2)</vt:lpstr>
      <vt:lpstr>07-05-24</vt:lpstr>
      <vt:lpstr>26-05-24</vt:lpstr>
      <vt:lpstr>Activités</vt:lpstr>
      <vt:lpstr>Liste_Activités</vt:lpstr>
      <vt:lpstr>'03-06-20'!Print_Area</vt:lpstr>
      <vt:lpstr>'04-03-21'!Print_Area</vt:lpstr>
      <vt:lpstr>'05-05-21'!Print_Area</vt:lpstr>
      <vt:lpstr>'06-03-20'!Print_Area</vt:lpstr>
      <vt:lpstr>'07-05-24'!Print_Area</vt:lpstr>
      <vt:lpstr>'07-09-20'!Print_Area</vt:lpstr>
      <vt:lpstr>'11-12-21'!Print_Area</vt:lpstr>
      <vt:lpstr>'11-12-21 (2)'!Print_Area</vt:lpstr>
      <vt:lpstr>'14-06-22'!Print_Area</vt:lpstr>
      <vt:lpstr>'14-12-20'!Print_Area</vt:lpstr>
      <vt:lpstr>'18-02-23'!Print_Area</vt:lpstr>
      <vt:lpstr>'18-02-23 (2)'!Print_Area</vt:lpstr>
      <vt:lpstr>'18-06-21'!Print_Area</vt:lpstr>
      <vt:lpstr>'26-05-24'!Print_Area</vt:lpstr>
      <vt:lpstr>'27-03-21'!Print_Area</vt:lpstr>
      <vt:lpstr>'27-04-22'!Print_Area</vt:lpstr>
      <vt:lpstr>'28-07-20'!Print_Area</vt:lpstr>
      <vt:lpstr>Activités!Print_Area</vt:lpstr>
      <vt:lpstr>'03-06-20'!Zone_d_impression</vt:lpstr>
      <vt:lpstr>'04-03-21'!Zone_d_impression</vt:lpstr>
      <vt:lpstr>'05-05-21'!Zone_d_impression</vt:lpstr>
      <vt:lpstr>'06-03-20'!Zone_d_impression</vt:lpstr>
      <vt:lpstr>'07-05-24'!Zone_d_impression</vt:lpstr>
      <vt:lpstr>'07-09-20'!Zone_d_impression</vt:lpstr>
      <vt:lpstr>'11-12-21'!Zone_d_impression</vt:lpstr>
      <vt:lpstr>'11-12-21 (2)'!Zone_d_impression</vt:lpstr>
      <vt:lpstr>'14-06-22'!Zone_d_impression</vt:lpstr>
      <vt:lpstr>'14-12-20'!Zone_d_impression</vt:lpstr>
      <vt:lpstr>'18-02-23'!Zone_d_impression</vt:lpstr>
      <vt:lpstr>'18-02-23 (2)'!Zone_d_impression</vt:lpstr>
      <vt:lpstr>'18-06-21'!Zone_d_impression</vt:lpstr>
      <vt:lpstr>'26-05-24'!Zone_d_impression</vt:lpstr>
      <vt:lpstr>'27-03-21'!Zone_d_impression</vt:lpstr>
      <vt:lpstr>'27-04-22'!Zone_d_impression</vt:lpstr>
      <vt:lpstr>'28-07-20'!Zone_d_impression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2024-05-26T14:51:40Z</cp:lastPrinted>
  <dcterms:created xsi:type="dcterms:W3CDTF">1996-11-05T19:10:39Z</dcterms:created>
  <dcterms:modified xsi:type="dcterms:W3CDTF">2024-05-26T14:52:07Z</dcterms:modified>
</cp:coreProperties>
</file>