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E0C09EB6-F6C3-4791-830A-0CB5194C10DC}" xr6:coauthVersionLast="47" xr6:coauthVersionMax="47" xr10:uidLastSave="{00000000-0000-0000-0000-000000000000}"/>
  <bookViews>
    <workbookView xWindow="-120" yWindow="-120" windowWidth="38640" windowHeight="15840" firstSheet="22" activeTab="36" xr2:uid="{00000000-000D-0000-FFFF-FFFF00000000}"/>
  </bookViews>
  <sheets>
    <sheet name="15-03-11 (2)" sheetId="29" r:id="rId1"/>
    <sheet name="05-05-11 (2)" sheetId="30" r:id="rId2"/>
    <sheet name="23-05-11 (2)" sheetId="31" r:id="rId3"/>
    <sheet name="21-06-11 (2)" sheetId="32" r:id="rId4"/>
    <sheet name="08-07-11 (2)" sheetId="33" r:id="rId5"/>
    <sheet name="28-09-11 (2)" sheetId="34" r:id="rId6"/>
    <sheet name="07-05-10" sheetId="4" r:id="rId7"/>
    <sheet name="21-07-10" sheetId="6" r:id="rId8"/>
    <sheet name="11-11-10" sheetId="7" r:id="rId9"/>
    <sheet name="15-03-11" sheetId="8" r:id="rId10"/>
    <sheet name="05-05-11" sheetId="9" r:id="rId11"/>
    <sheet name="23-05-11" sheetId="10" r:id="rId12"/>
    <sheet name="21-06-11" sheetId="11" r:id="rId13"/>
    <sheet name="08-07-11" sheetId="12" r:id="rId14"/>
    <sheet name="28-09-11" sheetId="13" r:id="rId15"/>
    <sheet name="26-01-12" sheetId="14" r:id="rId16"/>
    <sheet name="26-01-12 (2)" sheetId="20" r:id="rId17"/>
    <sheet name="7-06-12" sheetId="15" r:id="rId18"/>
    <sheet name="7-06-12 (2)" sheetId="21" r:id="rId19"/>
    <sheet name="18-12-12" sheetId="16" r:id="rId20"/>
    <sheet name="26-02-13" sheetId="17" r:id="rId21"/>
    <sheet name="26-02-13 ARC" sheetId="26" r:id="rId22"/>
    <sheet name="23-05-13" sheetId="18" r:id="rId23"/>
    <sheet name="23-05-13 ARC" sheetId="25" r:id="rId24"/>
    <sheet name="11-07-13" sheetId="19" r:id="rId25"/>
    <sheet name="27-11-13" sheetId="22" r:id="rId26"/>
    <sheet name="22-05-14" sheetId="23" r:id="rId27"/>
    <sheet name="04-09-14" sheetId="24" r:id="rId28"/>
    <sheet name="22-02-15" sheetId="27" r:id="rId29"/>
    <sheet name="01-07-15" sheetId="28" r:id="rId30"/>
    <sheet name="27-04-16" sheetId="35" r:id="rId31"/>
    <sheet name="18-03-17" sheetId="36" r:id="rId32"/>
    <sheet name="19-02-18" sheetId="37" r:id="rId33"/>
    <sheet name="25-03-18" sheetId="38" r:id="rId34"/>
    <sheet name="15-12-18" sheetId="39" r:id="rId35"/>
    <sheet name="09-09-21" sheetId="40" r:id="rId36"/>
    <sheet name="25-07-23" sheetId="41" r:id="rId37"/>
    <sheet name="Activités" sheetId="5" r:id="rId38"/>
  </sheets>
  <definedNames>
    <definedName name="Liste_Activités" localSheetId="29">Activités!$C$5:$C$39</definedName>
    <definedName name="Liste_Activités" localSheetId="35">Activités!$C$5:$C$39</definedName>
    <definedName name="Liste_Activités" localSheetId="34">Activités!$C$5:$C$39</definedName>
    <definedName name="Liste_Activités" localSheetId="31">Activités!$C$5:$C$39</definedName>
    <definedName name="Liste_Activités" localSheetId="32">Activités!$C$5:$C$39</definedName>
    <definedName name="Liste_Activités" localSheetId="28">Activités!$C$5:$C$39</definedName>
    <definedName name="Liste_Activités" localSheetId="33">Activités!$C$5:$C$39</definedName>
    <definedName name="Liste_Activités" localSheetId="36">Activités!$C$5:$C$39</definedName>
    <definedName name="Liste_Activités" localSheetId="30">Activités!$C$5:$C$39</definedName>
    <definedName name="Liste_Activités">Activités!$C$5:$C$45</definedName>
    <definedName name="Print_Area" localSheetId="29">'01-07-15'!$A$1:$F$90</definedName>
    <definedName name="Print_Area" localSheetId="35">'09-09-21'!$A$1:$F$90</definedName>
    <definedName name="Print_Area" localSheetId="34">'15-12-18'!$A$1:$F$90</definedName>
    <definedName name="Print_Area" localSheetId="31">'18-03-17'!$A$1:$F$91</definedName>
    <definedName name="Print_Area" localSheetId="32">'19-02-18'!$A$1:$F$91</definedName>
    <definedName name="Print_Area" localSheetId="28">'22-02-15'!$A$1:$F$89</definedName>
    <definedName name="Print_Area" localSheetId="33">'25-03-18'!$A$1:$F$91</definedName>
    <definedName name="Print_Area" localSheetId="36">'25-07-23'!$A$1:$F$89</definedName>
    <definedName name="Print_Area" localSheetId="30">'27-04-16'!$A$1:$F$90</definedName>
    <definedName name="_xlnm.Print_Area" localSheetId="29">'01-07-15'!$A$1:$F$90</definedName>
    <definedName name="_xlnm.Print_Area" localSheetId="27">'04-09-14'!$A$1:$F$91</definedName>
    <definedName name="_xlnm.Print_Area" localSheetId="10">'05-05-11'!$A$1:$F$94</definedName>
    <definedName name="_xlnm.Print_Area" localSheetId="1">'05-05-11 (2)'!$A$1:$F$94</definedName>
    <definedName name="_xlnm.Print_Area" localSheetId="6">'07-05-10'!$A$1:$F$95</definedName>
    <definedName name="_xlnm.Print_Area" localSheetId="13">'08-07-11'!$A$1:$F$94</definedName>
    <definedName name="_xlnm.Print_Area" localSheetId="4">'08-07-11 (2)'!$A$1:$F$94</definedName>
    <definedName name="_xlnm.Print_Area" localSheetId="35">'09-09-21'!$A$1:$F$90</definedName>
    <definedName name="_xlnm.Print_Area" localSheetId="24">'11-07-13'!$A$1:$F$93</definedName>
    <definedName name="_xlnm.Print_Area" localSheetId="8">'11-11-10'!$A$1:$F$95</definedName>
    <definedName name="_xlnm.Print_Area" localSheetId="9">'15-03-11'!$A$1:$F$95</definedName>
    <definedName name="_xlnm.Print_Area" localSheetId="0">'15-03-11 (2)'!$A$1:$F$95</definedName>
    <definedName name="_xlnm.Print_Area" localSheetId="34">'15-12-18'!$A$1:$F$90</definedName>
    <definedName name="_xlnm.Print_Area" localSheetId="31">'18-03-17'!$A$1:$F$91</definedName>
    <definedName name="_xlnm.Print_Area" localSheetId="19">'18-12-12'!$A$1:$F$93</definedName>
    <definedName name="_xlnm.Print_Area" localSheetId="32">'19-02-18'!$A$1:$F$91</definedName>
    <definedName name="_xlnm.Print_Area" localSheetId="12">'21-06-11'!$A$1:$F$94</definedName>
    <definedName name="_xlnm.Print_Area" localSheetId="3">'21-06-11 (2)'!$A$1:$F$94</definedName>
    <definedName name="_xlnm.Print_Area" localSheetId="7">'21-07-10'!$A$1:$F$95</definedName>
    <definedName name="_xlnm.Print_Area" localSheetId="28">'22-02-15'!$A$1:$F$89</definedName>
    <definedName name="_xlnm.Print_Area" localSheetId="26">'22-05-14'!$A$1:$F$93</definedName>
    <definedName name="_xlnm.Print_Area" localSheetId="11">'23-05-11'!$A$1:$F$94</definedName>
    <definedName name="_xlnm.Print_Area" localSheetId="2">'23-05-11 (2)'!$A$1:$F$94</definedName>
    <definedName name="_xlnm.Print_Area" localSheetId="22">'23-05-13'!$A$1:$F$93</definedName>
    <definedName name="_xlnm.Print_Area" localSheetId="23">'23-05-13 ARC'!$A$1:$F$93</definedName>
    <definedName name="_xlnm.Print_Area" localSheetId="33">'25-03-18'!$A$1:$F$91</definedName>
    <definedName name="_xlnm.Print_Area" localSheetId="36">'25-07-23'!$A$1:$F$89</definedName>
    <definedName name="_xlnm.Print_Area" localSheetId="15">'26-01-12'!$A$1:$F$94</definedName>
    <definedName name="_xlnm.Print_Area" localSheetId="16">'26-01-12 (2)'!$A$1:$F$94</definedName>
    <definedName name="_xlnm.Print_Area" localSheetId="20">'26-02-13'!$A$1:$F$93</definedName>
    <definedName name="_xlnm.Print_Area" localSheetId="21">'26-02-13 ARC'!$A$1:$F$93</definedName>
    <definedName name="_xlnm.Print_Area" localSheetId="30">'27-04-16'!$A$1:$F$90</definedName>
    <definedName name="_xlnm.Print_Area" localSheetId="25">'27-11-13'!$A$1:$F$93</definedName>
    <definedName name="_xlnm.Print_Area" localSheetId="14">'28-09-11'!$A$1:$F$94</definedName>
    <definedName name="_xlnm.Print_Area" localSheetId="5">'28-09-11 (2)'!$A$1:$F$94</definedName>
    <definedName name="_xlnm.Print_Area" localSheetId="17">'7-06-12'!$A$1:$F$93</definedName>
    <definedName name="_xlnm.Print_Area" localSheetId="18">'7-06-12 (2)'!$A$1:$F$93</definedName>
    <definedName name="_xlnm.Print_Area" localSheetId="37">Activités!$A$1:$D$45</definedName>
    <definedName name="Zone_impres_MI" localSheetId="29">#REF!</definedName>
    <definedName name="Zone_impres_MI" localSheetId="27">#REF!</definedName>
    <definedName name="Zone_impres_MI" localSheetId="10">#REF!</definedName>
    <definedName name="Zone_impres_MI" localSheetId="1">#REF!</definedName>
    <definedName name="Zone_impres_MI" localSheetId="13">#REF!</definedName>
    <definedName name="Zone_impres_MI" localSheetId="4">#REF!</definedName>
    <definedName name="Zone_impres_MI" localSheetId="35">#REF!</definedName>
    <definedName name="Zone_impres_MI" localSheetId="24">#REF!</definedName>
    <definedName name="Zone_impres_MI" localSheetId="8">#REF!</definedName>
    <definedName name="Zone_impres_MI" localSheetId="9">#REF!</definedName>
    <definedName name="Zone_impres_MI" localSheetId="0">#REF!</definedName>
    <definedName name="Zone_impres_MI" localSheetId="34">#REF!</definedName>
    <definedName name="Zone_impres_MI" localSheetId="31">#REF!</definedName>
    <definedName name="Zone_impres_MI" localSheetId="19">#REF!</definedName>
    <definedName name="Zone_impres_MI" localSheetId="32">#REF!</definedName>
    <definedName name="Zone_impres_MI" localSheetId="12">#REF!</definedName>
    <definedName name="Zone_impres_MI" localSheetId="3">#REF!</definedName>
    <definedName name="Zone_impres_MI" localSheetId="7">#REF!</definedName>
    <definedName name="Zone_impres_MI" localSheetId="28">#REF!</definedName>
    <definedName name="Zone_impres_MI" localSheetId="26">#REF!</definedName>
    <definedName name="Zone_impres_MI" localSheetId="11">#REF!</definedName>
    <definedName name="Zone_impres_MI" localSheetId="2">#REF!</definedName>
    <definedName name="Zone_impres_MI" localSheetId="22">#REF!</definedName>
    <definedName name="Zone_impres_MI" localSheetId="23">#REF!</definedName>
    <definedName name="Zone_impres_MI" localSheetId="33">#REF!</definedName>
    <definedName name="Zone_impres_MI" localSheetId="36">#REF!</definedName>
    <definedName name="Zone_impres_MI" localSheetId="15">#REF!</definedName>
    <definedName name="Zone_impres_MI" localSheetId="16">#REF!</definedName>
    <definedName name="Zone_impres_MI" localSheetId="20">#REF!</definedName>
    <definedName name="Zone_impres_MI" localSheetId="21">#REF!</definedName>
    <definedName name="Zone_impres_MI" localSheetId="30">#REF!</definedName>
    <definedName name="Zone_impres_MI" localSheetId="25">#REF!</definedName>
    <definedName name="Zone_impres_MI" localSheetId="14">#REF!</definedName>
    <definedName name="Zone_impres_MI" localSheetId="5">#REF!</definedName>
    <definedName name="Zone_impres_MI" localSheetId="17">#REF!</definedName>
    <definedName name="Zone_impres_MI" localSheetId="18">#REF!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1" l="1"/>
  <c r="E72" i="41"/>
  <c r="E70" i="40"/>
  <c r="E73" i="40" s="1"/>
  <c r="E70" i="39"/>
  <c r="E73" i="39"/>
  <c r="E74" i="39"/>
  <c r="E77" i="39" s="1"/>
  <c r="E81" i="39" s="1"/>
  <c r="E75" i="39"/>
  <c r="E71" i="38"/>
  <c r="E74" i="38"/>
  <c r="E75" i="38" s="1"/>
  <c r="E71" i="37"/>
  <c r="E74" i="37"/>
  <c r="E75" i="37" s="1"/>
  <c r="E71" i="36"/>
  <c r="E74" i="36"/>
  <c r="E75" i="36" s="1"/>
  <c r="E70" i="35"/>
  <c r="E73" i="35"/>
  <c r="E75" i="35" s="1"/>
  <c r="E77" i="35" s="1"/>
  <c r="E81" i="35" s="1"/>
  <c r="E74" i="35"/>
  <c r="E74" i="34"/>
  <c r="E77" i="34" s="1"/>
  <c r="E74" i="33"/>
  <c r="E77" i="33"/>
  <c r="E78" i="33" s="1"/>
  <c r="E79" i="33" s="1"/>
  <c r="E74" i="32"/>
  <c r="E77" i="32"/>
  <c r="E78" i="32" s="1"/>
  <c r="E74" i="31"/>
  <c r="E77" i="31"/>
  <c r="E74" i="30"/>
  <c r="E77" i="30"/>
  <c r="E78" i="30"/>
  <c r="E79" i="30" s="1"/>
  <c r="E81" i="30" s="1"/>
  <c r="E85" i="30" s="1"/>
  <c r="E75" i="29"/>
  <c r="E78" i="29"/>
  <c r="E73" i="21"/>
  <c r="E76" i="21"/>
  <c r="E77" i="21"/>
  <c r="E78" i="21"/>
  <c r="E80" i="21" s="1"/>
  <c r="E74" i="20"/>
  <c r="E77" i="20"/>
  <c r="E79" i="29"/>
  <c r="E80" i="29" s="1"/>
  <c r="E82" i="29" s="1"/>
  <c r="E86" i="29" s="1"/>
  <c r="E78" i="31"/>
  <c r="E79" i="31" s="1"/>
  <c r="E81" i="31" s="1"/>
  <c r="E85" i="31" s="1"/>
  <c r="E70" i="28"/>
  <c r="E73" i="28" s="1"/>
  <c r="E69" i="27"/>
  <c r="E72" i="27"/>
  <c r="E74" i="27" s="1"/>
  <c r="E73" i="26"/>
  <c r="E76" i="26"/>
  <c r="E77" i="26" s="1"/>
  <c r="E78" i="26"/>
  <c r="E73" i="25"/>
  <c r="E76" i="25" s="1"/>
  <c r="E71" i="24"/>
  <c r="E74" i="24"/>
  <c r="E76" i="24" s="1"/>
  <c r="E78" i="24" s="1"/>
  <c r="E82" i="24" s="1"/>
  <c r="E73" i="23"/>
  <c r="E76" i="23"/>
  <c r="E73" i="22"/>
  <c r="E76" i="22"/>
  <c r="E77" i="22"/>
  <c r="E78" i="22"/>
  <c r="E80" i="22"/>
  <c r="E84" i="22"/>
  <c r="E73" i="19"/>
  <c r="E76" i="19"/>
  <c r="E73" i="18"/>
  <c r="E76" i="18"/>
  <c r="E78" i="18" s="1"/>
  <c r="E73" i="17"/>
  <c r="E76" i="17"/>
  <c r="E80" i="17" s="1"/>
  <c r="E84" i="17" s="1"/>
  <c r="E77" i="17"/>
  <c r="E73" i="16"/>
  <c r="E76" i="16"/>
  <c r="E73" i="15"/>
  <c r="E76" i="15"/>
  <c r="E74" i="14"/>
  <c r="E77" i="16"/>
  <c r="E78" i="16"/>
  <c r="E80" i="16" s="1"/>
  <c r="E84" i="16" s="1"/>
  <c r="E77" i="14"/>
  <c r="E78" i="14"/>
  <c r="E74" i="13"/>
  <c r="E77" i="13" s="1"/>
  <c r="E74" i="12"/>
  <c r="E77" i="12"/>
  <c r="E74" i="11"/>
  <c r="E77" i="11"/>
  <c r="E74" i="10"/>
  <c r="E77" i="10" s="1"/>
  <c r="E74" i="9"/>
  <c r="E77" i="9"/>
  <c r="E75" i="8"/>
  <c r="E78" i="8"/>
  <c r="E79" i="8" s="1"/>
  <c r="E75" i="7"/>
  <c r="E78" i="7"/>
  <c r="E79" i="7" s="1"/>
  <c r="E75" i="6"/>
  <c r="E78" i="6" s="1"/>
  <c r="E75" i="4"/>
  <c r="E78" i="4"/>
  <c r="E79" i="4"/>
  <c r="E80" i="4"/>
  <c r="E82" i="4" s="1"/>
  <c r="E86" i="4" s="1"/>
  <c r="E78" i="23"/>
  <c r="E77" i="23"/>
  <c r="E80" i="23" s="1"/>
  <c r="E84" i="23" s="1"/>
  <c r="E77" i="19"/>
  <c r="E80" i="19" s="1"/>
  <c r="E84" i="19" s="1"/>
  <c r="E78" i="19"/>
  <c r="E78" i="17"/>
  <c r="E78" i="12"/>
  <c r="E79" i="12" s="1"/>
  <c r="E77" i="15"/>
  <c r="E78" i="15" s="1"/>
  <c r="E75" i="24"/>
  <c r="E73" i="41" l="1"/>
  <c r="E74" i="41"/>
  <c r="E81" i="12"/>
  <c r="E85" i="12" s="1"/>
  <c r="E77" i="25"/>
  <c r="E80" i="25"/>
  <c r="E84" i="25" s="1"/>
  <c r="E78" i="25"/>
  <c r="E78" i="34"/>
  <c r="E79" i="34" s="1"/>
  <c r="E74" i="28"/>
  <c r="E75" i="28"/>
  <c r="E77" i="28"/>
  <c r="E81" i="28" s="1"/>
  <c r="E79" i="6"/>
  <c r="E80" i="6"/>
  <c r="E82" i="6" s="1"/>
  <c r="E86" i="6" s="1"/>
  <c r="E84" i="21"/>
  <c r="E78" i="10"/>
  <c r="E79" i="10" s="1"/>
  <c r="E78" i="13"/>
  <c r="E81" i="13" s="1"/>
  <c r="E85" i="13" s="1"/>
  <c r="E79" i="13"/>
  <c r="E80" i="15"/>
  <c r="E84" i="15" s="1"/>
  <c r="E74" i="40"/>
  <c r="E75" i="40"/>
  <c r="E77" i="40"/>
  <c r="E81" i="40" s="1"/>
  <c r="E78" i="11"/>
  <c r="E79" i="11" s="1"/>
  <c r="E73" i="27"/>
  <c r="E76" i="27" s="1"/>
  <c r="E80" i="27" s="1"/>
  <c r="E81" i="33"/>
  <c r="E85" i="33" s="1"/>
  <c r="E78" i="20"/>
  <c r="E79" i="20" s="1"/>
  <c r="E76" i="37"/>
  <c r="E78" i="37" s="1"/>
  <c r="E82" i="37" s="1"/>
  <c r="E80" i="7"/>
  <c r="E78" i="38"/>
  <c r="E82" i="38" s="1"/>
  <c r="E76" i="38"/>
  <c r="E76" i="36"/>
  <c r="E78" i="36" s="1"/>
  <c r="E82" i="36" s="1"/>
  <c r="E82" i="7"/>
  <c r="E86" i="7" s="1"/>
  <c r="E80" i="8"/>
  <c r="E82" i="8" s="1"/>
  <c r="E86" i="8" s="1"/>
  <c r="E79" i="14"/>
  <c r="E81" i="14" s="1"/>
  <c r="E85" i="14" s="1"/>
  <c r="E80" i="18"/>
  <c r="E84" i="18" s="1"/>
  <c r="E78" i="9"/>
  <c r="E77" i="18"/>
  <c r="E80" i="26"/>
  <c r="E84" i="26" s="1"/>
  <c r="E79" i="32"/>
  <c r="E81" i="32" s="1"/>
  <c r="E85" i="32" s="1"/>
  <c r="E76" i="41" l="1"/>
  <c r="E80" i="41" s="1"/>
  <c r="E81" i="10"/>
  <c r="E85" i="10" s="1"/>
  <c r="E81" i="34"/>
  <c r="E85" i="34" s="1"/>
  <c r="E81" i="11"/>
  <c r="E85" i="11" s="1"/>
  <c r="E81" i="20"/>
  <c r="E79" i="9"/>
  <c r="E81" i="9" s="1"/>
  <c r="E85" i="9" s="1"/>
  <c r="E85" i="20" l="1"/>
  <c r="I72" i="21"/>
</calcChain>
</file>

<file path=xl/sharedStrings.xml><?xml version="1.0" encoding="utf-8"?>
<sst xmlns="http://schemas.openxmlformats.org/spreadsheetml/2006/main" count="906" uniqueCount="217">
  <si>
    <t>NOTE D'HONORAIRES</t>
  </si>
  <si>
    <t>LISTE DES ACTIVITÉS POSSIBLE À FACTURER</t>
  </si>
  <si>
    <t xml:space="preserve"> - Rédaction de lettre pour envoie de documents aux gouvernements;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</si>
  <si>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</si>
  <si>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</si>
  <si>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</si>
  <si>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</si>
  <si>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</si>
  <si>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*** Payable sur réception.  Frais d’administration de 2 % par mois sur note d’honoraires passée due. ***</t>
  </si>
  <si>
    <t>MERCI DE VOTRE CONFIANCE POUR VISER JUSTE ET BIEN</t>
  </si>
  <si>
    <t xml:space="preserve"> - Rédaction d'un mémorandum fiscal pour mettre en place la réorganisation;</t>
  </si>
  <si>
    <t xml:space="preserve"> - Recherches et analyses fiscales requises pour mener à terme la réorganisation;</t>
  </si>
  <si>
    <t xml:space="preserve"> - Diverses discussions téléphoniques avec vous;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</si>
  <si>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</si>
  <si>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</si>
  <si>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</si>
  <si>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 xml:space="preserve"> - Préparation des formulaires de roulement requis;</t>
  </si>
  <si>
    <t>Consultation fiscale horaire</t>
  </si>
  <si>
    <t>Réorganisation</t>
  </si>
  <si>
    <t>Conformité</t>
  </si>
  <si>
    <t xml:space="preserve"> - Préparation de votre déclaration de revenu pour l'année d'imposition 2009;</t>
  </si>
  <si>
    <t xml:space="preserve"> - Préparation de votre déclaration de revenu ainsi que celle de votre conjoint pour l'année d'imposition 2009;</t>
  </si>
  <si>
    <t xml:space="preserve"> - Préparation de la déclaration de revenu de la société pour l'année d'imposition se terminant le xxx ;</t>
  </si>
  <si>
    <t xml:space="preserve"> - Divers calculs effectués;</t>
  </si>
  <si>
    <t xml:space="preserve"> - Lecture et rédaction de divers courriels;</t>
  </si>
  <si>
    <t xml:space="preserve"> - Discussions téléphoniques avec le conseiller juridique;</t>
  </si>
  <si>
    <t xml:space="preserve"> - Communication avec les gouvernements;</t>
  </si>
  <si>
    <t xml:space="preserve"> - Préparation de la déclaration de revenu de la fiducie pour l'année d'imposition se terminant le 31 décembre 2009;</t>
  </si>
  <si>
    <t xml:space="preserve"> - Rencontre avec vous pour la signature des documents préparés;</t>
  </si>
  <si>
    <t xml:space="preserve"> - Discussions téléphoniques avec vous ;</t>
  </si>
  <si>
    <t xml:space="preserve"> - Rencontre avec vous à nos bureaux relativement à xxx;</t>
  </si>
  <si>
    <t xml:space="preserve"> - Divers calculs effectués relativement à xxx;</t>
  </si>
  <si>
    <t xml:space="preserve"> - Préparation des formulaires de taxes requis;</t>
  </si>
  <si>
    <t xml:space="preserve"> - Lecture et rédaction de courriels dans le dossier de xxx;</t>
  </si>
  <si>
    <t xml:space="preserve"> - Lecture et rédaction de courriels ;</t>
  </si>
  <si>
    <t xml:space="preserve"> - Discussions téléphoniques avec vous relativement au dossier de xxx;</t>
  </si>
  <si>
    <t xml:space="preserve"> - Recherches et analyses fiscales relativement au dossier de xxx;</t>
  </si>
  <si>
    <t xml:space="preserve"> - 2ième révision de la T2 dans le dossier de xxx;</t>
  </si>
  <si>
    <t xml:space="preserve"> - Révision de la T2 de xxx et discussions avec les vérificateurs</t>
  </si>
  <si>
    <t xml:space="preserve"> - Recherche fiscale concernant le traitement fiscal de</t>
  </si>
  <si>
    <t xml:space="preserve"> - Révision de la T3 de xxx et discussions avec les vérificateurs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</si>
  <si>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</si>
  <si>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</si>
  <si>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</si>
  <si>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</si>
  <si>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</si>
  <si>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</si>
  <si>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</si>
  <si>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</si>
  <si>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>*** Veuillez faire votre chèque à l'ordre de GC Fiscalité Plus Inc. Payable en ligne chez Desjardins et dans les institutions financières participantes.***</t>
  </si>
  <si>
    <t>Le 7 mai 2010</t>
  </si>
  <si>
    <t>RICHARD BOIES</t>
  </si>
  <si>
    <t>46 rue Beaurivage</t>
  </si>
  <si>
    <t>L'Assomption (Québec) J5W 1V9</t>
  </si>
  <si>
    <t># 10096</t>
  </si>
  <si>
    <t xml:space="preserve"> - Rencontre avec vous à nos bureaux relativement aux cotisations des gouvernements;</t>
  </si>
  <si>
    <t xml:space="preserve"> - Recherches et analyses fiscales requises;</t>
  </si>
  <si>
    <t xml:space="preserve"> - Préparation des formulaires d'autorisations pour les différents gouvernements;</t>
  </si>
  <si>
    <t xml:space="preserve"> - Diverses communications téléphoniques avec le gouvernement pour obtenir des informations;</t>
  </si>
  <si>
    <t xml:space="preserve"> - Rédaction d'une requête en prorogation de délai auprès du MRQ pour les années d'imposition 2002 à 2004;</t>
  </si>
  <si>
    <t xml:space="preserve"> - Préparation des formulaires d'opposition pour les années d'imposition 2002 à 2007 pour le MRQ;</t>
  </si>
  <si>
    <t>Le 21 juillet 2010</t>
  </si>
  <si>
    <t># 10149</t>
  </si>
  <si>
    <t xml:space="preserve"> - Analyse de planification fiscale de fin d'année ;</t>
  </si>
  <si>
    <t xml:space="preserve"> - Diverses discussions téléphoniques avec vous ;</t>
  </si>
  <si>
    <t xml:space="preserve"> - Discussions téléphoniques avec votre notaire et le gouvernement relativement à la vente de votre triplex;</t>
  </si>
  <si>
    <t xml:space="preserve"> - Rencontre avec vous à nos bureaux le 6 juillet 2010;</t>
  </si>
  <si>
    <t>Le 11 novembre 2010</t>
  </si>
  <si>
    <t># 10226</t>
  </si>
  <si>
    <t xml:space="preserve"> - Discussions téléphoniques avec le gouvernement relativement au prolongement des délais, l'obtention d'informations supplémentaires et l'analyse commune du dossier ;</t>
  </si>
  <si>
    <t xml:space="preserve"> - Prise de connaissance des documents, analyse pour voir s'il manque des documents et début d'analyses des documents soumis;</t>
  </si>
  <si>
    <t xml:space="preserve"> - Analyse sommaire des documents requis pour 2002 à 2005 vs cotisations;</t>
  </si>
  <si>
    <t xml:space="preserve"> - Analyse sommaire des documents requis pour 2002 à 2004 vs cotisations;</t>
  </si>
  <si>
    <t xml:space="preserve"> - Diverses discussions téléphoniques et courriels avec vous ;</t>
  </si>
  <si>
    <t>Le 15 mars 2011</t>
  </si>
  <si>
    <t># 11026</t>
  </si>
  <si>
    <t>Le 5 mai 2011</t>
  </si>
  <si>
    <t># 11081</t>
  </si>
  <si>
    <t xml:space="preserve"> - Déclaration d'impôt 2010 de vous et votre conjointe;</t>
  </si>
  <si>
    <t xml:space="preserve"> - Analyse des impacts en TPS/TVQ lors de la vente d'un triplex avec rénovation;</t>
  </si>
  <si>
    <t xml:space="preserve"> - Recherches relativement au bonus et impact DAS, corrections à effectuer et impacts;</t>
  </si>
  <si>
    <t xml:space="preserve"> - Recherches relativement à la demande d'assurabilité pour Lynda vs assurance-emploi;</t>
  </si>
  <si>
    <t># 11089</t>
  </si>
  <si>
    <t xml:space="preserve"> - Prise de connaissance des documents et analyses des documents soumis pour les années 2002-2004;</t>
  </si>
  <si>
    <t xml:space="preserve"> - Discussions téléphoniques avec le gouvernement relativement aux années 2002-2004 ;</t>
  </si>
  <si>
    <t>Le 21 juin 2011</t>
  </si>
  <si>
    <t># 11114</t>
  </si>
  <si>
    <t xml:space="preserve"> - Prise de connaissance des documents et analyses des documents soumis pour les années 2005-2007;</t>
  </si>
  <si>
    <t xml:space="preserve"> - Travail sur les tableaux 2005 à 2007;</t>
  </si>
  <si>
    <t xml:space="preserve"> - Rencontre à nos bureaux relativement aux cotisations 2005 à 2007;</t>
  </si>
  <si>
    <t xml:space="preserve"> - Préparation des avis d'opposition pour Bataram de 2002 à 2005;</t>
  </si>
  <si>
    <t>Frais de poste pour les avis d'opposition à être envoyés</t>
  </si>
  <si>
    <t>Le 8 juillet 2011</t>
  </si>
  <si>
    <t># 11119</t>
  </si>
  <si>
    <t xml:space="preserve"> - Travail sur les tableaux 2005 à 2007 et analyse d'un sommaire pour 2005 à 2007;</t>
  </si>
  <si>
    <t xml:space="preserve"> - Rencontre à votre domicile ;</t>
  </si>
  <si>
    <t xml:space="preserve"> - Préparation des avis d'opposition au fédéral pour les années 2002 à 2007;</t>
  </si>
  <si>
    <t>Le 28 septembre 2011</t>
  </si>
  <si>
    <t># 11167</t>
  </si>
  <si>
    <t xml:space="preserve"> - Préparation des formulaire de procuration pour discuter avec l'ARC dans le dossier de Bataram;</t>
  </si>
  <si>
    <t xml:space="preserve"> - Diverses discussions téléphoniques et courriels avec vous et avec le MRQ ;</t>
  </si>
  <si>
    <t>Le 26 janvier 2012</t>
  </si>
  <si>
    <t># 12012</t>
  </si>
  <si>
    <t xml:space="preserve"> - Rencontre avec vous à vos bureaux;</t>
  </si>
  <si>
    <t xml:space="preserve"> - Analyse du sommaire 2005 à 2007 et se remettre dans le dossiers plusieurs fois suite au report de rencontres;</t>
  </si>
  <si>
    <t xml:space="preserve"> - Diverses discussions téléphoniques et courriels avec Lynda;</t>
  </si>
  <si>
    <t xml:space="preserve"> - Préparation des lettre de demande de changement de fin d'exercice pour chacune des société ;</t>
  </si>
  <si>
    <t xml:space="preserve"> - Discussion avec votre comptable - re : planification fiscale de fin d'année;</t>
  </si>
  <si>
    <t>ENTREPRISES RICBO INC.</t>
  </si>
  <si>
    <t>Le 7 juin 2012</t>
  </si>
  <si>
    <t># 12104</t>
  </si>
  <si>
    <t xml:space="preserve"> - Préparation de votre déclaration de revenu 2011;</t>
  </si>
  <si>
    <t xml:space="preserve"> - Reprendre connaissance du dossier à chaque fois que nous devions avoir une rencontre et cancellation de la rencontre par la suite;</t>
  </si>
  <si>
    <t xml:space="preserve"> - Diverses discussions téléphoniques et courriels avec Lynda et avec le gouvernement;</t>
  </si>
  <si>
    <t>Le 18 décembre 2012</t>
  </si>
  <si>
    <t xml:space="preserve"> - Reprendre connaissance du dossier à chaque fois que nous devions avoir une rencontre et cancellation de la rencontre par la suite - dates du 14 juin, 29 août, 6 septembre, 11 octobre, 30 octobre, 14 novembre, 15 novembre, 11 décembre, 17 décembre ;</t>
  </si>
  <si>
    <t xml:space="preserve"> - Prise de connaissance - avis de confirmation des cotisation et démarches à prendre;</t>
  </si>
  <si>
    <t># 12217</t>
  </si>
  <si>
    <t>Le 26 février 2013</t>
  </si>
  <si>
    <t># 13043</t>
  </si>
  <si>
    <t xml:space="preserve"> - Cancellation de rencontres - dates du 18 décembre, 16 janvier et 12 février;</t>
  </si>
  <si>
    <t xml:space="preserve"> - Discussions téléphoniques avec le gouvernement afin de régler les années 2002 et 2004, analyse de leur documentation révisée et pointer les erreurs;</t>
  </si>
  <si>
    <t xml:space="preserve"> - Avancer dans l'analyse de  la comptabilité 2005 à 2007;</t>
  </si>
  <si>
    <t xml:space="preserve"> - Rencontre et déplacement pour rencontre avec avocats en litige à Trois-rivières et discussions téléphoniques avec eux;</t>
  </si>
  <si>
    <t xml:space="preserve"> - Rencontre avec Lynda afin d'analyser les différents points manquants;</t>
  </si>
  <si>
    <t>Le 23 mai 2013</t>
  </si>
  <si>
    <t># 13146</t>
  </si>
  <si>
    <t xml:space="preserve"> - Rencontre et cancellation de rencontre;</t>
  </si>
  <si>
    <t xml:space="preserve"> - Discussions téléphoniques avec le gouvernement et les avocats;</t>
  </si>
  <si>
    <t xml:space="preserve"> - Préparation de votre déclaration de revenus 2012;</t>
  </si>
  <si>
    <t xml:space="preserve"> - Analyser les calculs du gouvernement vs nos analyse pour voir les différences;</t>
  </si>
  <si>
    <t xml:space="preserve"> - Demande de RRQ pour 2010;</t>
  </si>
  <si>
    <t>Le 11 juillet 2013</t>
  </si>
  <si>
    <t># 13181</t>
  </si>
  <si>
    <t xml:space="preserve"> - Analyse des nouveaux documents reçus pour 2002-2005;</t>
  </si>
  <si>
    <t xml:space="preserve"> - Discussions téléphoniques avec vous, avec le gouvernement et les avocats;</t>
  </si>
  <si>
    <t xml:space="preserve"> - Rencontre avec vous;</t>
  </si>
  <si>
    <t xml:space="preserve"> - Diverses analyse et démarches relativement à l'entente globale signée pour 2002-2004;</t>
  </si>
  <si>
    <t xml:space="preserve"> - Analyse des impacts de la signature de l'entente globale 2002-2004;</t>
  </si>
  <si>
    <t xml:space="preserve"> - TRAVAIL DANS LE DOSSIER D'OPPOSITION AUX COTISATIONS D'IMPÔT;</t>
  </si>
  <si>
    <t>Le 27 novembre 2013</t>
  </si>
  <si>
    <t># 13250</t>
  </si>
  <si>
    <t xml:space="preserve"> - Calcul de l'impôt à la vente du domaine;</t>
  </si>
  <si>
    <t xml:space="preserve"> - Préparation des documents demandés par l'ARC pour la vérification de ses impôts personnels 2012;</t>
  </si>
  <si>
    <t xml:space="preserve"> - Travail en collaboration avec François Daigle pour l'opposition aux années 2005-2007, analyse des différents documents juridiques, impacts, rencontre et préparation à la rencontre avec François Daigle;</t>
  </si>
  <si>
    <t>Le 22 mai 2014</t>
  </si>
  <si>
    <t># 14129</t>
  </si>
  <si>
    <t xml:space="preserve"> - Travail en collaboration avec François Daigle pour l'opposition aux années 2005-2007;</t>
  </si>
  <si>
    <t xml:space="preserve"> - Préparation de votre déclaration de revenus 2013;</t>
  </si>
  <si>
    <t xml:space="preserve"> - Divers discussions téléphoniques avec vous et François Daigle ;</t>
  </si>
  <si>
    <t xml:space="preserve"> - Sommaire des documents à conserver;</t>
  </si>
  <si>
    <t>Le 4 septembre 2014</t>
  </si>
  <si>
    <t># 14212</t>
  </si>
  <si>
    <t xml:space="preserve"> - Discussions, analyse, réflexions, discussions avec un spécialiste en taxes à la consommation sur le transfert de la maison modèle;</t>
  </si>
  <si>
    <t xml:space="preserve"> - Analyse de la documentation supplémentaire demandée par Revenu Québec pour les années 2005 à 2007, discussions téléphoniques avec François Daigle et avec vous;</t>
  </si>
  <si>
    <t xml:space="preserve"> - Rencontre avec vous à nos bureaux pour voir ensembles les documents demandés par Revenus Québec;</t>
  </si>
  <si>
    <t xml:space="preserve"> - Diverses discussions téléphoniques et courriels avec vous et François Daigle;</t>
  </si>
  <si>
    <t>Frais d'un consultant en taxes à la consommation</t>
  </si>
  <si>
    <t>Somme due de factures précédentes</t>
  </si>
  <si>
    <t xml:space="preserve"> - Travail en lien avec l'opposition aux divers avis de cotisation;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</si>
  <si>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</si>
  <si>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</si>
  <si>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>Le 22 février 2015</t>
  </si>
  <si>
    <t>46 rue Beaurivage
L'Assomption (Québec) J5W 1V9</t>
  </si>
  <si>
    <t># 15037</t>
  </si>
  <si>
    <t xml:space="preserve"> - Travail d'analyse pour les documents manquants demandés par le gouvernement;</t>
  </si>
  <si>
    <t xml:space="preserve"> - Diverses discussions téléphoniques avec vous et avec l'avocat ;</t>
  </si>
  <si>
    <t xml:space="preserve"> - Lecture et rédaction de divers courriels avec vous et l'avocat;</t>
  </si>
  <si>
    <t>Le 1er juillet 2015</t>
  </si>
  <si>
    <t># 15156</t>
  </si>
  <si>
    <t xml:space="preserve"> - Préparation de la déclaration de revenus de Richard de 2014;</t>
  </si>
  <si>
    <t xml:space="preserve"> - Rencontre avec l'avocat à votre dossier le 11 mai 2015 à notre bureau afin de préparer le procès;</t>
  </si>
  <si>
    <t xml:space="preserve"> - Préparation pour le procès qui devait avoir lieu en mai;</t>
  </si>
  <si>
    <t xml:space="preserve"> - Préparation à la journée de conférence de règlement à l'amiable prévue pour le 19 juin;</t>
  </si>
  <si>
    <t xml:space="preserve"> - Déplacement et conférence de règlement à l'amiable à Trois-Rivières;</t>
  </si>
  <si>
    <t xml:space="preserve"> - Rencontre avec vous le 22 juin 2015 à notre bureau;</t>
  </si>
  <si>
    <t xml:space="preserve"> - Voir les documents demandés par le gouvernement pour les années 2011-2012, discussions avec vous et discussions avec le gouvernement;</t>
  </si>
  <si>
    <t>Le 27 avril 2016</t>
  </si>
  <si>
    <t># 16100</t>
  </si>
  <si>
    <t xml:space="preserve"> - Préparation de votre déclaration de revenus et de celle de votre conjointe de 2015 ;</t>
  </si>
  <si>
    <t xml:space="preserve"> - Demande d'informations du gouvernement pour la vérification de 2011-2012 ;</t>
  </si>
  <si>
    <t xml:space="preserve"> - Analyse de la possibilité de réclamer les frais médicaux étranger ;</t>
  </si>
  <si>
    <t xml:space="preserve"> - Discussions concernant l'achat de maison de reprise de finance ;</t>
  </si>
  <si>
    <t>Royauté pour la transmission électronique de déclaration de revenus</t>
  </si>
  <si>
    <t>Frais d'un consultant en taxes à la consommation - achat de maison de reprise</t>
  </si>
  <si>
    <t># 17061</t>
  </si>
  <si>
    <t>Le 18 mars 2017</t>
  </si>
  <si>
    <t xml:space="preserve"> - Préparation de votre déclaration de revenus et de celle de votre conjointe de 2016 ;</t>
  </si>
  <si>
    <t>Le 19 février 2018</t>
  </si>
  <si>
    <t># 18029</t>
  </si>
  <si>
    <t xml:space="preserve"> - Préparation de votre déclaration de revenus et de celle de votre conjointe de 2017 ;</t>
  </si>
  <si>
    <t xml:space="preserve"> - Discussions téléphoniques et échanges de courriels avec vous, l'avocat et votre planificatrice financière ;</t>
  </si>
  <si>
    <t>Le 25 mars 2018</t>
  </si>
  <si>
    <t># 18066</t>
  </si>
  <si>
    <t xml:space="preserve"> - Rencontre avec vous à nos bureaux pour se préparer à la comparution en cours face à Revenu Québec pour les années 2005-2007 ;</t>
  </si>
  <si>
    <t xml:space="preserve"> - Revoir l'analyse complète du dossier d'opposition de 2005 à 2007 en préparation pour la comparution en cours face à Revenu Québec ;</t>
  </si>
  <si>
    <t xml:space="preserve"> - Préparer un estimé des sommes dues selon les items qu'on reconnait afin de présenter une offre de règlement à Revenu Québec ;</t>
  </si>
  <si>
    <t xml:space="preserve"> - Diverses discussions téléphoniques avec vous et l'avocat dans le cadre du règlement de la cotisation avec Revenu Québec ;</t>
  </si>
  <si>
    <t xml:space="preserve"> - Préparer des tableaux sommaires pour les deux dispositions de terrains non déclarés pour présentation à la cours ;</t>
  </si>
  <si>
    <t xml:space="preserve"> - Analyse et recherches fiscales de différents éléments afin de se préparer à la comparution en cours ;</t>
  </si>
  <si>
    <t xml:space="preserve"> - Déplacement et comparution en témoignage en cours les 19, 20, 21 et 22 mars 2018 ;</t>
  </si>
  <si>
    <t>Le 15 décembre 2018</t>
  </si>
  <si>
    <t>LYNDA LEDUC</t>
  </si>
  <si>
    <t># 18297</t>
  </si>
  <si>
    <t xml:space="preserve"> - Analyse de la vente d'une résidence déternue personnellement mais rénovations effectuées par Ricbo, diverses discussions téléphoniques et discussion avec un expert en taxes à la consommation ;</t>
  </si>
  <si>
    <t xml:space="preserve"> - Lecture du jugement rendu dans le cadre de l'opposition aux cotisations ;</t>
  </si>
  <si>
    <t>Le 9 SEPTEMBRE 2021</t>
  </si>
  <si>
    <t>LYNDA LEDUC / RICHARD BOIES</t>
  </si>
  <si>
    <t>#  21357</t>
  </si>
  <si>
    <t xml:space="preserve"> - Analyser les admissions que nous avons fait depuis le début du processus et déterminer les impôts approximatifs en résultant ;</t>
  </si>
  <si>
    <t>Autres</t>
  </si>
  <si>
    <t>Le 25 JUILLET 2023</t>
  </si>
  <si>
    <t>BATARAM INC.</t>
  </si>
  <si>
    <t>#  23294</t>
  </si>
  <si>
    <t xml:space="preserve"> - Analyser de tous les avis de cotisation reçus de l'ARC vs l'entente survenue avec Revenu Québec ;</t>
  </si>
  <si>
    <t xml:space="preserve"> - Préparation d'un sommaire des différentes cotisations reçues pour 2002 à 2004 ;</t>
  </si>
  <si>
    <t xml:space="preserve"> - Discussion téléphonique avec vous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</si>
</sst>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2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sz val="10"/>
      <color indexed="9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rgb="FF8C837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114">
    <xf numFmtId="0" fontId="0" fillId="0" borderId="0" xfId="0"/>
    <xf numFmtId="0" fontId="2" fillId="2" borderId="0" xfId="0" applyFont="1" applyFill="1"/>
    <xf numFmtId="0" fontId="2" fillId="0" borderId="0" xfId="0" applyFont="1" applyFill="1"/>
    <xf numFmtId="0" fontId="2" fillId="0" borderId="0" xfId="0" applyFont="1" applyFill="1" applyAlignment="1">
      <alignment horizontal="left" indent="2"/>
    </xf>
    <xf numFmtId="165" fontId="2" fillId="0" borderId="0" xfId="0" applyNumberFormat="1" applyFont="1" applyFill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6" xfId="0" applyFont="1" applyFill="1" applyBorder="1" applyAlignment="1">
      <alignment horizontal="left" wrapText="1" shrinkToFit="1"/>
    </xf>
    <xf numFmtId="49" fontId="2" fillId="2" borderId="6" xfId="0" applyNumberFormat="1" applyFont="1" applyFill="1" applyBorder="1"/>
    <xf numFmtId="49" fontId="2" fillId="0" borderId="6" xfId="0" applyNumberFormat="1" applyFont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5" fillId="2" borderId="0" xfId="0" applyFont="1" applyFill="1" applyBorder="1" applyAlignment="1">
      <alignment horizontal="center"/>
    </xf>
    <xf numFmtId="0" fontId="2" fillId="2" borderId="0" xfId="0" applyFont="1" applyFill="1" applyBorder="1"/>
    <xf numFmtId="0" fontId="3" fillId="2" borderId="10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6" fillId="3" borderId="12" xfId="0" applyFont="1" applyFill="1" applyBorder="1"/>
    <xf numFmtId="0" fontId="7" fillId="3" borderId="13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9" fillId="0" borderId="0" xfId="0" applyFont="1" applyFill="1"/>
    <xf numFmtId="0" fontId="10" fillId="0" borderId="0" xfId="0" applyFont="1" applyFill="1"/>
    <xf numFmtId="0" fontId="9" fillId="0" borderId="1" xfId="0" applyFont="1" applyFill="1" applyBorder="1"/>
    <xf numFmtId="0" fontId="2" fillId="0" borderId="5" xfId="0" applyFont="1" applyFill="1" applyBorder="1"/>
    <xf numFmtId="0" fontId="6" fillId="0" borderId="10" xfId="0" applyFont="1" applyFill="1" applyBorder="1"/>
    <xf numFmtId="0" fontId="2" fillId="0" borderId="6" xfId="0" applyFont="1" applyFill="1" applyBorder="1"/>
    <xf numFmtId="0" fontId="3" fillId="0" borderId="6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 wrapText="1" shrinkToFit="1"/>
    </xf>
    <xf numFmtId="0" fontId="2" fillId="0" borderId="1" xfId="0" applyFont="1" applyFill="1" applyBorder="1"/>
    <xf numFmtId="0" fontId="12" fillId="0" borderId="0" xfId="0" applyFont="1" applyFill="1"/>
    <xf numFmtId="0" fontId="13" fillId="0" borderId="0" xfId="0" applyFont="1" applyFill="1"/>
    <xf numFmtId="0" fontId="14" fillId="0" borderId="0" xfId="0" applyFont="1" applyFill="1"/>
    <xf numFmtId="0" fontId="14" fillId="0" borderId="0" xfId="0" applyFont="1" applyFill="1" applyAlignment="1">
      <alignment horizontal="center"/>
    </xf>
    <xf numFmtId="0" fontId="17" fillId="0" borderId="0" xfId="0" applyFont="1" applyFill="1"/>
    <xf numFmtId="0" fontId="18" fillId="0" borderId="0" xfId="0" applyFont="1" applyFill="1"/>
    <xf numFmtId="0" fontId="17" fillId="0" borderId="0" xfId="0" applyFont="1" applyFill="1" applyAlignment="1">
      <alignment horizontal="right"/>
    </xf>
    <xf numFmtId="7" fontId="13" fillId="0" borderId="0" xfId="0" applyNumberFormat="1" applyFont="1" applyFill="1"/>
    <xf numFmtId="166" fontId="17" fillId="0" borderId="0" xfId="2" applyNumberFormat="1" applyFont="1" applyFill="1"/>
    <xf numFmtId="166" fontId="18" fillId="0" borderId="0" xfId="2" applyNumberFormat="1" applyFont="1" applyFill="1"/>
    <xf numFmtId="10" fontId="18" fillId="0" borderId="0" xfId="0" applyNumberFormat="1" applyFont="1" applyFill="1" applyAlignment="1">
      <alignment horizontal="left"/>
    </xf>
    <xf numFmtId="166" fontId="18" fillId="0" borderId="0" xfId="0" applyNumberFormat="1" applyFont="1" applyFill="1"/>
    <xf numFmtId="166" fontId="17" fillId="0" borderId="3" xfId="2" applyNumberFormat="1" applyFont="1" applyFill="1" applyBorder="1"/>
    <xf numFmtId="0" fontId="18" fillId="0" borderId="0" xfId="0" applyFont="1" applyFill="1" applyAlignment="1">
      <alignment horizontal="right"/>
    </xf>
    <xf numFmtId="166" fontId="18" fillId="0" borderId="0" xfId="1" applyNumberFormat="1" applyFont="1" applyFill="1"/>
    <xf numFmtId="166" fontId="18" fillId="0" borderId="2" xfId="1" applyNumberFormat="1" applyFont="1" applyFill="1" applyBorder="1"/>
    <xf numFmtId="7" fontId="18" fillId="0" borderId="0" xfId="0" applyNumberFormat="1" applyFont="1" applyFill="1"/>
    <xf numFmtId="0" fontId="20" fillId="4" borderId="15" xfId="0" applyFont="1" applyFill="1" applyBorder="1" applyAlignment="1">
      <alignment vertical="center"/>
    </xf>
    <xf numFmtId="0" fontId="21" fillId="4" borderId="16" xfId="0" applyFont="1" applyFill="1" applyBorder="1" applyAlignment="1">
      <alignment vertical="center"/>
    </xf>
    <xf numFmtId="7" fontId="20" fillId="4" borderId="17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167" fontId="18" fillId="0" borderId="0" xfId="0" applyNumberFormat="1" applyFont="1" applyFill="1" applyAlignment="1">
      <alignment horizontal="left"/>
    </xf>
    <xf numFmtId="0" fontId="13" fillId="0" borderId="0" xfId="0" applyFont="1" applyFill="1" applyAlignment="1">
      <alignment horizontal="left" wrapText="1" indent="1" shrinkToFit="1"/>
    </xf>
    <xf numFmtId="0" fontId="13" fillId="0" borderId="0" xfId="0" applyFont="1" applyFill="1" applyAlignment="1">
      <alignment horizontal="left" wrapText="1" indent="1" shrinkToFit="1"/>
    </xf>
    <xf numFmtId="0" fontId="2" fillId="0" borderId="0" xfId="3" applyFont="1" applyFill="1" applyAlignment="1">
      <alignment horizontal="left" indent="2"/>
    </xf>
    <xf numFmtId="0" fontId="2" fillId="0" borderId="0" xfId="3" applyFont="1" applyFill="1"/>
    <xf numFmtId="165" fontId="2" fillId="0" borderId="0" xfId="3" applyNumberFormat="1" applyFont="1" applyFill="1"/>
    <xf numFmtId="0" fontId="9" fillId="0" borderId="0" xfId="3" applyFont="1" applyFill="1"/>
    <xf numFmtId="0" fontId="17" fillId="0" borderId="0" xfId="3" applyFont="1" applyFill="1"/>
    <xf numFmtId="0" fontId="12" fillId="0" borderId="0" xfId="3" applyFont="1" applyFill="1"/>
    <xf numFmtId="0" fontId="18" fillId="0" borderId="0" xfId="3" applyFont="1" applyFill="1"/>
    <xf numFmtId="0" fontId="10" fillId="0" borderId="0" xfId="3" applyFont="1" applyFill="1"/>
    <xf numFmtId="0" fontId="14" fillId="0" borderId="0" xfId="3" applyFont="1" applyFill="1"/>
    <xf numFmtId="0" fontId="14" fillId="0" borderId="0" xfId="3" applyFont="1" applyFill="1" applyAlignment="1">
      <alignment horizontal="center"/>
    </xf>
    <xf numFmtId="0" fontId="17" fillId="0" borderId="0" xfId="3" applyFont="1" applyFill="1" applyAlignment="1">
      <alignment horizontal="right"/>
    </xf>
    <xf numFmtId="0" fontId="9" fillId="0" borderId="1" xfId="3" applyFont="1" applyFill="1" applyBorder="1"/>
    <xf numFmtId="0" fontId="2" fillId="0" borderId="1" xfId="3" applyFont="1" applyFill="1" applyBorder="1"/>
    <xf numFmtId="0" fontId="2" fillId="0" borderId="0" xfId="3" applyFont="1" applyFill="1" applyAlignment="1">
      <alignment vertical="center"/>
    </xf>
    <xf numFmtId="0" fontId="13" fillId="0" borderId="0" xfId="3" applyFont="1" applyFill="1"/>
    <xf numFmtId="7" fontId="13" fillId="0" borderId="0" xfId="3" applyNumberFormat="1" applyFont="1" applyFill="1"/>
    <xf numFmtId="0" fontId="13" fillId="0" borderId="0" xfId="3" applyFont="1" applyFill="1" applyAlignment="1">
      <alignment horizontal="left" wrapText="1" indent="1" shrinkToFit="1"/>
    </xf>
    <xf numFmtId="0" fontId="18" fillId="0" borderId="0" xfId="3" applyFont="1" applyFill="1" applyAlignment="1">
      <alignment horizontal="right"/>
    </xf>
    <xf numFmtId="10" fontId="18" fillId="0" borderId="0" xfId="3" applyNumberFormat="1" applyFont="1" applyFill="1" applyAlignment="1">
      <alignment horizontal="left"/>
    </xf>
    <xf numFmtId="167" fontId="18" fillId="0" borderId="0" xfId="3" applyNumberFormat="1" applyFont="1" applyFill="1" applyAlignment="1">
      <alignment horizontal="left"/>
    </xf>
    <xf numFmtId="166" fontId="18" fillId="0" borderId="0" xfId="3" applyNumberFormat="1" applyFont="1" applyFill="1"/>
    <xf numFmtId="7" fontId="18" fillId="0" borderId="0" xfId="3" applyNumberFormat="1" applyFont="1" applyFill="1"/>
    <xf numFmtId="0" fontId="20" fillId="4" borderId="15" xfId="3" applyFont="1" applyFill="1" applyBorder="1" applyAlignment="1">
      <alignment vertical="center"/>
    </xf>
    <xf numFmtId="0" fontId="21" fillId="4" borderId="16" xfId="3" applyFont="1" applyFill="1" applyBorder="1" applyAlignment="1">
      <alignment vertical="center"/>
    </xf>
    <xf numFmtId="7" fontId="20" fillId="4" borderId="17" xfId="3" applyNumberFormat="1" applyFont="1" applyFill="1" applyBorder="1" applyAlignment="1">
      <alignment vertical="center"/>
    </xf>
    <xf numFmtId="0" fontId="8" fillId="0" borderId="0" xfId="3" applyFont="1" applyFill="1" applyAlignment="1">
      <alignment horizontal="center"/>
    </xf>
    <xf numFmtId="0" fontId="18" fillId="0" borderId="0" xfId="3" applyFont="1" applyFill="1" applyAlignment="1">
      <alignment wrapText="1"/>
    </xf>
    <xf numFmtId="0" fontId="13" fillId="0" borderId="0" xfId="3" applyFont="1" applyFill="1" applyAlignment="1">
      <alignment horizontal="left" wrapText="1" indent="1" shrinkToFit="1"/>
    </xf>
    <xf numFmtId="7" fontId="2" fillId="0" borderId="0" xfId="0" applyNumberFormat="1" applyFont="1" applyFill="1"/>
    <xf numFmtId="166" fontId="2" fillId="0" borderId="0" xfId="0" applyNumberFormat="1" applyFont="1" applyFill="1"/>
    <xf numFmtId="0" fontId="13" fillId="0" borderId="0" xfId="3" applyFont="1" applyFill="1" applyAlignment="1">
      <alignment horizontal="left" wrapText="1" indent="1" shrinkToFit="1"/>
    </xf>
    <xf numFmtId="0" fontId="13" fillId="0" borderId="0" xfId="3" applyFont="1" applyFill="1" applyAlignment="1">
      <alignment horizontal="left" wrapText="1" indent="1" shrinkToFit="1"/>
    </xf>
    <xf numFmtId="0" fontId="13" fillId="0" borderId="0" xfId="3" applyFont="1" applyFill="1" applyAlignment="1">
      <alignment horizontal="left" wrapText="1" indent="1" shrinkToFit="1"/>
    </xf>
    <xf numFmtId="0" fontId="13" fillId="0" borderId="0" xfId="3" applyFont="1" applyFill="1" applyAlignment="1">
      <alignment horizontal="left" wrapText="1" indent="1" shrinkToFit="1"/>
    </xf>
    <xf numFmtId="0" fontId="13" fillId="0" borderId="0" xfId="3" applyFont="1" applyFill="1" applyAlignment="1">
      <alignment horizontal="left" wrapText="1" indent="1" shrinkToFit="1"/>
    </xf>
    <xf numFmtId="0" fontId="13" fillId="0" borderId="0" xfId="3" applyFont="1" applyFill="1" applyAlignment="1">
      <alignment horizontal="left" wrapText="1" indent="1" shrinkToFit="1"/>
    </xf>
    <xf numFmtId="0" fontId="13" fillId="0" borderId="0" xfId="0" applyFont="1" applyFill="1" applyAlignment="1">
      <alignment horizontal="left" wrapText="1" indent="1" shrinkToFit="1"/>
    </xf>
    <xf numFmtId="0" fontId="11" fillId="0" borderId="14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0" fontId="18" fillId="0" borderId="0" xfId="0" applyFont="1" applyFill="1" applyAlignment="1">
      <alignment horizontal="left" indent="1"/>
    </xf>
    <xf numFmtId="0" fontId="18" fillId="0" borderId="0" xfId="0" applyFont="1" applyFill="1" applyAlignment="1">
      <alignment horizontal="left"/>
    </xf>
    <xf numFmtId="0" fontId="15" fillId="0" borderId="0" xfId="0" applyFont="1" applyFill="1" applyAlignment="1">
      <alignment horizontal="center"/>
    </xf>
    <xf numFmtId="0" fontId="19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13" fillId="0" borderId="0" xfId="3" applyFont="1" applyFill="1" applyAlignment="1">
      <alignment horizontal="left" wrapText="1" indent="1" shrinkToFit="1"/>
    </xf>
    <xf numFmtId="0" fontId="11" fillId="0" borderId="14" xfId="3" applyFont="1" applyFill="1" applyBorder="1" applyAlignment="1">
      <alignment horizontal="center" vertical="center"/>
    </xf>
    <xf numFmtId="0" fontId="16" fillId="0" borderId="0" xfId="3" applyFont="1" applyFill="1" applyAlignment="1">
      <alignment horizontal="center"/>
    </xf>
    <xf numFmtId="0" fontId="11" fillId="0" borderId="0" xfId="3" applyFont="1" applyFill="1" applyAlignment="1">
      <alignment horizontal="center"/>
    </xf>
    <xf numFmtId="0" fontId="2" fillId="0" borderId="0" xfId="3" applyFont="1" applyFill="1" applyAlignment="1">
      <alignment horizontal="center" wrapText="1"/>
    </xf>
    <xf numFmtId="0" fontId="2" fillId="0" borderId="0" xfId="3" applyFont="1" applyFill="1" applyAlignment="1">
      <alignment horizontal="center"/>
    </xf>
    <xf numFmtId="0" fontId="18" fillId="0" borderId="0" xfId="3" applyFont="1" applyFill="1" applyAlignment="1">
      <alignment horizontal="left" indent="1"/>
    </xf>
    <xf numFmtId="0" fontId="18" fillId="0" borderId="0" xfId="3" applyFont="1" applyFill="1" applyAlignment="1">
      <alignment horizontal="left"/>
    </xf>
    <xf numFmtId="0" fontId="15" fillId="0" borderId="0" xfId="3" applyFont="1" applyFill="1" applyAlignment="1">
      <alignment horizontal="center"/>
    </xf>
    <xf numFmtId="0" fontId="19" fillId="0" borderId="0" xfId="3" applyFont="1" applyFill="1" applyAlignment="1">
      <alignment horizontal="center"/>
    </xf>
    <xf numFmtId="0" fontId="13" fillId="0" borderId="0" xfId="3" applyFont="1" applyFill="1" applyAlignment="1">
      <alignment horizontal="center"/>
    </xf>
    <xf numFmtId="0" fontId="5" fillId="2" borderId="0" xfId="0" applyFont="1" applyFill="1" applyBorder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0000000-0005-0000-0000-000003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0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573000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584906" cy="334565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1262061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644436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0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573000" cy="3345656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18181" cy="325040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18181" cy="325040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18181" cy="325040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18181" cy="325040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18181" cy="325040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18181" cy="3250406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18181" cy="3250406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18181" cy="3250406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0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3354050" cy="3250406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46EF06C-9DDE-4269-814A-49A7CA44B9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C3F88F5-87B1-4A80-98B0-2EB81BF4C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540BA71-FEE3-45D4-AAD2-35EF75CB7D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95DCB21-DB23-466F-AE83-4BC4B43281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00A87D4-673A-4985-BC4F-D76D884AB9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321F004-E57E-4D4E-93B3-DAE0F03BA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596812" cy="334565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23813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608719" cy="334565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-1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3120687" cy="334565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9" name="Image 8" descr="GC_CHRONIQUE_P2_A_HAUT.jpg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08656" cy="334565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23812</xdr:colOff>
      <xdr:row>20</xdr:row>
      <xdr:rowOff>11906</xdr:rowOff>
    </xdr:to>
    <xdr:pic>
      <xdr:nvPicPr>
        <xdr:cNvPr id="2" name="Image 1" descr="GC_CHRONIQUE_P2_A_HAUT.jp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20562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2:K98"/>
  <sheetViews>
    <sheetView view="pageBreakPreview" zoomScale="80" zoomScaleNormal="100" zoomScaleSheetLayoutView="80" workbookViewId="0">
      <selection activeCell="E26" sqref="E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7.85546875" style="2" customWidth="1"/>
    <col min="7" max="10" width="11.42578125" style="2"/>
    <col min="11" max="11" width="14.28515625" style="2" bestFit="1" customWidth="1"/>
    <col min="12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2"/>
      <c r="B21" s="35" t="s">
        <v>74</v>
      </c>
      <c r="C21" s="31"/>
      <c r="D21" s="31"/>
      <c r="E21" s="31"/>
      <c r="F21" s="31"/>
    </row>
    <row r="22" spans="1:6" ht="15" x14ac:dyDescent="0.2">
      <c r="A22" s="22"/>
      <c r="B22" s="36"/>
      <c r="C22" s="31"/>
      <c r="D22" s="31"/>
      <c r="E22" s="31"/>
      <c r="F22" s="31"/>
    </row>
    <row r="23" spans="1:6" ht="15" x14ac:dyDescent="0.2">
      <c r="A23" s="22"/>
      <c r="B23" s="36"/>
      <c r="C23" s="31"/>
      <c r="D23" s="31"/>
      <c r="E23" s="31"/>
      <c r="F23" s="31"/>
    </row>
    <row r="24" spans="1:6" ht="15" x14ac:dyDescent="0.2">
      <c r="A24" s="22"/>
      <c r="B24" s="35"/>
      <c r="C24" s="31"/>
      <c r="D24" s="31"/>
      <c r="E24" s="31"/>
      <c r="F24" s="31"/>
    </row>
    <row r="25" spans="1:6" ht="15" x14ac:dyDescent="0.2">
      <c r="A25" s="22"/>
      <c r="B25" s="35" t="s">
        <v>51</v>
      </c>
      <c r="C25" s="31"/>
      <c r="D25" s="31"/>
      <c r="E25" s="31"/>
      <c r="F25" s="31"/>
    </row>
    <row r="26" spans="1:6" ht="15" x14ac:dyDescent="0.2">
      <c r="A26" s="22"/>
      <c r="B26" s="36" t="s">
        <v>52</v>
      </c>
      <c r="C26" s="31"/>
      <c r="D26" s="31"/>
      <c r="E26" s="31"/>
      <c r="F26" s="31"/>
    </row>
    <row r="27" spans="1:6" ht="15" x14ac:dyDescent="0.2">
      <c r="A27" s="22"/>
      <c r="B27" s="36" t="s">
        <v>53</v>
      </c>
      <c r="C27" s="31"/>
      <c r="D27" s="31"/>
      <c r="E27" s="31"/>
      <c r="F27" s="31"/>
    </row>
    <row r="28" spans="1:6" x14ac:dyDescent="0.2">
      <c r="A28" s="23"/>
      <c r="B28" s="31"/>
      <c r="C28" s="33"/>
      <c r="D28" s="33"/>
      <c r="E28" s="34"/>
      <c r="F28" s="31"/>
    </row>
    <row r="29" spans="1:6" ht="15" x14ac:dyDescent="0.2">
      <c r="A29" s="22"/>
      <c r="B29" s="33"/>
      <c r="C29" s="33"/>
      <c r="D29" s="37" t="s">
        <v>41</v>
      </c>
      <c r="E29" s="37" t="s">
        <v>75</v>
      </c>
      <c r="F29" s="31"/>
    </row>
    <row r="30" spans="1:6" ht="13.5" thickBot="1" x14ac:dyDescent="0.25">
      <c r="A30" s="24"/>
      <c r="B30" s="24"/>
      <c r="C30" s="24"/>
      <c r="D30" s="24"/>
      <c r="E30" s="24"/>
      <c r="F30" s="30"/>
    </row>
    <row r="31" spans="1:6" s="51" customFormat="1" ht="21.75" customHeight="1" x14ac:dyDescent="0.2">
      <c r="A31" s="92" t="s">
        <v>0</v>
      </c>
      <c r="B31" s="92"/>
      <c r="C31" s="92"/>
      <c r="D31" s="92"/>
      <c r="E31" s="92"/>
      <c r="F31" s="92"/>
    </row>
    <row r="32" spans="1:6" x14ac:dyDescent="0.2">
      <c r="A32" s="22"/>
      <c r="B32" s="23"/>
      <c r="C32" s="22"/>
      <c r="D32" s="22"/>
      <c r="E32" s="22"/>
    </row>
    <row r="33" spans="1:6" ht="14.25" x14ac:dyDescent="0.2">
      <c r="A33" s="31"/>
      <c r="B33" s="32" t="s">
        <v>7</v>
      </c>
      <c r="C33" s="32"/>
      <c r="D33" s="32"/>
      <c r="E33" s="38"/>
      <c r="F33" s="31"/>
    </row>
    <row r="34" spans="1:6" ht="14.25" x14ac:dyDescent="0.2">
      <c r="A34" s="31"/>
      <c r="B34" s="91"/>
      <c r="C34" s="91"/>
      <c r="D34" s="91"/>
      <c r="E34" s="38"/>
      <c r="F34" s="31"/>
    </row>
    <row r="35" spans="1:6" ht="14.25" x14ac:dyDescent="0.2">
      <c r="A35" s="31"/>
      <c r="B35" s="91"/>
      <c r="C35" s="91"/>
      <c r="D35" s="91"/>
      <c r="E35" s="38"/>
      <c r="F35" s="31"/>
    </row>
    <row r="36" spans="1:6" ht="14.25" x14ac:dyDescent="0.2">
      <c r="A36" s="31"/>
      <c r="B36" s="91" t="s">
        <v>139</v>
      </c>
      <c r="C36" s="91"/>
      <c r="D36" s="91"/>
      <c r="E36" s="38"/>
      <c r="F36" s="31"/>
    </row>
    <row r="37" spans="1:6" ht="14.25" x14ac:dyDescent="0.2">
      <c r="A37" s="31"/>
      <c r="B37" s="91"/>
      <c r="C37" s="91"/>
      <c r="D37" s="91"/>
      <c r="E37" s="38"/>
      <c r="F37" s="31"/>
    </row>
    <row r="38" spans="1:6" ht="14.25" x14ac:dyDescent="0.2">
      <c r="A38" s="31"/>
      <c r="B38" s="91"/>
      <c r="C38" s="91"/>
      <c r="D38" s="91"/>
      <c r="E38" s="38"/>
      <c r="F38" s="31"/>
    </row>
    <row r="39" spans="1:6" ht="14.25" x14ac:dyDescent="0.2">
      <c r="A39" s="31"/>
      <c r="B39" s="91"/>
      <c r="C39" s="91"/>
      <c r="D39" s="91"/>
      <c r="E39" s="38"/>
      <c r="F39" s="31"/>
    </row>
    <row r="40" spans="1:6" ht="14.25" x14ac:dyDescent="0.2">
      <c r="A40" s="31"/>
      <c r="B40" s="91"/>
      <c r="C40" s="91"/>
      <c r="D40" s="91"/>
      <c r="E40" s="38"/>
      <c r="F40" s="31"/>
    </row>
    <row r="41" spans="1:6" ht="13.5" customHeight="1" x14ac:dyDescent="0.2">
      <c r="A41" s="31"/>
      <c r="B41" s="91"/>
      <c r="C41" s="91"/>
      <c r="D41" s="91"/>
      <c r="E41" s="38"/>
      <c r="F41" s="31"/>
    </row>
    <row r="42" spans="1:6" ht="14.25" x14ac:dyDescent="0.2">
      <c r="A42" s="31"/>
      <c r="B42" s="91"/>
      <c r="C42" s="91"/>
      <c r="D42" s="91"/>
      <c r="E42" s="38"/>
      <c r="F42" s="31"/>
    </row>
    <row r="43" spans="1:6" ht="14.25" x14ac:dyDescent="0.2">
      <c r="A43" s="31"/>
      <c r="B43" s="91"/>
      <c r="C43" s="91"/>
      <c r="D43" s="91"/>
      <c r="E43" s="38"/>
      <c r="F43" s="31"/>
    </row>
    <row r="44" spans="1:6" ht="14.25" x14ac:dyDescent="0.2">
      <c r="A44" s="31"/>
      <c r="B44" s="91"/>
      <c r="C44" s="91"/>
      <c r="D44" s="91"/>
      <c r="E44" s="38"/>
      <c r="F44" s="31"/>
    </row>
    <row r="45" spans="1:6" ht="14.25" x14ac:dyDescent="0.2">
      <c r="A45" s="31"/>
      <c r="B45" s="91"/>
      <c r="C45" s="91"/>
      <c r="D45" s="91"/>
      <c r="E45" s="38"/>
      <c r="F45" s="31"/>
    </row>
    <row r="46" spans="1:6" ht="14.25" x14ac:dyDescent="0.2">
      <c r="A46" s="31"/>
      <c r="B46" s="91"/>
      <c r="C46" s="91"/>
      <c r="D46" s="91"/>
      <c r="E46" s="38"/>
      <c r="F46" s="31"/>
    </row>
    <row r="47" spans="1:6" ht="14.25" x14ac:dyDescent="0.2">
      <c r="A47" s="31"/>
      <c r="B47" s="91"/>
      <c r="C47" s="91"/>
      <c r="D47" s="91"/>
      <c r="E47" s="38"/>
      <c r="F47" s="31"/>
    </row>
    <row r="48" spans="1:6" ht="14.25" x14ac:dyDescent="0.2">
      <c r="A48" s="31"/>
      <c r="B48" s="91"/>
      <c r="C48" s="91"/>
      <c r="D48" s="91"/>
      <c r="E48" s="38"/>
      <c r="F48" s="31"/>
    </row>
    <row r="49" spans="1:6" ht="14.25" x14ac:dyDescent="0.2">
      <c r="A49" s="31"/>
      <c r="B49" s="91"/>
      <c r="C49" s="91"/>
      <c r="D49" s="91"/>
      <c r="E49" s="38"/>
      <c r="F49" s="31"/>
    </row>
    <row r="50" spans="1:6" ht="14.25" x14ac:dyDescent="0.2">
      <c r="A50" s="31"/>
      <c r="B50" s="91"/>
      <c r="C50" s="91"/>
      <c r="D50" s="91"/>
      <c r="E50" s="38"/>
      <c r="F50" s="31"/>
    </row>
    <row r="51" spans="1:6" ht="14.25" x14ac:dyDescent="0.2">
      <c r="A51" s="31"/>
      <c r="B51" s="91"/>
      <c r="C51" s="91"/>
      <c r="D51" s="91"/>
      <c r="E51" s="38"/>
      <c r="F51" s="31"/>
    </row>
    <row r="52" spans="1:6" ht="14.25" x14ac:dyDescent="0.2">
      <c r="A52" s="31"/>
      <c r="B52" s="91"/>
      <c r="C52" s="91"/>
      <c r="D52" s="91"/>
      <c r="E52" s="38"/>
      <c r="F52" s="31"/>
    </row>
    <row r="53" spans="1:6" ht="14.25" x14ac:dyDescent="0.2">
      <c r="A53" s="31"/>
      <c r="B53" s="91"/>
      <c r="C53" s="91"/>
      <c r="D53" s="91"/>
      <c r="E53" s="38"/>
      <c r="F53" s="31"/>
    </row>
    <row r="54" spans="1:6" ht="14.25" x14ac:dyDescent="0.2">
      <c r="A54" s="31"/>
      <c r="B54" s="91"/>
      <c r="C54" s="91"/>
      <c r="D54" s="91"/>
      <c r="E54" s="38"/>
      <c r="F54" s="31"/>
    </row>
    <row r="55" spans="1:6" ht="14.25" x14ac:dyDescent="0.2">
      <c r="A55" s="31"/>
      <c r="B55" s="91"/>
      <c r="C55" s="91"/>
      <c r="D55" s="91"/>
      <c r="E55" s="38"/>
      <c r="F55" s="31"/>
    </row>
    <row r="56" spans="1:6" ht="14.25" x14ac:dyDescent="0.2">
      <c r="A56" s="31"/>
      <c r="B56" s="91"/>
      <c r="C56" s="91"/>
      <c r="D56" s="91"/>
      <c r="E56" s="38"/>
      <c r="F56" s="31"/>
    </row>
    <row r="57" spans="1:6" ht="14.25" x14ac:dyDescent="0.2">
      <c r="A57" s="31"/>
      <c r="B57" s="91"/>
      <c r="C57" s="91"/>
      <c r="D57" s="91"/>
      <c r="E57" s="38"/>
      <c r="F57" s="31"/>
    </row>
    <row r="58" spans="1:6" ht="14.25" x14ac:dyDescent="0.2">
      <c r="A58" s="31"/>
      <c r="B58" s="91"/>
      <c r="C58" s="91"/>
      <c r="D58" s="91"/>
      <c r="E58" s="38"/>
      <c r="F58" s="31"/>
    </row>
    <row r="59" spans="1:6" ht="14.25" x14ac:dyDescent="0.2">
      <c r="A59" s="31"/>
      <c r="B59" s="91"/>
      <c r="C59" s="91"/>
      <c r="D59" s="91"/>
      <c r="E59" s="38"/>
      <c r="F59" s="31"/>
    </row>
    <row r="60" spans="1:6" ht="14.25" x14ac:dyDescent="0.2">
      <c r="A60" s="31"/>
      <c r="B60" s="91"/>
      <c r="C60" s="91"/>
      <c r="D60" s="91"/>
      <c r="E60" s="38"/>
      <c r="F60" s="31"/>
    </row>
    <row r="61" spans="1:6" ht="14.25" x14ac:dyDescent="0.2">
      <c r="A61" s="31"/>
      <c r="B61" s="91"/>
      <c r="C61" s="91"/>
      <c r="D61" s="91"/>
      <c r="E61" s="38"/>
      <c r="F61" s="31"/>
    </row>
    <row r="62" spans="1:6" ht="14.25" x14ac:dyDescent="0.2">
      <c r="A62" s="31"/>
      <c r="B62" s="91"/>
      <c r="C62" s="91"/>
      <c r="D62" s="91"/>
      <c r="E62" s="38"/>
      <c r="F62" s="31"/>
    </row>
    <row r="63" spans="1:6" ht="14.25" x14ac:dyDescent="0.2">
      <c r="A63" s="31"/>
      <c r="B63" s="91"/>
      <c r="C63" s="91"/>
      <c r="D63" s="91"/>
      <c r="E63" s="38"/>
      <c r="F63" s="31"/>
    </row>
    <row r="64" spans="1:6" ht="14.25" x14ac:dyDescent="0.2">
      <c r="A64" s="31"/>
      <c r="B64" s="91"/>
      <c r="C64" s="91"/>
      <c r="D64" s="91"/>
      <c r="E64" s="38"/>
      <c r="F64" s="31"/>
    </row>
    <row r="65" spans="1:11" ht="14.25" x14ac:dyDescent="0.2">
      <c r="A65" s="31"/>
      <c r="B65" s="91"/>
      <c r="C65" s="91"/>
      <c r="D65" s="91"/>
      <c r="E65" s="38"/>
      <c r="F65" s="31"/>
    </row>
    <row r="66" spans="1:11" ht="14.25" x14ac:dyDescent="0.2">
      <c r="A66" s="31"/>
      <c r="B66" s="91"/>
      <c r="C66" s="91"/>
      <c r="D66" s="91"/>
      <c r="E66" s="38"/>
      <c r="F66" s="31"/>
    </row>
    <row r="67" spans="1:11" ht="14.25" x14ac:dyDescent="0.2">
      <c r="A67" s="31"/>
      <c r="B67" s="91"/>
      <c r="C67" s="91"/>
      <c r="D67" s="91"/>
      <c r="E67" s="38"/>
      <c r="F67" s="31"/>
    </row>
    <row r="68" spans="1:11" ht="14.25" x14ac:dyDescent="0.2">
      <c r="A68" s="31"/>
      <c r="B68" s="91"/>
      <c r="C68" s="91"/>
      <c r="D68" s="91"/>
      <c r="E68" s="38"/>
      <c r="F68" s="31"/>
    </row>
    <row r="69" spans="1:11" ht="14.25" x14ac:dyDescent="0.2">
      <c r="A69" s="31"/>
      <c r="B69" s="91"/>
      <c r="C69" s="91"/>
      <c r="D69" s="91"/>
      <c r="E69" s="38"/>
      <c r="F69" s="31"/>
    </row>
    <row r="70" spans="1:11" ht="14.25" x14ac:dyDescent="0.2">
      <c r="A70" s="31"/>
      <c r="B70" s="91"/>
      <c r="C70" s="91"/>
      <c r="D70" s="91"/>
      <c r="E70" s="38"/>
      <c r="F70" s="31"/>
    </row>
    <row r="71" spans="1:11" ht="14.25" x14ac:dyDescent="0.2">
      <c r="A71" s="31"/>
      <c r="B71" s="91"/>
      <c r="C71" s="91"/>
      <c r="D71" s="91"/>
      <c r="E71" s="38"/>
      <c r="F71" s="31"/>
    </row>
    <row r="72" spans="1:11" ht="14.25" x14ac:dyDescent="0.2">
      <c r="A72" s="31"/>
      <c r="B72" s="91"/>
      <c r="C72" s="91"/>
      <c r="D72" s="91"/>
      <c r="E72" s="38"/>
      <c r="F72" s="31"/>
    </row>
    <row r="73" spans="1:11" ht="14.25" x14ac:dyDescent="0.2">
      <c r="A73" s="31"/>
      <c r="B73" s="91"/>
      <c r="C73" s="91"/>
      <c r="D73" s="91"/>
      <c r="E73" s="38"/>
      <c r="F73" s="31"/>
    </row>
    <row r="74" spans="1:11" ht="13.5" customHeight="1" x14ac:dyDescent="0.2">
      <c r="A74" s="31"/>
      <c r="B74" s="91"/>
      <c r="C74" s="91"/>
      <c r="D74" s="91"/>
      <c r="E74" s="38"/>
      <c r="F74" s="31"/>
    </row>
    <row r="75" spans="1:11" ht="13.5" customHeight="1" x14ac:dyDescent="0.2">
      <c r="A75" s="31"/>
      <c r="B75" s="35" t="s">
        <v>45</v>
      </c>
      <c r="C75" s="36"/>
      <c r="D75" s="36"/>
      <c r="E75" s="39">
        <f>25*190</f>
        <v>4750</v>
      </c>
      <c r="F75" s="31"/>
      <c r="K75" s="83"/>
    </row>
    <row r="76" spans="1:11" ht="13.5" customHeight="1" x14ac:dyDescent="0.2">
      <c r="A76" s="31"/>
      <c r="B76" s="44" t="s">
        <v>42</v>
      </c>
      <c r="C76" s="36"/>
      <c r="D76" s="36"/>
      <c r="E76" s="40">
        <v>0</v>
      </c>
      <c r="F76" s="31"/>
    </row>
    <row r="77" spans="1:11" ht="13.5" customHeight="1" x14ac:dyDescent="0.2">
      <c r="A77" s="31"/>
      <c r="B77" s="44" t="s">
        <v>43</v>
      </c>
      <c r="C77" s="36"/>
      <c r="D77" s="36"/>
      <c r="E77" s="40">
        <v>0</v>
      </c>
      <c r="F77" s="31"/>
      <c r="K77" s="83"/>
    </row>
    <row r="78" spans="1:11" ht="13.5" customHeight="1" x14ac:dyDescent="0.2">
      <c r="A78" s="31"/>
      <c r="B78" s="35" t="s">
        <v>44</v>
      </c>
      <c r="C78" s="36"/>
      <c r="D78" s="36"/>
      <c r="E78" s="39">
        <f>SUM(E75:E77)</f>
        <v>4750</v>
      </c>
      <c r="F78" s="31"/>
    </row>
    <row r="79" spans="1:11" ht="13.5" customHeight="1" x14ac:dyDescent="0.2">
      <c r="A79" s="31"/>
      <c r="B79" s="36" t="s">
        <v>6</v>
      </c>
      <c r="C79" s="41">
        <v>0.05</v>
      </c>
      <c r="D79" s="36"/>
      <c r="E79" s="45">
        <f>ROUND(E78*C79,2)</f>
        <v>237.5</v>
      </c>
      <c r="F79" s="31"/>
    </row>
    <row r="80" spans="1:11" ht="13.5" customHeight="1" x14ac:dyDescent="0.2">
      <c r="A80" s="31"/>
      <c r="B80" s="36" t="s">
        <v>5</v>
      </c>
      <c r="C80" s="41">
        <v>8.5000000000000006E-2</v>
      </c>
      <c r="D80" s="36"/>
      <c r="E80" s="46">
        <f>ROUND((E78+E79)*C80,2)</f>
        <v>423.94</v>
      </c>
      <c r="F80" s="31"/>
    </row>
    <row r="81" spans="1:6" ht="13.5" customHeight="1" x14ac:dyDescent="0.2">
      <c r="A81" s="31"/>
      <c r="B81" s="36"/>
      <c r="C81" s="36"/>
      <c r="D81" s="36"/>
      <c r="E81" s="42"/>
      <c r="F81" s="31"/>
    </row>
    <row r="82" spans="1:6" ht="16.5" customHeight="1" thickBot="1" x14ac:dyDescent="0.25">
      <c r="A82" s="31"/>
      <c r="B82" s="35" t="s">
        <v>46</v>
      </c>
      <c r="C82" s="36"/>
      <c r="D82" s="36"/>
      <c r="E82" s="43">
        <f>SUM(E78:E80)</f>
        <v>5411.44</v>
      </c>
      <c r="F82" s="31"/>
    </row>
    <row r="83" spans="1:6" ht="15.75" thickTop="1" x14ac:dyDescent="0.2">
      <c r="A83" s="31"/>
      <c r="B83" s="97"/>
      <c r="C83" s="97"/>
      <c r="D83" s="97"/>
      <c r="E83" s="47"/>
      <c r="F83" s="31"/>
    </row>
    <row r="84" spans="1:6" ht="15" x14ac:dyDescent="0.2">
      <c r="A84" s="31"/>
      <c r="B84" s="98" t="s">
        <v>48</v>
      </c>
      <c r="C84" s="98"/>
      <c r="D84" s="98"/>
      <c r="E84" s="47">
        <v>0</v>
      </c>
      <c r="F84" s="31"/>
    </row>
    <row r="85" spans="1:6" ht="15" x14ac:dyDescent="0.2">
      <c r="A85" s="31"/>
      <c r="B85" s="97"/>
      <c r="C85" s="97"/>
      <c r="D85" s="97"/>
      <c r="E85" s="47"/>
      <c r="F85" s="31"/>
    </row>
    <row r="86" spans="1:6" ht="19.5" customHeight="1" x14ac:dyDescent="0.2">
      <c r="A86" s="31"/>
      <c r="B86" s="48" t="s">
        <v>47</v>
      </c>
      <c r="C86" s="49"/>
      <c r="D86" s="49"/>
      <c r="E86" s="50">
        <f>E82-E84</f>
        <v>5411.44</v>
      </c>
      <c r="F86" s="31"/>
    </row>
    <row r="87" spans="1:6" ht="13.5" customHeight="1" x14ac:dyDescent="0.2">
      <c r="A87" s="31"/>
      <c r="B87" s="31"/>
      <c r="C87" s="31"/>
      <c r="D87" s="31"/>
      <c r="E87" s="31"/>
      <c r="F87" s="31"/>
    </row>
    <row r="88" spans="1:6" x14ac:dyDescent="0.2">
      <c r="A88" s="31"/>
      <c r="B88" s="31"/>
      <c r="C88" s="31"/>
      <c r="D88" s="31"/>
      <c r="E88" s="31"/>
      <c r="F88" s="31"/>
    </row>
    <row r="89" spans="1:6" x14ac:dyDescent="0.2">
      <c r="A89" s="31"/>
      <c r="B89" s="99"/>
      <c r="C89" s="99"/>
      <c r="D89" s="99"/>
      <c r="E89" s="99"/>
      <c r="F89" s="31"/>
    </row>
    <row r="90" spans="1:6" ht="14.25" x14ac:dyDescent="0.2">
      <c r="A90" s="100" t="s">
        <v>49</v>
      </c>
      <c r="B90" s="100"/>
      <c r="C90" s="100"/>
      <c r="D90" s="100"/>
      <c r="E90" s="100"/>
      <c r="F90" s="100"/>
    </row>
    <row r="91" spans="1:6" ht="14.25" x14ac:dyDescent="0.2">
      <c r="A91" s="101" t="s">
        <v>8</v>
      </c>
      <c r="B91" s="101"/>
      <c r="C91" s="101"/>
      <c r="D91" s="101"/>
      <c r="E91" s="101"/>
      <c r="F91" s="101"/>
    </row>
    <row r="92" spans="1:6" x14ac:dyDescent="0.2">
      <c r="A92" s="31"/>
      <c r="B92" s="31"/>
      <c r="C92" s="31"/>
      <c r="D92" s="31"/>
      <c r="E92" s="31"/>
      <c r="F92" s="31"/>
    </row>
    <row r="93" spans="1:6" x14ac:dyDescent="0.2">
      <c r="A93" s="31"/>
      <c r="B93" s="93"/>
      <c r="C93" s="93"/>
      <c r="D93" s="93"/>
      <c r="E93" s="93"/>
      <c r="F93" s="31"/>
    </row>
    <row r="94" spans="1:6" ht="15" x14ac:dyDescent="0.2">
      <c r="A94" s="94" t="s">
        <v>9</v>
      </c>
      <c r="B94" s="94"/>
      <c r="C94" s="94"/>
      <c r="D94" s="94"/>
      <c r="E94" s="94"/>
      <c r="F94" s="94"/>
    </row>
    <row r="96" spans="1:6" ht="39.75" customHeight="1" x14ac:dyDescent="0.2">
      <c r="B96" s="95"/>
      <c r="C96" s="96"/>
      <c r="D96" s="96"/>
    </row>
    <row r="97" spans="2:4" ht="13.5" customHeight="1" x14ac:dyDescent="0.2"/>
    <row r="98" spans="2:4" x14ac:dyDescent="0.2">
      <c r="B98" s="21"/>
      <c r="C98" s="21"/>
      <c r="D98" s="21"/>
    </row>
  </sheetData>
  <mergeCells count="51"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3:B85 B12:B20 B34:B74" xr:uid="{00000000-0002-0000-0000-000000000000}">
      <formula1>Liste_Activités</formula1>
    </dataValidation>
  </dataValidations>
  <pageMargins left="0" right="0" top="0" bottom="0" header="0" footer="0"/>
  <pageSetup paperSize="126" scale="84" orientation="portrait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2:K98"/>
  <sheetViews>
    <sheetView view="pageBreakPreview" topLeftCell="A40" zoomScale="80" zoomScaleNormal="100" zoomScaleSheetLayoutView="80" workbookViewId="0">
      <selection activeCell="K75" sqref="K75:K7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0" width="11.42578125" style="2"/>
    <col min="11" max="11" width="14.28515625" style="2" bestFit="1" customWidth="1"/>
    <col min="12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2"/>
      <c r="B21" s="35" t="s">
        <v>74</v>
      </c>
      <c r="C21" s="31"/>
      <c r="D21" s="31"/>
      <c r="E21" s="31"/>
      <c r="F21" s="31"/>
    </row>
    <row r="22" spans="1:6" ht="15" x14ac:dyDescent="0.2">
      <c r="A22" s="22"/>
      <c r="B22" s="36"/>
      <c r="C22" s="31"/>
      <c r="D22" s="31"/>
      <c r="E22" s="31"/>
      <c r="F22" s="31"/>
    </row>
    <row r="23" spans="1:6" ht="15" x14ac:dyDescent="0.2">
      <c r="A23" s="22"/>
      <c r="B23" s="36"/>
      <c r="C23" s="31"/>
      <c r="D23" s="31"/>
      <c r="E23" s="31"/>
      <c r="F23" s="31"/>
    </row>
    <row r="24" spans="1:6" ht="15" x14ac:dyDescent="0.2">
      <c r="A24" s="22"/>
      <c r="B24" s="35"/>
      <c r="C24" s="31"/>
      <c r="D24" s="31"/>
      <c r="E24" s="31"/>
      <c r="F24" s="31"/>
    </row>
    <row r="25" spans="1:6" ht="15" x14ac:dyDescent="0.2">
      <c r="A25" s="22"/>
      <c r="B25" s="35" t="s">
        <v>51</v>
      </c>
      <c r="C25" s="31"/>
      <c r="D25" s="31"/>
      <c r="E25" s="31"/>
      <c r="F25" s="31"/>
    </row>
    <row r="26" spans="1:6" ht="15" x14ac:dyDescent="0.2">
      <c r="A26" s="22"/>
      <c r="B26" s="36" t="s">
        <v>52</v>
      </c>
      <c r="C26" s="31"/>
      <c r="D26" s="31"/>
      <c r="E26" s="31"/>
      <c r="F26" s="31"/>
    </row>
    <row r="27" spans="1:6" ht="15" x14ac:dyDescent="0.2">
      <c r="A27" s="22"/>
      <c r="B27" s="36" t="s">
        <v>53</v>
      </c>
      <c r="C27" s="31"/>
      <c r="D27" s="31"/>
      <c r="E27" s="31"/>
      <c r="F27" s="31"/>
    </row>
    <row r="28" spans="1:6" x14ac:dyDescent="0.2">
      <c r="A28" s="23"/>
      <c r="B28" s="31"/>
      <c r="C28" s="33"/>
      <c r="D28" s="33"/>
      <c r="E28" s="34"/>
      <c r="F28" s="31"/>
    </row>
    <row r="29" spans="1:6" ht="15" x14ac:dyDescent="0.2">
      <c r="A29" s="22"/>
      <c r="B29" s="33"/>
      <c r="C29" s="33"/>
      <c r="D29" s="37" t="s">
        <v>41</v>
      </c>
      <c r="E29" s="37" t="s">
        <v>75</v>
      </c>
      <c r="F29" s="31"/>
    </row>
    <row r="30" spans="1:6" ht="13.5" thickBot="1" x14ac:dyDescent="0.25">
      <c r="A30" s="24"/>
      <c r="B30" s="24"/>
      <c r="C30" s="24"/>
      <c r="D30" s="24"/>
      <c r="E30" s="24"/>
      <c r="F30" s="30"/>
    </row>
    <row r="31" spans="1:6" s="51" customFormat="1" ht="21.75" customHeight="1" x14ac:dyDescent="0.2">
      <c r="A31" s="92" t="s">
        <v>0</v>
      </c>
      <c r="B31" s="92"/>
      <c r="C31" s="92"/>
      <c r="D31" s="92"/>
      <c r="E31" s="92"/>
      <c r="F31" s="92"/>
    </row>
    <row r="32" spans="1:6" x14ac:dyDescent="0.2">
      <c r="A32" s="22"/>
      <c r="B32" s="23"/>
      <c r="C32" s="22"/>
      <c r="D32" s="22"/>
      <c r="E32" s="22"/>
    </row>
    <row r="33" spans="1:6" ht="14.25" x14ac:dyDescent="0.2">
      <c r="A33" s="31"/>
      <c r="B33" s="32" t="s">
        <v>7</v>
      </c>
      <c r="C33" s="32"/>
      <c r="D33" s="32"/>
      <c r="E33" s="38"/>
      <c r="F33" s="31"/>
    </row>
    <row r="34" spans="1:6" ht="14.25" x14ac:dyDescent="0.2">
      <c r="A34" s="31"/>
      <c r="B34" s="91"/>
      <c r="C34" s="91"/>
      <c r="D34" s="91"/>
      <c r="E34" s="38"/>
      <c r="F34" s="31"/>
    </row>
    <row r="35" spans="1:6" ht="14.25" x14ac:dyDescent="0.2">
      <c r="A35" s="31"/>
      <c r="B35" s="91"/>
      <c r="C35" s="91"/>
      <c r="D35" s="91"/>
      <c r="E35" s="38"/>
      <c r="F35" s="31"/>
    </row>
    <row r="36" spans="1:6" ht="30" customHeight="1" x14ac:dyDescent="0.2">
      <c r="A36" s="31"/>
      <c r="B36" s="91" t="s">
        <v>70</v>
      </c>
      <c r="C36" s="91"/>
      <c r="D36" s="91"/>
      <c r="E36" s="38"/>
      <c r="F36" s="31"/>
    </row>
    <row r="37" spans="1:6" ht="14.25" x14ac:dyDescent="0.2">
      <c r="A37" s="31"/>
      <c r="B37" s="91"/>
      <c r="C37" s="91"/>
      <c r="D37" s="91"/>
      <c r="E37" s="38"/>
      <c r="F37" s="31"/>
    </row>
    <row r="38" spans="1:6" ht="14.25" x14ac:dyDescent="0.2">
      <c r="A38" s="31"/>
      <c r="B38" s="91"/>
      <c r="C38" s="91"/>
      <c r="D38" s="91"/>
      <c r="E38" s="38"/>
      <c r="F38" s="31"/>
    </row>
    <row r="39" spans="1:6" ht="14.25" x14ac:dyDescent="0.2">
      <c r="A39" s="31"/>
      <c r="B39" s="91" t="s">
        <v>73</v>
      </c>
      <c r="C39" s="91"/>
      <c r="D39" s="91"/>
      <c r="E39" s="38"/>
      <c r="F39" s="31"/>
    </row>
    <row r="40" spans="1:6" ht="14.25" x14ac:dyDescent="0.2">
      <c r="A40" s="31"/>
      <c r="B40" s="91"/>
      <c r="C40" s="91"/>
      <c r="D40" s="91"/>
      <c r="E40" s="38"/>
      <c r="F40" s="31"/>
    </row>
    <row r="41" spans="1:6" ht="13.5" customHeight="1" x14ac:dyDescent="0.2">
      <c r="A41" s="31"/>
      <c r="B41" s="91"/>
      <c r="C41" s="91"/>
      <c r="D41" s="91"/>
      <c r="E41" s="38"/>
      <c r="F41" s="31"/>
    </row>
    <row r="42" spans="1:6" ht="29.25" customHeight="1" x14ac:dyDescent="0.2">
      <c r="A42" s="31"/>
      <c r="B42" s="91" t="s">
        <v>69</v>
      </c>
      <c r="C42" s="91"/>
      <c r="D42" s="91"/>
      <c r="E42" s="38"/>
      <c r="F42" s="31"/>
    </row>
    <row r="43" spans="1:6" ht="14.25" x14ac:dyDescent="0.2">
      <c r="A43" s="31"/>
      <c r="B43" s="91"/>
      <c r="C43" s="91"/>
      <c r="D43" s="91"/>
      <c r="E43" s="38"/>
      <c r="F43" s="31"/>
    </row>
    <row r="44" spans="1:6" ht="14.25" x14ac:dyDescent="0.2">
      <c r="A44" s="31"/>
      <c r="B44" s="91"/>
      <c r="C44" s="91"/>
      <c r="D44" s="91"/>
      <c r="E44" s="38"/>
      <c r="F44" s="31"/>
    </row>
    <row r="45" spans="1:6" ht="14.25" x14ac:dyDescent="0.2">
      <c r="A45" s="31"/>
      <c r="B45" s="91" t="s">
        <v>72</v>
      </c>
      <c r="C45" s="91"/>
      <c r="D45" s="91"/>
      <c r="E45" s="38"/>
      <c r="F45" s="31"/>
    </row>
    <row r="46" spans="1:6" ht="14.25" x14ac:dyDescent="0.2">
      <c r="A46" s="31"/>
      <c r="B46" s="91"/>
      <c r="C46" s="91"/>
      <c r="D46" s="91"/>
      <c r="E46" s="38"/>
      <c r="F46" s="31"/>
    </row>
    <row r="47" spans="1:6" ht="14.25" x14ac:dyDescent="0.2">
      <c r="A47" s="31"/>
      <c r="B47" s="91"/>
      <c r="C47" s="91"/>
      <c r="D47" s="91"/>
      <c r="E47" s="38"/>
      <c r="F47" s="31"/>
    </row>
    <row r="48" spans="1:6" ht="14.25" x14ac:dyDescent="0.2">
      <c r="A48" s="31"/>
      <c r="B48" s="91"/>
      <c r="C48" s="91"/>
      <c r="D48" s="91"/>
      <c r="E48" s="38"/>
      <c r="F48" s="31"/>
    </row>
    <row r="49" spans="1:6" ht="14.25" x14ac:dyDescent="0.2">
      <c r="A49" s="31"/>
      <c r="B49" s="91"/>
      <c r="C49" s="91"/>
      <c r="D49" s="91"/>
      <c r="E49" s="38"/>
      <c r="F49" s="31"/>
    </row>
    <row r="50" spans="1:6" ht="14.25" x14ac:dyDescent="0.2">
      <c r="A50" s="31"/>
      <c r="B50" s="91"/>
      <c r="C50" s="91"/>
      <c r="D50" s="91"/>
      <c r="E50" s="38"/>
      <c r="F50" s="31"/>
    </row>
    <row r="51" spans="1:6" ht="14.25" x14ac:dyDescent="0.2">
      <c r="A51" s="31"/>
      <c r="B51" s="91"/>
      <c r="C51" s="91"/>
      <c r="D51" s="91"/>
      <c r="E51" s="38"/>
      <c r="F51" s="31"/>
    </row>
    <row r="52" spans="1:6" ht="14.25" x14ac:dyDescent="0.2">
      <c r="A52" s="31"/>
      <c r="B52" s="91"/>
      <c r="C52" s="91"/>
      <c r="D52" s="91"/>
      <c r="E52" s="38"/>
      <c r="F52" s="31"/>
    </row>
    <row r="53" spans="1:6" ht="14.25" x14ac:dyDescent="0.2">
      <c r="A53" s="31"/>
      <c r="B53" s="91"/>
      <c r="C53" s="91"/>
      <c r="D53" s="91"/>
      <c r="E53" s="38"/>
      <c r="F53" s="31"/>
    </row>
    <row r="54" spans="1:6" ht="14.25" x14ac:dyDescent="0.2">
      <c r="A54" s="31"/>
      <c r="B54" s="91"/>
      <c r="C54" s="91"/>
      <c r="D54" s="91"/>
      <c r="E54" s="38"/>
      <c r="F54" s="31"/>
    </row>
    <row r="55" spans="1:6" ht="14.25" x14ac:dyDescent="0.2">
      <c r="A55" s="31"/>
      <c r="B55" s="91"/>
      <c r="C55" s="91"/>
      <c r="D55" s="91"/>
      <c r="E55" s="38"/>
      <c r="F55" s="31"/>
    </row>
    <row r="56" spans="1:6" ht="14.25" x14ac:dyDescent="0.2">
      <c r="A56" s="31"/>
      <c r="B56" s="91"/>
      <c r="C56" s="91"/>
      <c r="D56" s="91"/>
      <c r="E56" s="38"/>
      <c r="F56" s="31"/>
    </row>
    <row r="57" spans="1:6" ht="14.25" x14ac:dyDescent="0.2">
      <c r="A57" s="31"/>
      <c r="B57" s="91"/>
      <c r="C57" s="91"/>
      <c r="D57" s="91"/>
      <c r="E57" s="38"/>
      <c r="F57" s="31"/>
    </row>
    <row r="58" spans="1:6" ht="14.25" x14ac:dyDescent="0.2">
      <c r="A58" s="31"/>
      <c r="B58" s="91"/>
      <c r="C58" s="91"/>
      <c r="D58" s="91"/>
      <c r="E58" s="38"/>
      <c r="F58" s="31"/>
    </row>
    <row r="59" spans="1:6" ht="14.25" x14ac:dyDescent="0.2">
      <c r="A59" s="31"/>
      <c r="B59" s="91"/>
      <c r="C59" s="91"/>
      <c r="D59" s="91"/>
      <c r="E59" s="38"/>
      <c r="F59" s="31"/>
    </row>
    <row r="60" spans="1:6" ht="14.25" x14ac:dyDescent="0.2">
      <c r="A60" s="31"/>
      <c r="B60" s="91"/>
      <c r="C60" s="91"/>
      <c r="D60" s="91"/>
      <c r="E60" s="38"/>
      <c r="F60" s="31"/>
    </row>
    <row r="61" spans="1:6" ht="14.25" x14ac:dyDescent="0.2">
      <c r="A61" s="31"/>
      <c r="B61" s="91"/>
      <c r="C61" s="91"/>
      <c r="D61" s="91"/>
      <c r="E61" s="38"/>
      <c r="F61" s="31"/>
    </row>
    <row r="62" spans="1:6" ht="14.25" x14ac:dyDescent="0.2">
      <c r="A62" s="31"/>
      <c r="B62" s="91"/>
      <c r="C62" s="91"/>
      <c r="D62" s="91"/>
      <c r="E62" s="38"/>
      <c r="F62" s="31"/>
    </row>
    <row r="63" spans="1:6" ht="14.25" x14ac:dyDescent="0.2">
      <c r="A63" s="31"/>
      <c r="B63" s="91"/>
      <c r="C63" s="91"/>
      <c r="D63" s="91"/>
      <c r="E63" s="38"/>
      <c r="F63" s="31"/>
    </row>
    <row r="64" spans="1:6" ht="14.25" x14ac:dyDescent="0.2">
      <c r="A64" s="31"/>
      <c r="B64" s="91"/>
      <c r="C64" s="91"/>
      <c r="D64" s="91"/>
      <c r="E64" s="38"/>
      <c r="F64" s="31"/>
    </row>
    <row r="65" spans="1:11" ht="14.25" x14ac:dyDescent="0.2">
      <c r="A65" s="31"/>
      <c r="B65" s="91"/>
      <c r="C65" s="91"/>
      <c r="D65" s="91"/>
      <c r="E65" s="38"/>
      <c r="F65" s="31"/>
    </row>
    <row r="66" spans="1:11" ht="14.25" x14ac:dyDescent="0.2">
      <c r="A66" s="31"/>
      <c r="B66" s="91"/>
      <c r="C66" s="91"/>
      <c r="D66" s="91"/>
      <c r="E66" s="38"/>
      <c r="F66" s="31"/>
    </row>
    <row r="67" spans="1:11" ht="14.25" x14ac:dyDescent="0.2">
      <c r="A67" s="31"/>
      <c r="B67" s="91"/>
      <c r="C67" s="91"/>
      <c r="D67" s="91"/>
      <c r="E67" s="38"/>
      <c r="F67" s="31"/>
    </row>
    <row r="68" spans="1:11" ht="14.25" x14ac:dyDescent="0.2">
      <c r="A68" s="31"/>
      <c r="B68" s="91"/>
      <c r="C68" s="91"/>
      <c r="D68" s="91"/>
      <c r="E68" s="38"/>
      <c r="F68" s="31"/>
    </row>
    <row r="69" spans="1:11" ht="14.25" x14ac:dyDescent="0.2">
      <c r="A69" s="31"/>
      <c r="B69" s="91"/>
      <c r="C69" s="91"/>
      <c r="D69" s="91"/>
      <c r="E69" s="38"/>
      <c r="F69" s="31"/>
    </row>
    <row r="70" spans="1:11" ht="14.25" x14ac:dyDescent="0.2">
      <c r="A70" s="31"/>
      <c r="B70" s="91"/>
      <c r="C70" s="91"/>
      <c r="D70" s="91"/>
      <c r="E70" s="38"/>
      <c r="F70" s="31"/>
    </row>
    <row r="71" spans="1:11" ht="14.25" x14ac:dyDescent="0.2">
      <c r="A71" s="31"/>
      <c r="B71" s="91"/>
      <c r="C71" s="91"/>
      <c r="D71" s="91"/>
      <c r="E71" s="38"/>
      <c r="F71" s="31"/>
    </row>
    <row r="72" spans="1:11" ht="14.25" x14ac:dyDescent="0.2">
      <c r="A72" s="31"/>
      <c r="B72" s="91"/>
      <c r="C72" s="91"/>
      <c r="D72" s="91"/>
      <c r="E72" s="38"/>
      <c r="F72" s="31"/>
    </row>
    <row r="73" spans="1:11" ht="14.25" x14ac:dyDescent="0.2">
      <c r="A73" s="31"/>
      <c r="B73" s="91"/>
      <c r="C73" s="91"/>
      <c r="D73" s="91"/>
      <c r="E73" s="38"/>
      <c r="F73" s="31"/>
    </row>
    <row r="74" spans="1:11" ht="13.5" customHeight="1" x14ac:dyDescent="0.2">
      <c r="A74" s="31"/>
      <c r="B74" s="91"/>
      <c r="C74" s="91"/>
      <c r="D74" s="91"/>
      <c r="E74" s="38"/>
      <c r="F74" s="31"/>
    </row>
    <row r="75" spans="1:11" ht="13.5" customHeight="1" x14ac:dyDescent="0.2">
      <c r="A75" s="31"/>
      <c r="B75" s="35" t="s">
        <v>45</v>
      </c>
      <c r="C75" s="36"/>
      <c r="D75" s="36"/>
      <c r="E75" s="39">
        <f>25*190</f>
        <v>4750</v>
      </c>
      <c r="F75" s="31"/>
      <c r="K75" s="83"/>
    </row>
    <row r="76" spans="1:11" ht="13.5" customHeight="1" x14ac:dyDescent="0.2">
      <c r="A76" s="31"/>
      <c r="B76" s="44" t="s">
        <v>42</v>
      </c>
      <c r="C76" s="36"/>
      <c r="D76" s="36"/>
      <c r="E76" s="40">
        <v>0</v>
      </c>
      <c r="F76" s="31"/>
    </row>
    <row r="77" spans="1:11" ht="13.5" customHeight="1" x14ac:dyDescent="0.2">
      <c r="A77" s="31"/>
      <c r="B77" s="44" t="s">
        <v>43</v>
      </c>
      <c r="C77" s="36"/>
      <c r="D77" s="36"/>
      <c r="E77" s="40">
        <v>0</v>
      </c>
      <c r="F77" s="31"/>
      <c r="K77" s="83"/>
    </row>
    <row r="78" spans="1:11" ht="13.5" customHeight="1" x14ac:dyDescent="0.2">
      <c r="A78" s="31"/>
      <c r="B78" s="35" t="s">
        <v>44</v>
      </c>
      <c r="C78" s="36"/>
      <c r="D78" s="36"/>
      <c r="E78" s="39">
        <f>SUM(E75:E77)</f>
        <v>4750</v>
      </c>
      <c r="F78" s="31"/>
    </row>
    <row r="79" spans="1:11" ht="13.5" customHeight="1" x14ac:dyDescent="0.2">
      <c r="A79" s="31"/>
      <c r="B79" s="36" t="s">
        <v>6</v>
      </c>
      <c r="C79" s="41">
        <v>0.05</v>
      </c>
      <c r="D79" s="36"/>
      <c r="E79" s="45">
        <f>ROUND(E78*C79,2)</f>
        <v>237.5</v>
      </c>
      <c r="F79" s="31"/>
    </row>
    <row r="80" spans="1:11" ht="13.5" customHeight="1" x14ac:dyDescent="0.2">
      <c r="A80" s="31"/>
      <c r="B80" s="36" t="s">
        <v>5</v>
      </c>
      <c r="C80" s="41">
        <v>8.5000000000000006E-2</v>
      </c>
      <c r="D80" s="36"/>
      <c r="E80" s="46">
        <f>ROUND((E78+E79)*C80,2)</f>
        <v>423.94</v>
      </c>
      <c r="F80" s="31"/>
    </row>
    <row r="81" spans="1:6" ht="13.5" customHeight="1" x14ac:dyDescent="0.2">
      <c r="A81" s="31"/>
      <c r="B81" s="36"/>
      <c r="C81" s="36"/>
      <c r="D81" s="36"/>
      <c r="E81" s="42"/>
      <c r="F81" s="31"/>
    </row>
    <row r="82" spans="1:6" ht="16.5" customHeight="1" thickBot="1" x14ac:dyDescent="0.25">
      <c r="A82" s="31"/>
      <c r="B82" s="35" t="s">
        <v>46</v>
      </c>
      <c r="C82" s="36"/>
      <c r="D82" s="36"/>
      <c r="E82" s="43">
        <f>SUM(E78:E80)</f>
        <v>5411.44</v>
      </c>
      <c r="F82" s="31"/>
    </row>
    <row r="83" spans="1:6" ht="15.75" thickTop="1" x14ac:dyDescent="0.2">
      <c r="A83" s="31"/>
      <c r="B83" s="97"/>
      <c r="C83" s="97"/>
      <c r="D83" s="97"/>
      <c r="E83" s="47"/>
      <c r="F83" s="31"/>
    </row>
    <row r="84" spans="1:6" ht="15" x14ac:dyDescent="0.2">
      <c r="A84" s="31"/>
      <c r="B84" s="98" t="s">
        <v>48</v>
      </c>
      <c r="C84" s="98"/>
      <c r="D84" s="98"/>
      <c r="E84" s="47">
        <v>0</v>
      </c>
      <c r="F84" s="31"/>
    </row>
    <row r="85" spans="1:6" ht="15" x14ac:dyDescent="0.2">
      <c r="A85" s="31"/>
      <c r="B85" s="97"/>
      <c r="C85" s="97"/>
      <c r="D85" s="97"/>
      <c r="E85" s="47"/>
      <c r="F85" s="31"/>
    </row>
    <row r="86" spans="1:6" ht="19.5" customHeight="1" x14ac:dyDescent="0.2">
      <c r="A86" s="31"/>
      <c r="B86" s="48" t="s">
        <v>47</v>
      </c>
      <c r="C86" s="49"/>
      <c r="D86" s="49"/>
      <c r="E86" s="50">
        <f>E82-E84</f>
        <v>5411.44</v>
      </c>
      <c r="F86" s="31"/>
    </row>
    <row r="87" spans="1:6" ht="13.5" customHeight="1" x14ac:dyDescent="0.2">
      <c r="A87" s="31"/>
      <c r="B87" s="31"/>
      <c r="C87" s="31"/>
      <c r="D87" s="31"/>
      <c r="E87" s="31"/>
      <c r="F87" s="31"/>
    </row>
    <row r="88" spans="1:6" x14ac:dyDescent="0.2">
      <c r="A88" s="31"/>
      <c r="B88" s="31"/>
      <c r="C88" s="31"/>
      <c r="D88" s="31"/>
      <c r="E88" s="31"/>
      <c r="F88" s="31"/>
    </row>
    <row r="89" spans="1:6" x14ac:dyDescent="0.2">
      <c r="A89" s="31"/>
      <c r="B89" s="99"/>
      <c r="C89" s="99"/>
      <c r="D89" s="99"/>
      <c r="E89" s="99"/>
      <c r="F89" s="31"/>
    </row>
    <row r="90" spans="1:6" ht="14.25" x14ac:dyDescent="0.2">
      <c r="A90" s="100" t="s">
        <v>49</v>
      </c>
      <c r="B90" s="100"/>
      <c r="C90" s="100"/>
      <c r="D90" s="100"/>
      <c r="E90" s="100"/>
      <c r="F90" s="100"/>
    </row>
    <row r="91" spans="1:6" ht="14.25" x14ac:dyDescent="0.2">
      <c r="A91" s="101" t="s">
        <v>8</v>
      </c>
      <c r="B91" s="101"/>
      <c r="C91" s="101"/>
      <c r="D91" s="101"/>
      <c r="E91" s="101"/>
      <c r="F91" s="101"/>
    </row>
    <row r="92" spans="1:6" x14ac:dyDescent="0.2">
      <c r="A92" s="31"/>
      <c r="B92" s="31"/>
      <c r="C92" s="31"/>
      <c r="D92" s="31"/>
      <c r="E92" s="31"/>
      <c r="F92" s="31"/>
    </row>
    <row r="93" spans="1:6" x14ac:dyDescent="0.2">
      <c r="A93" s="31"/>
      <c r="B93" s="93"/>
      <c r="C93" s="93"/>
      <c r="D93" s="93"/>
      <c r="E93" s="93"/>
      <c r="F93" s="31"/>
    </row>
    <row r="94" spans="1:6" ht="15" x14ac:dyDescent="0.2">
      <c r="A94" s="94" t="s">
        <v>9</v>
      </c>
      <c r="B94" s="94"/>
      <c r="C94" s="94"/>
      <c r="D94" s="94"/>
      <c r="E94" s="94"/>
      <c r="F94" s="94"/>
    </row>
    <row r="96" spans="1:6" ht="39.75" customHeight="1" x14ac:dyDescent="0.2">
      <c r="B96" s="95"/>
      <c r="C96" s="96"/>
      <c r="D96" s="96"/>
    </row>
    <row r="97" spans="2:4" ht="13.5" customHeight="1" x14ac:dyDescent="0.2"/>
    <row r="98" spans="2:4" x14ac:dyDescent="0.2">
      <c r="B98" s="21"/>
      <c r="C98" s="21"/>
      <c r="D98" s="21"/>
    </row>
  </sheetData>
  <mergeCells count="51">
    <mergeCell ref="B38:D38"/>
    <mergeCell ref="A31:F31"/>
    <mergeCell ref="B34:D34"/>
    <mergeCell ref="B35:D35"/>
    <mergeCell ref="B36:D36"/>
    <mergeCell ref="B37:D37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</mergeCells>
  <dataValidations count="1">
    <dataValidation type="list" allowBlank="1" showInputMessage="1" showErrorMessage="1" sqref="B83:B85 B12:B20 B34:B74" xr:uid="{00000000-0002-0000-0900-000000000000}">
      <formula1>Liste_Activités</formula1>
    </dataValidation>
  </dataValidations>
  <pageMargins left="0" right="0" top="0" bottom="0" header="0" footer="0"/>
  <pageSetup paperSize="122" scale="45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2:F97"/>
  <sheetViews>
    <sheetView view="pageBreakPreview" zoomScale="80" zoomScaleNormal="100" zoomScaleSheetLayoutView="80" workbookViewId="0">
      <selection activeCell="K75" sqref="K75:K7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2"/>
      <c r="B21" s="35" t="s">
        <v>76</v>
      </c>
      <c r="C21" s="31"/>
      <c r="D21" s="31"/>
      <c r="E21" s="31"/>
      <c r="F21" s="31"/>
    </row>
    <row r="22" spans="1:6" ht="15" x14ac:dyDescent="0.2">
      <c r="A22" s="22"/>
      <c r="B22" s="36"/>
      <c r="C22" s="31"/>
      <c r="D22" s="31"/>
      <c r="E22" s="31"/>
      <c r="F22" s="31"/>
    </row>
    <row r="23" spans="1:6" ht="15" x14ac:dyDescent="0.2">
      <c r="A23" s="22"/>
      <c r="B23" s="36"/>
      <c r="C23" s="31"/>
      <c r="D23" s="31"/>
      <c r="E23" s="31"/>
      <c r="F23" s="31"/>
    </row>
    <row r="24" spans="1:6" ht="15" x14ac:dyDescent="0.2">
      <c r="A24" s="22"/>
      <c r="B24" s="35"/>
      <c r="C24" s="31"/>
      <c r="D24" s="31"/>
      <c r="E24" s="31"/>
      <c r="F24" s="31"/>
    </row>
    <row r="25" spans="1:6" ht="15" x14ac:dyDescent="0.2">
      <c r="A25" s="22"/>
      <c r="B25" s="35" t="s">
        <v>51</v>
      </c>
      <c r="C25" s="31"/>
      <c r="D25" s="31"/>
      <c r="E25" s="31"/>
      <c r="F25" s="31"/>
    </row>
    <row r="26" spans="1:6" ht="15" x14ac:dyDescent="0.2">
      <c r="A26" s="22"/>
      <c r="B26" s="36" t="s">
        <v>52</v>
      </c>
      <c r="C26" s="31"/>
      <c r="D26" s="31"/>
      <c r="E26" s="31"/>
      <c r="F26" s="31"/>
    </row>
    <row r="27" spans="1:6" ht="15" x14ac:dyDescent="0.2">
      <c r="A27" s="22"/>
      <c r="B27" s="36" t="s">
        <v>53</v>
      </c>
      <c r="C27" s="31"/>
      <c r="D27" s="31"/>
      <c r="E27" s="31"/>
      <c r="F27" s="31"/>
    </row>
    <row r="28" spans="1:6" x14ac:dyDescent="0.2">
      <c r="A28" s="23"/>
      <c r="B28" s="31"/>
      <c r="C28" s="33"/>
      <c r="D28" s="33"/>
      <c r="E28" s="34"/>
      <c r="F28" s="31"/>
    </row>
    <row r="29" spans="1:6" ht="15" x14ac:dyDescent="0.2">
      <c r="A29" s="22"/>
      <c r="B29" s="33"/>
      <c r="C29" s="33"/>
      <c r="D29" s="37" t="s">
        <v>41</v>
      </c>
      <c r="E29" s="37" t="s">
        <v>77</v>
      </c>
      <c r="F29" s="31"/>
    </row>
    <row r="30" spans="1:6" ht="13.5" thickBot="1" x14ac:dyDescent="0.25">
      <c r="A30" s="24"/>
      <c r="B30" s="24"/>
      <c r="C30" s="24"/>
      <c r="D30" s="24"/>
      <c r="E30" s="24"/>
      <c r="F30" s="30"/>
    </row>
    <row r="31" spans="1:6" s="51" customFormat="1" ht="21.75" customHeight="1" x14ac:dyDescent="0.2">
      <c r="A31" s="92" t="s">
        <v>0</v>
      </c>
      <c r="B31" s="92"/>
      <c r="C31" s="92"/>
      <c r="D31" s="92"/>
      <c r="E31" s="92"/>
      <c r="F31" s="92"/>
    </row>
    <row r="32" spans="1:6" x14ac:dyDescent="0.2">
      <c r="A32" s="22"/>
      <c r="B32" s="23"/>
      <c r="C32" s="22"/>
      <c r="D32" s="22"/>
      <c r="E32" s="22"/>
    </row>
    <row r="33" spans="1:6" ht="14.25" x14ac:dyDescent="0.2">
      <c r="A33" s="31"/>
      <c r="B33" s="32" t="s">
        <v>7</v>
      </c>
      <c r="C33" s="32"/>
      <c r="D33" s="32"/>
      <c r="E33" s="38"/>
      <c r="F33" s="31"/>
    </row>
    <row r="34" spans="1:6" ht="14.25" x14ac:dyDescent="0.2">
      <c r="A34" s="31"/>
      <c r="B34" s="91"/>
      <c r="C34" s="91"/>
      <c r="D34" s="91"/>
      <c r="E34" s="38"/>
      <c r="F34" s="31"/>
    </row>
    <row r="35" spans="1:6" ht="14.25" x14ac:dyDescent="0.2">
      <c r="A35" s="31"/>
      <c r="B35" s="91"/>
      <c r="C35" s="91"/>
      <c r="D35" s="91"/>
      <c r="E35" s="38"/>
      <c r="F35" s="31"/>
    </row>
    <row r="36" spans="1:6" ht="30" customHeight="1" x14ac:dyDescent="0.2">
      <c r="A36" s="31"/>
      <c r="B36" s="91" t="s">
        <v>70</v>
      </c>
      <c r="C36" s="91"/>
      <c r="D36" s="91"/>
      <c r="E36" s="38"/>
      <c r="F36" s="31"/>
    </row>
    <row r="37" spans="1:6" ht="14.25" x14ac:dyDescent="0.2">
      <c r="A37" s="31"/>
      <c r="B37" s="91"/>
      <c r="C37" s="91"/>
      <c r="D37" s="91"/>
      <c r="E37" s="38"/>
      <c r="F37" s="31"/>
    </row>
    <row r="38" spans="1:6" ht="14.25" x14ac:dyDescent="0.2">
      <c r="A38" s="31"/>
      <c r="B38" s="91"/>
      <c r="C38" s="91"/>
      <c r="D38" s="91"/>
      <c r="E38" s="38"/>
      <c r="F38" s="31"/>
    </row>
    <row r="39" spans="1:6" ht="14.25" x14ac:dyDescent="0.2">
      <c r="A39" s="31"/>
      <c r="B39" s="91" t="s">
        <v>73</v>
      </c>
      <c r="C39" s="91"/>
      <c r="D39" s="91"/>
      <c r="E39" s="38"/>
      <c r="F39" s="31"/>
    </row>
    <row r="40" spans="1:6" ht="14.25" x14ac:dyDescent="0.2">
      <c r="A40" s="31"/>
      <c r="B40" s="91"/>
      <c r="C40" s="91"/>
      <c r="D40" s="91"/>
      <c r="E40" s="38"/>
      <c r="F40" s="31"/>
    </row>
    <row r="41" spans="1:6" ht="13.5" customHeight="1" x14ac:dyDescent="0.2">
      <c r="A41" s="31"/>
      <c r="B41" s="91"/>
      <c r="C41" s="91"/>
      <c r="D41" s="91"/>
      <c r="E41" s="38"/>
      <c r="F41" s="31"/>
    </row>
    <row r="42" spans="1:6" ht="29.25" customHeight="1" x14ac:dyDescent="0.2">
      <c r="A42" s="31"/>
      <c r="B42" s="91" t="s">
        <v>69</v>
      </c>
      <c r="C42" s="91"/>
      <c r="D42" s="91"/>
      <c r="E42" s="38"/>
      <c r="F42" s="31"/>
    </row>
    <row r="43" spans="1:6" ht="14.25" x14ac:dyDescent="0.2">
      <c r="A43" s="31"/>
      <c r="B43" s="91"/>
      <c r="C43" s="91"/>
      <c r="D43" s="91"/>
      <c r="E43" s="38"/>
      <c r="F43" s="31"/>
    </row>
    <row r="44" spans="1:6" ht="14.25" x14ac:dyDescent="0.2">
      <c r="A44" s="31"/>
      <c r="B44" s="91"/>
      <c r="C44" s="91"/>
      <c r="D44" s="91"/>
      <c r="E44" s="38"/>
      <c r="F44" s="31"/>
    </row>
    <row r="45" spans="1:6" ht="14.25" x14ac:dyDescent="0.2">
      <c r="A45" s="31"/>
      <c r="B45" s="91" t="s">
        <v>78</v>
      </c>
      <c r="C45" s="91"/>
      <c r="D45" s="91"/>
      <c r="E45" s="38"/>
      <c r="F45" s="31"/>
    </row>
    <row r="46" spans="1:6" ht="14.25" x14ac:dyDescent="0.2">
      <c r="A46" s="31"/>
      <c r="B46" s="91"/>
      <c r="C46" s="91"/>
      <c r="D46" s="91"/>
      <c r="E46" s="38"/>
      <c r="F46" s="31"/>
    </row>
    <row r="47" spans="1:6" ht="14.25" x14ac:dyDescent="0.2">
      <c r="A47" s="31"/>
      <c r="B47" s="91"/>
      <c r="C47" s="91"/>
      <c r="D47" s="91"/>
      <c r="E47" s="38"/>
      <c r="F47" s="31"/>
    </row>
    <row r="48" spans="1:6" ht="14.25" x14ac:dyDescent="0.2">
      <c r="A48" s="31"/>
      <c r="B48" s="91" t="s">
        <v>79</v>
      </c>
      <c r="C48" s="91"/>
      <c r="D48" s="91"/>
      <c r="E48" s="38"/>
      <c r="F48" s="31"/>
    </row>
    <row r="49" spans="1:6" ht="14.25" x14ac:dyDescent="0.2">
      <c r="A49" s="31"/>
      <c r="B49" s="91"/>
      <c r="C49" s="91"/>
      <c r="D49" s="91"/>
      <c r="E49" s="38"/>
      <c r="F49" s="31"/>
    </row>
    <row r="50" spans="1:6" ht="14.25" x14ac:dyDescent="0.2">
      <c r="A50" s="31"/>
      <c r="B50" s="91"/>
      <c r="C50" s="91"/>
      <c r="D50" s="91"/>
      <c r="E50" s="38"/>
      <c r="F50" s="31"/>
    </row>
    <row r="51" spans="1:6" ht="14.25" x14ac:dyDescent="0.2">
      <c r="A51" s="31"/>
      <c r="B51" s="91" t="s">
        <v>80</v>
      </c>
      <c r="C51" s="91"/>
      <c r="D51" s="91"/>
      <c r="E51" s="38"/>
      <c r="F51" s="31"/>
    </row>
    <row r="52" spans="1:6" ht="14.25" x14ac:dyDescent="0.2">
      <c r="A52" s="31"/>
      <c r="B52" s="91"/>
      <c r="C52" s="91"/>
      <c r="D52" s="91"/>
      <c r="E52" s="38"/>
      <c r="F52" s="31"/>
    </row>
    <row r="53" spans="1:6" ht="14.25" x14ac:dyDescent="0.2">
      <c r="A53" s="31"/>
      <c r="B53" s="91"/>
      <c r="C53" s="91"/>
      <c r="D53" s="91"/>
      <c r="E53" s="38"/>
      <c r="F53" s="31"/>
    </row>
    <row r="54" spans="1:6" ht="14.25" x14ac:dyDescent="0.2">
      <c r="A54" s="31"/>
      <c r="B54" s="91" t="s">
        <v>81</v>
      </c>
      <c r="C54" s="91"/>
      <c r="D54" s="91"/>
      <c r="E54" s="38"/>
      <c r="F54" s="31"/>
    </row>
    <row r="55" spans="1:6" ht="14.25" x14ac:dyDescent="0.2">
      <c r="A55" s="31"/>
      <c r="B55" s="91"/>
      <c r="C55" s="91"/>
      <c r="D55" s="91"/>
      <c r="E55" s="38"/>
      <c r="F55" s="31"/>
    </row>
    <row r="56" spans="1:6" ht="14.25" x14ac:dyDescent="0.2">
      <c r="A56" s="31"/>
      <c r="B56" s="91"/>
      <c r="C56" s="91"/>
      <c r="D56" s="91"/>
      <c r="E56" s="38"/>
      <c r="F56" s="31"/>
    </row>
    <row r="57" spans="1:6" ht="14.25" x14ac:dyDescent="0.2">
      <c r="A57" s="31"/>
      <c r="B57" s="91"/>
      <c r="C57" s="91"/>
      <c r="D57" s="91"/>
      <c r="E57" s="38"/>
      <c r="F57" s="31"/>
    </row>
    <row r="58" spans="1:6" ht="14.25" x14ac:dyDescent="0.2">
      <c r="A58" s="31"/>
      <c r="B58" s="91"/>
      <c r="C58" s="91"/>
      <c r="D58" s="91"/>
      <c r="E58" s="38"/>
      <c r="F58" s="31"/>
    </row>
    <row r="59" spans="1:6" ht="14.25" x14ac:dyDescent="0.2">
      <c r="A59" s="31"/>
      <c r="B59" s="91"/>
      <c r="C59" s="91"/>
      <c r="D59" s="91"/>
      <c r="E59" s="38"/>
      <c r="F59" s="31"/>
    </row>
    <row r="60" spans="1:6" ht="14.25" x14ac:dyDescent="0.2">
      <c r="A60" s="31"/>
      <c r="B60" s="91"/>
      <c r="C60" s="91"/>
      <c r="D60" s="91"/>
      <c r="E60" s="38"/>
      <c r="F60" s="31"/>
    </row>
    <row r="61" spans="1:6" ht="14.25" x14ac:dyDescent="0.2">
      <c r="A61" s="31"/>
      <c r="B61" s="91"/>
      <c r="C61" s="91"/>
      <c r="D61" s="91"/>
      <c r="E61" s="38"/>
      <c r="F61" s="31"/>
    </row>
    <row r="62" spans="1:6" ht="14.25" x14ac:dyDescent="0.2">
      <c r="A62" s="31"/>
      <c r="B62" s="91"/>
      <c r="C62" s="91"/>
      <c r="D62" s="91"/>
      <c r="E62" s="38"/>
      <c r="F62" s="31"/>
    </row>
    <row r="63" spans="1:6" ht="14.25" x14ac:dyDescent="0.2">
      <c r="A63" s="31"/>
      <c r="B63" s="91"/>
      <c r="C63" s="91"/>
      <c r="D63" s="91"/>
      <c r="E63" s="38"/>
      <c r="F63" s="31"/>
    </row>
    <row r="64" spans="1:6" ht="14.25" x14ac:dyDescent="0.2">
      <c r="A64" s="31"/>
      <c r="B64" s="91"/>
      <c r="C64" s="91"/>
      <c r="D64" s="91"/>
      <c r="E64" s="38"/>
      <c r="F64" s="31"/>
    </row>
    <row r="65" spans="1:6" ht="14.25" x14ac:dyDescent="0.2">
      <c r="A65" s="31"/>
      <c r="B65" s="91"/>
      <c r="C65" s="91"/>
      <c r="D65" s="91"/>
      <c r="E65" s="38"/>
      <c r="F65" s="31"/>
    </row>
    <row r="66" spans="1:6" ht="14.25" x14ac:dyDescent="0.2">
      <c r="A66" s="31"/>
      <c r="B66" s="91"/>
      <c r="C66" s="91"/>
      <c r="D66" s="91"/>
      <c r="E66" s="38"/>
      <c r="F66" s="31"/>
    </row>
    <row r="67" spans="1:6" ht="14.25" x14ac:dyDescent="0.2">
      <c r="A67" s="31"/>
      <c r="B67" s="91"/>
      <c r="C67" s="91"/>
      <c r="D67" s="91"/>
      <c r="E67" s="38"/>
      <c r="F67" s="31"/>
    </row>
    <row r="68" spans="1:6" ht="14.25" x14ac:dyDescent="0.2">
      <c r="A68" s="31"/>
      <c r="B68" s="91"/>
      <c r="C68" s="91"/>
      <c r="D68" s="91"/>
      <c r="E68" s="38"/>
      <c r="F68" s="31"/>
    </row>
    <row r="69" spans="1:6" ht="14.25" x14ac:dyDescent="0.2">
      <c r="A69" s="31"/>
      <c r="B69" s="91"/>
      <c r="C69" s="91"/>
      <c r="D69" s="91"/>
      <c r="E69" s="38"/>
      <c r="F69" s="31"/>
    </row>
    <row r="70" spans="1:6" ht="14.25" x14ac:dyDescent="0.2">
      <c r="A70" s="31"/>
      <c r="B70" s="91"/>
      <c r="C70" s="91"/>
      <c r="D70" s="91"/>
      <c r="E70" s="38"/>
      <c r="F70" s="31"/>
    </row>
    <row r="71" spans="1:6" ht="14.25" x14ac:dyDescent="0.2">
      <c r="A71" s="31"/>
      <c r="B71" s="91"/>
      <c r="C71" s="91"/>
      <c r="D71" s="91"/>
      <c r="E71" s="38"/>
      <c r="F71" s="31"/>
    </row>
    <row r="72" spans="1:6" ht="14.25" x14ac:dyDescent="0.2">
      <c r="A72" s="31"/>
      <c r="B72" s="91"/>
      <c r="C72" s="91"/>
      <c r="D72" s="91"/>
      <c r="E72" s="38"/>
      <c r="F72" s="31"/>
    </row>
    <row r="73" spans="1:6" ht="13.5" customHeight="1" x14ac:dyDescent="0.2">
      <c r="A73" s="31"/>
      <c r="B73" s="91"/>
      <c r="C73" s="91"/>
      <c r="D73" s="91"/>
      <c r="E73" s="38"/>
      <c r="F73" s="31"/>
    </row>
    <row r="74" spans="1:6" ht="13.5" customHeight="1" x14ac:dyDescent="0.2">
      <c r="A74" s="31"/>
      <c r="B74" s="35" t="s">
        <v>45</v>
      </c>
      <c r="C74" s="36"/>
      <c r="D74" s="36"/>
      <c r="E74" s="39">
        <f>18*190</f>
        <v>3420</v>
      </c>
      <c r="F74" s="31"/>
    </row>
    <row r="75" spans="1:6" ht="13.5" customHeight="1" x14ac:dyDescent="0.2">
      <c r="A75" s="31"/>
      <c r="B75" s="44" t="s">
        <v>42</v>
      </c>
      <c r="C75" s="36"/>
      <c r="D75" s="36"/>
      <c r="E75" s="40">
        <v>0</v>
      </c>
      <c r="F75" s="31"/>
    </row>
    <row r="76" spans="1:6" ht="13.5" customHeight="1" x14ac:dyDescent="0.2">
      <c r="A76" s="31"/>
      <c r="B76" s="44" t="s">
        <v>43</v>
      </c>
      <c r="C76" s="36"/>
      <c r="D76" s="36"/>
      <c r="E76" s="40">
        <v>0</v>
      </c>
      <c r="F76" s="31"/>
    </row>
    <row r="77" spans="1:6" ht="13.5" customHeight="1" x14ac:dyDescent="0.2">
      <c r="A77" s="31"/>
      <c r="B77" s="35" t="s">
        <v>44</v>
      </c>
      <c r="C77" s="36"/>
      <c r="D77" s="36"/>
      <c r="E77" s="39">
        <f>SUM(E74:E76)</f>
        <v>3420</v>
      </c>
      <c r="F77" s="31"/>
    </row>
    <row r="78" spans="1:6" ht="13.5" customHeight="1" x14ac:dyDescent="0.2">
      <c r="A78" s="31"/>
      <c r="B78" s="36" t="s">
        <v>6</v>
      </c>
      <c r="C78" s="41">
        <v>0.05</v>
      </c>
      <c r="D78" s="36"/>
      <c r="E78" s="45">
        <f>ROUND(E77*C78,2)</f>
        <v>171</v>
      </c>
      <c r="F78" s="31"/>
    </row>
    <row r="79" spans="1:6" ht="13.5" customHeight="1" x14ac:dyDescent="0.2">
      <c r="A79" s="31"/>
      <c r="B79" s="36" t="s">
        <v>5</v>
      </c>
      <c r="C79" s="41">
        <v>8.5000000000000006E-2</v>
      </c>
      <c r="D79" s="36"/>
      <c r="E79" s="46">
        <f>ROUND((E77+E78)*C79,2)</f>
        <v>305.24</v>
      </c>
      <c r="F79" s="31"/>
    </row>
    <row r="80" spans="1:6" ht="13.5" customHeight="1" x14ac:dyDescent="0.2">
      <c r="A80" s="31"/>
      <c r="B80" s="36"/>
      <c r="C80" s="36"/>
      <c r="D80" s="36"/>
      <c r="E80" s="42"/>
      <c r="F80" s="31"/>
    </row>
    <row r="81" spans="1:6" ht="16.5" customHeight="1" thickBot="1" x14ac:dyDescent="0.25">
      <c r="A81" s="31"/>
      <c r="B81" s="35" t="s">
        <v>46</v>
      </c>
      <c r="C81" s="36"/>
      <c r="D81" s="36"/>
      <c r="E81" s="43">
        <f>SUM(E77:E79)</f>
        <v>3896.24</v>
      </c>
      <c r="F81" s="31"/>
    </row>
    <row r="82" spans="1:6" ht="15.75" thickTop="1" x14ac:dyDescent="0.2">
      <c r="A82" s="31"/>
      <c r="B82" s="97"/>
      <c r="C82" s="97"/>
      <c r="D82" s="97"/>
      <c r="E82" s="47"/>
      <c r="F82" s="31"/>
    </row>
    <row r="83" spans="1:6" ht="15" x14ac:dyDescent="0.2">
      <c r="A83" s="31"/>
      <c r="B83" s="98" t="s">
        <v>48</v>
      </c>
      <c r="C83" s="98"/>
      <c r="D83" s="98"/>
      <c r="E83" s="47">
        <v>3896.24</v>
      </c>
      <c r="F83" s="31"/>
    </row>
    <row r="84" spans="1:6" ht="15" x14ac:dyDescent="0.2">
      <c r="A84" s="31"/>
      <c r="B84" s="97"/>
      <c r="C84" s="97"/>
      <c r="D84" s="97"/>
      <c r="E84" s="47"/>
      <c r="F84" s="31"/>
    </row>
    <row r="85" spans="1:6" ht="19.5" customHeight="1" x14ac:dyDescent="0.2">
      <c r="A85" s="31"/>
      <c r="B85" s="48" t="s">
        <v>47</v>
      </c>
      <c r="C85" s="49"/>
      <c r="D85" s="49"/>
      <c r="E85" s="50">
        <f>E81-E83</f>
        <v>0</v>
      </c>
      <c r="F85" s="31"/>
    </row>
    <row r="86" spans="1:6" ht="13.5" customHeight="1" x14ac:dyDescent="0.2">
      <c r="A86" s="31"/>
      <c r="B86" s="31"/>
      <c r="C86" s="31"/>
      <c r="D86" s="31"/>
      <c r="E86" s="31"/>
      <c r="F86" s="31"/>
    </row>
    <row r="87" spans="1:6" x14ac:dyDescent="0.2">
      <c r="A87" s="31"/>
      <c r="B87" s="31"/>
      <c r="C87" s="31"/>
      <c r="D87" s="31"/>
      <c r="E87" s="31"/>
      <c r="F87" s="31"/>
    </row>
    <row r="88" spans="1:6" x14ac:dyDescent="0.2">
      <c r="A88" s="31"/>
      <c r="B88" s="99"/>
      <c r="C88" s="99"/>
      <c r="D88" s="99"/>
      <c r="E88" s="99"/>
      <c r="F88" s="31"/>
    </row>
    <row r="89" spans="1:6" ht="14.25" x14ac:dyDescent="0.2">
      <c r="A89" s="100" t="s">
        <v>49</v>
      </c>
      <c r="B89" s="100"/>
      <c r="C89" s="100"/>
      <c r="D89" s="100"/>
      <c r="E89" s="100"/>
      <c r="F89" s="100"/>
    </row>
    <row r="90" spans="1:6" ht="14.25" x14ac:dyDescent="0.2">
      <c r="A90" s="101" t="s">
        <v>8</v>
      </c>
      <c r="B90" s="101"/>
      <c r="C90" s="101"/>
      <c r="D90" s="101"/>
      <c r="E90" s="101"/>
      <c r="F90" s="101"/>
    </row>
    <row r="91" spans="1:6" x14ac:dyDescent="0.2">
      <c r="A91" s="31"/>
      <c r="B91" s="31"/>
      <c r="C91" s="31"/>
      <c r="D91" s="31"/>
      <c r="E91" s="31"/>
      <c r="F91" s="31"/>
    </row>
    <row r="92" spans="1:6" x14ac:dyDescent="0.2">
      <c r="A92" s="31"/>
      <c r="B92" s="93"/>
      <c r="C92" s="93"/>
      <c r="D92" s="93"/>
      <c r="E92" s="93"/>
      <c r="F92" s="31"/>
    </row>
    <row r="93" spans="1:6" ht="15" x14ac:dyDescent="0.2">
      <c r="A93" s="94" t="s">
        <v>9</v>
      </c>
      <c r="B93" s="94"/>
      <c r="C93" s="94"/>
      <c r="D93" s="94"/>
      <c r="E93" s="94"/>
      <c r="F93" s="94"/>
    </row>
    <row r="95" spans="1:6" ht="39.75" customHeight="1" x14ac:dyDescent="0.2">
      <c r="B95" s="95"/>
      <c r="C95" s="96"/>
      <c r="D95" s="96"/>
    </row>
    <row r="96" spans="1:6" ht="13.5" customHeight="1" x14ac:dyDescent="0.2"/>
    <row r="97" spans="2:4" x14ac:dyDescent="0.2">
      <c r="B97" s="21"/>
      <c r="C97" s="21"/>
      <c r="D97" s="21"/>
    </row>
  </sheetData>
  <mergeCells count="50">
    <mergeCell ref="B92:E92"/>
    <mergeCell ref="A93:F93"/>
    <mergeCell ref="B95:D95"/>
    <mergeCell ref="B82:D82"/>
    <mergeCell ref="B83:D83"/>
    <mergeCell ref="B84:D84"/>
    <mergeCell ref="B88:E88"/>
    <mergeCell ref="A89:F89"/>
    <mergeCell ref="A90:F90"/>
    <mergeCell ref="B73:D73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57:D57"/>
    <mergeCell ref="B58:D58"/>
    <mergeCell ref="B59:D59"/>
    <mergeCell ref="B60:D60"/>
    <mergeCell ref="B61:D61"/>
    <mergeCell ref="B56:D56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44:D44"/>
    <mergeCell ref="A31:F31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</mergeCells>
  <dataValidations count="1">
    <dataValidation type="list" allowBlank="1" showInputMessage="1" showErrorMessage="1" sqref="B82:B84 B34:B73 B12:B20" xr:uid="{00000000-0002-0000-0A00-000000000000}">
      <formula1>Liste_Activités</formula1>
    </dataValidation>
  </dataValidations>
  <pageMargins left="0" right="0" top="0" bottom="0" header="0" footer="0"/>
  <pageSetup paperSize="122" scale="45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2:F97"/>
  <sheetViews>
    <sheetView view="pageBreakPreview" topLeftCell="A34" zoomScale="80" zoomScaleNormal="100" zoomScaleSheetLayoutView="80" workbookViewId="0">
      <selection activeCell="K75" sqref="K75:K7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2"/>
      <c r="B21" s="35" t="s">
        <v>76</v>
      </c>
      <c r="C21" s="31"/>
      <c r="D21" s="31"/>
      <c r="E21" s="31"/>
      <c r="F21" s="31"/>
    </row>
    <row r="22" spans="1:6" ht="15" x14ac:dyDescent="0.2">
      <c r="A22" s="22"/>
      <c r="B22" s="36"/>
      <c r="C22" s="31"/>
      <c r="D22" s="31"/>
      <c r="E22" s="31"/>
      <c r="F22" s="31"/>
    </row>
    <row r="23" spans="1:6" ht="15" x14ac:dyDescent="0.2">
      <c r="A23" s="22"/>
      <c r="B23" s="36"/>
      <c r="C23" s="31"/>
      <c r="D23" s="31"/>
      <c r="E23" s="31"/>
      <c r="F23" s="31"/>
    </row>
    <row r="24" spans="1:6" ht="15" x14ac:dyDescent="0.2">
      <c r="A24" s="22"/>
      <c r="B24" s="35"/>
      <c r="C24" s="31"/>
      <c r="D24" s="31"/>
      <c r="E24" s="31"/>
      <c r="F24" s="31"/>
    </row>
    <row r="25" spans="1:6" ht="15" x14ac:dyDescent="0.2">
      <c r="A25" s="22"/>
      <c r="B25" s="35" t="s">
        <v>51</v>
      </c>
      <c r="C25" s="31"/>
      <c r="D25" s="31"/>
      <c r="E25" s="31"/>
      <c r="F25" s="31"/>
    </row>
    <row r="26" spans="1:6" ht="15" x14ac:dyDescent="0.2">
      <c r="A26" s="22"/>
      <c r="B26" s="36" t="s">
        <v>52</v>
      </c>
      <c r="C26" s="31"/>
      <c r="D26" s="31"/>
      <c r="E26" s="31"/>
      <c r="F26" s="31"/>
    </row>
    <row r="27" spans="1:6" ht="15" x14ac:dyDescent="0.2">
      <c r="A27" s="22"/>
      <c r="B27" s="36" t="s">
        <v>53</v>
      </c>
      <c r="C27" s="31"/>
      <c r="D27" s="31"/>
      <c r="E27" s="31"/>
      <c r="F27" s="31"/>
    </row>
    <row r="28" spans="1:6" x14ac:dyDescent="0.2">
      <c r="A28" s="23"/>
      <c r="B28" s="31"/>
      <c r="C28" s="33"/>
      <c r="D28" s="33"/>
      <c r="E28" s="34"/>
      <c r="F28" s="31"/>
    </row>
    <row r="29" spans="1:6" ht="15" x14ac:dyDescent="0.2">
      <c r="A29" s="22"/>
      <c r="B29" s="33"/>
      <c r="C29" s="33"/>
      <c r="D29" s="37" t="s">
        <v>41</v>
      </c>
      <c r="E29" s="37" t="s">
        <v>82</v>
      </c>
      <c r="F29" s="31"/>
    </row>
    <row r="30" spans="1:6" ht="13.5" thickBot="1" x14ac:dyDescent="0.25">
      <c r="A30" s="24"/>
      <c r="B30" s="24"/>
      <c r="C30" s="24"/>
      <c r="D30" s="24"/>
      <c r="E30" s="24"/>
      <c r="F30" s="30"/>
    </row>
    <row r="31" spans="1:6" s="51" customFormat="1" ht="21.75" customHeight="1" x14ac:dyDescent="0.2">
      <c r="A31" s="92" t="s">
        <v>0</v>
      </c>
      <c r="B31" s="92"/>
      <c r="C31" s="92"/>
      <c r="D31" s="92"/>
      <c r="E31" s="92"/>
      <c r="F31" s="92"/>
    </row>
    <row r="32" spans="1:6" x14ac:dyDescent="0.2">
      <c r="A32" s="22"/>
      <c r="B32" s="23"/>
      <c r="C32" s="22"/>
      <c r="D32" s="22"/>
      <c r="E32" s="22"/>
    </row>
    <row r="33" spans="1:6" ht="14.25" x14ac:dyDescent="0.2">
      <c r="A33" s="31"/>
      <c r="B33" s="32" t="s">
        <v>7</v>
      </c>
      <c r="C33" s="32"/>
      <c r="D33" s="32"/>
      <c r="E33" s="38"/>
      <c r="F33" s="31"/>
    </row>
    <row r="34" spans="1:6" ht="14.25" x14ac:dyDescent="0.2">
      <c r="A34" s="31"/>
      <c r="B34" s="91"/>
      <c r="C34" s="91"/>
      <c r="D34" s="91"/>
      <c r="E34" s="38"/>
      <c r="F34" s="31"/>
    </row>
    <row r="35" spans="1:6" ht="14.25" x14ac:dyDescent="0.2">
      <c r="A35" s="31"/>
      <c r="B35" s="91"/>
      <c r="C35" s="91"/>
      <c r="D35" s="91"/>
      <c r="E35" s="38"/>
      <c r="F35" s="31"/>
    </row>
    <row r="36" spans="1:6" ht="14.25" x14ac:dyDescent="0.2">
      <c r="A36" s="31"/>
      <c r="B36" s="91" t="s">
        <v>83</v>
      </c>
      <c r="C36" s="91"/>
      <c r="D36" s="91"/>
      <c r="E36" s="38"/>
      <c r="F36" s="31"/>
    </row>
    <row r="37" spans="1:6" ht="14.25" x14ac:dyDescent="0.2">
      <c r="A37" s="31"/>
      <c r="B37" s="91"/>
      <c r="C37" s="91"/>
      <c r="D37" s="91"/>
      <c r="E37" s="38"/>
      <c r="F37" s="31"/>
    </row>
    <row r="38" spans="1:6" ht="14.25" x14ac:dyDescent="0.2">
      <c r="A38" s="31"/>
      <c r="B38" s="91"/>
      <c r="C38" s="91"/>
      <c r="D38" s="91"/>
      <c r="E38" s="38"/>
      <c r="F38" s="31"/>
    </row>
    <row r="39" spans="1:6" ht="14.25" x14ac:dyDescent="0.2">
      <c r="A39" s="31"/>
      <c r="B39" s="91" t="s">
        <v>73</v>
      </c>
      <c r="C39" s="91"/>
      <c r="D39" s="91"/>
      <c r="E39" s="38"/>
      <c r="F39" s="31"/>
    </row>
    <row r="40" spans="1:6" ht="14.25" x14ac:dyDescent="0.2">
      <c r="A40" s="31"/>
      <c r="B40" s="91"/>
      <c r="C40" s="91"/>
      <c r="D40" s="91"/>
      <c r="E40" s="38"/>
      <c r="F40" s="31"/>
    </row>
    <row r="41" spans="1:6" ht="13.5" customHeight="1" x14ac:dyDescent="0.2">
      <c r="A41" s="31"/>
      <c r="B41" s="91"/>
      <c r="C41" s="91"/>
      <c r="D41" s="91"/>
      <c r="E41" s="38"/>
      <c r="F41" s="31"/>
    </row>
    <row r="42" spans="1:6" ht="14.25" x14ac:dyDescent="0.2">
      <c r="A42" s="31"/>
      <c r="B42" s="91" t="s">
        <v>84</v>
      </c>
      <c r="C42" s="91"/>
      <c r="D42" s="91"/>
      <c r="E42" s="38"/>
      <c r="F42" s="31"/>
    </row>
    <row r="43" spans="1:6" ht="14.25" x14ac:dyDescent="0.2">
      <c r="A43" s="31"/>
      <c r="B43" s="91"/>
      <c r="C43" s="91"/>
      <c r="D43" s="91"/>
      <c r="E43" s="38"/>
      <c r="F43" s="31"/>
    </row>
    <row r="44" spans="1:6" ht="14.25" x14ac:dyDescent="0.2">
      <c r="A44" s="31"/>
      <c r="B44" s="91"/>
      <c r="C44" s="91"/>
      <c r="D44" s="91"/>
      <c r="E44" s="38"/>
      <c r="F44" s="31"/>
    </row>
    <row r="45" spans="1:6" ht="14.25" x14ac:dyDescent="0.2">
      <c r="A45" s="31"/>
      <c r="B45" s="91"/>
      <c r="C45" s="91"/>
      <c r="D45" s="91"/>
      <c r="E45" s="38"/>
      <c r="F45" s="31"/>
    </row>
    <row r="46" spans="1:6" ht="14.25" x14ac:dyDescent="0.2">
      <c r="A46" s="31"/>
      <c r="B46" s="91"/>
      <c r="C46" s="91"/>
      <c r="D46" s="91"/>
      <c r="E46" s="38"/>
      <c r="F46" s="31"/>
    </row>
    <row r="47" spans="1:6" ht="14.25" x14ac:dyDescent="0.2">
      <c r="A47" s="31"/>
      <c r="B47" s="91"/>
      <c r="C47" s="91"/>
      <c r="D47" s="91"/>
      <c r="E47" s="38"/>
      <c r="F47" s="31"/>
    </row>
    <row r="48" spans="1:6" ht="14.25" x14ac:dyDescent="0.2">
      <c r="A48" s="31"/>
      <c r="B48" s="91"/>
      <c r="C48" s="91"/>
      <c r="D48" s="91"/>
      <c r="E48" s="38"/>
      <c r="F48" s="31"/>
    </row>
    <row r="49" spans="1:6" ht="14.25" x14ac:dyDescent="0.2">
      <c r="A49" s="31"/>
      <c r="B49" s="91"/>
      <c r="C49" s="91"/>
      <c r="D49" s="91"/>
      <c r="E49" s="38"/>
      <c r="F49" s="31"/>
    </row>
    <row r="50" spans="1:6" ht="14.25" x14ac:dyDescent="0.2">
      <c r="A50" s="31"/>
      <c r="B50" s="91"/>
      <c r="C50" s="91"/>
      <c r="D50" s="91"/>
      <c r="E50" s="38"/>
      <c r="F50" s="31"/>
    </row>
    <row r="51" spans="1:6" ht="14.25" x14ac:dyDescent="0.2">
      <c r="A51" s="31"/>
      <c r="B51" s="91"/>
      <c r="C51" s="91"/>
      <c r="D51" s="91"/>
      <c r="E51" s="38"/>
      <c r="F51" s="31"/>
    </row>
    <row r="52" spans="1:6" ht="14.25" x14ac:dyDescent="0.2">
      <c r="A52" s="31"/>
      <c r="B52" s="91"/>
      <c r="C52" s="91"/>
      <c r="D52" s="91"/>
      <c r="E52" s="38"/>
      <c r="F52" s="31"/>
    </row>
    <row r="53" spans="1:6" ht="14.25" x14ac:dyDescent="0.2">
      <c r="A53" s="31"/>
      <c r="B53" s="91"/>
      <c r="C53" s="91"/>
      <c r="D53" s="91"/>
      <c r="E53" s="38"/>
      <c r="F53" s="31"/>
    </row>
    <row r="54" spans="1:6" ht="14.25" x14ac:dyDescent="0.2">
      <c r="A54" s="31"/>
      <c r="B54" s="91"/>
      <c r="C54" s="91"/>
      <c r="D54" s="91"/>
      <c r="E54" s="38"/>
      <c r="F54" s="31"/>
    </row>
    <row r="55" spans="1:6" ht="14.25" x14ac:dyDescent="0.2">
      <c r="A55" s="31"/>
      <c r="B55" s="91"/>
      <c r="C55" s="91"/>
      <c r="D55" s="91"/>
      <c r="E55" s="38"/>
      <c r="F55" s="31"/>
    </row>
    <row r="56" spans="1:6" ht="14.25" x14ac:dyDescent="0.2">
      <c r="A56" s="31"/>
      <c r="B56" s="91"/>
      <c r="C56" s="91"/>
      <c r="D56" s="91"/>
      <c r="E56" s="38"/>
      <c r="F56" s="31"/>
    </row>
    <row r="57" spans="1:6" ht="14.25" x14ac:dyDescent="0.2">
      <c r="A57" s="31"/>
      <c r="B57" s="91"/>
      <c r="C57" s="91"/>
      <c r="D57" s="91"/>
      <c r="E57" s="38"/>
      <c r="F57" s="31"/>
    </row>
    <row r="58" spans="1:6" ht="14.25" x14ac:dyDescent="0.2">
      <c r="A58" s="31"/>
      <c r="B58" s="91"/>
      <c r="C58" s="91"/>
      <c r="D58" s="91"/>
      <c r="E58" s="38"/>
      <c r="F58" s="31"/>
    </row>
    <row r="59" spans="1:6" ht="14.25" x14ac:dyDescent="0.2">
      <c r="A59" s="31"/>
      <c r="B59" s="91"/>
      <c r="C59" s="91"/>
      <c r="D59" s="91"/>
      <c r="E59" s="38"/>
      <c r="F59" s="31"/>
    </row>
    <row r="60" spans="1:6" ht="14.25" x14ac:dyDescent="0.2">
      <c r="A60" s="31"/>
      <c r="B60" s="91"/>
      <c r="C60" s="91"/>
      <c r="D60" s="91"/>
      <c r="E60" s="38"/>
      <c r="F60" s="31"/>
    </row>
    <row r="61" spans="1:6" ht="14.25" x14ac:dyDescent="0.2">
      <c r="A61" s="31"/>
      <c r="B61" s="91"/>
      <c r="C61" s="91"/>
      <c r="D61" s="91"/>
      <c r="E61" s="38"/>
      <c r="F61" s="31"/>
    </row>
    <row r="62" spans="1:6" ht="14.25" x14ac:dyDescent="0.2">
      <c r="A62" s="31"/>
      <c r="B62" s="91"/>
      <c r="C62" s="91"/>
      <c r="D62" s="91"/>
      <c r="E62" s="38"/>
      <c r="F62" s="31"/>
    </row>
    <row r="63" spans="1:6" ht="14.25" x14ac:dyDescent="0.2">
      <c r="A63" s="31"/>
      <c r="B63" s="91"/>
      <c r="C63" s="91"/>
      <c r="D63" s="91"/>
      <c r="E63" s="38"/>
      <c r="F63" s="31"/>
    </row>
    <row r="64" spans="1:6" ht="14.25" x14ac:dyDescent="0.2">
      <c r="A64" s="31"/>
      <c r="B64" s="91"/>
      <c r="C64" s="91"/>
      <c r="D64" s="91"/>
      <c r="E64" s="38"/>
      <c r="F64" s="31"/>
    </row>
    <row r="65" spans="1:6" ht="14.25" x14ac:dyDescent="0.2">
      <c r="A65" s="31"/>
      <c r="B65" s="91"/>
      <c r="C65" s="91"/>
      <c r="D65" s="91"/>
      <c r="E65" s="38"/>
      <c r="F65" s="31"/>
    </row>
    <row r="66" spans="1:6" ht="14.25" x14ac:dyDescent="0.2">
      <c r="A66" s="31"/>
      <c r="B66" s="91"/>
      <c r="C66" s="91"/>
      <c r="D66" s="91"/>
      <c r="E66" s="38"/>
      <c r="F66" s="31"/>
    </row>
    <row r="67" spans="1:6" ht="14.25" x14ac:dyDescent="0.2">
      <c r="A67" s="31"/>
      <c r="B67" s="91"/>
      <c r="C67" s="91"/>
      <c r="D67" s="91"/>
      <c r="E67" s="38"/>
      <c r="F67" s="31"/>
    </row>
    <row r="68" spans="1:6" ht="14.25" x14ac:dyDescent="0.2">
      <c r="A68" s="31"/>
      <c r="B68" s="91"/>
      <c r="C68" s="91"/>
      <c r="D68" s="91"/>
      <c r="E68" s="38"/>
      <c r="F68" s="31"/>
    </row>
    <row r="69" spans="1:6" ht="14.25" x14ac:dyDescent="0.2">
      <c r="A69" s="31"/>
      <c r="B69" s="91"/>
      <c r="C69" s="91"/>
      <c r="D69" s="91"/>
      <c r="E69" s="38"/>
      <c r="F69" s="31"/>
    </row>
    <row r="70" spans="1:6" ht="14.25" x14ac:dyDescent="0.2">
      <c r="A70" s="31"/>
      <c r="B70" s="91"/>
      <c r="C70" s="91"/>
      <c r="D70" s="91"/>
      <c r="E70" s="38"/>
      <c r="F70" s="31"/>
    </row>
    <row r="71" spans="1:6" ht="14.25" x14ac:dyDescent="0.2">
      <c r="A71" s="31"/>
      <c r="B71" s="91"/>
      <c r="C71" s="91"/>
      <c r="D71" s="91"/>
      <c r="E71" s="38"/>
      <c r="F71" s="31"/>
    </row>
    <row r="72" spans="1:6" ht="14.25" x14ac:dyDescent="0.2">
      <c r="A72" s="31"/>
      <c r="B72" s="91"/>
      <c r="C72" s="91"/>
      <c r="D72" s="91"/>
      <c r="E72" s="38"/>
      <c r="F72" s="31"/>
    </row>
    <row r="73" spans="1:6" ht="13.5" customHeight="1" x14ac:dyDescent="0.2">
      <c r="A73" s="31"/>
      <c r="B73" s="91"/>
      <c r="C73" s="91"/>
      <c r="D73" s="91"/>
      <c r="E73" s="38"/>
      <c r="F73" s="31"/>
    </row>
    <row r="74" spans="1:6" ht="13.5" customHeight="1" x14ac:dyDescent="0.2">
      <c r="A74" s="31"/>
      <c r="B74" s="35" t="s">
        <v>45</v>
      </c>
      <c r="C74" s="36"/>
      <c r="D74" s="36"/>
      <c r="E74" s="39">
        <f>25*190</f>
        <v>4750</v>
      </c>
      <c r="F74" s="31"/>
    </row>
    <row r="75" spans="1:6" ht="13.5" customHeight="1" x14ac:dyDescent="0.2">
      <c r="A75" s="31"/>
      <c r="B75" s="44" t="s">
        <v>42</v>
      </c>
      <c r="C75" s="36"/>
      <c r="D75" s="36"/>
      <c r="E75" s="40">
        <v>0</v>
      </c>
      <c r="F75" s="31"/>
    </row>
    <row r="76" spans="1:6" ht="13.5" customHeight="1" x14ac:dyDescent="0.2">
      <c r="A76" s="31"/>
      <c r="B76" s="44" t="s">
        <v>43</v>
      </c>
      <c r="C76" s="36"/>
      <c r="D76" s="36"/>
      <c r="E76" s="40">
        <v>0</v>
      </c>
      <c r="F76" s="31"/>
    </row>
    <row r="77" spans="1:6" ht="13.5" customHeight="1" x14ac:dyDescent="0.2">
      <c r="A77" s="31"/>
      <c r="B77" s="35" t="s">
        <v>44</v>
      </c>
      <c r="C77" s="36"/>
      <c r="D77" s="36"/>
      <c r="E77" s="39">
        <f>SUM(E74:E76)</f>
        <v>4750</v>
      </c>
      <c r="F77" s="31"/>
    </row>
    <row r="78" spans="1:6" ht="13.5" customHeight="1" x14ac:dyDescent="0.2">
      <c r="A78" s="31"/>
      <c r="B78" s="36" t="s">
        <v>6</v>
      </c>
      <c r="C78" s="41">
        <v>0.05</v>
      </c>
      <c r="D78" s="36"/>
      <c r="E78" s="45">
        <f>ROUND(E77*C78,2)</f>
        <v>237.5</v>
      </c>
      <c r="F78" s="31"/>
    </row>
    <row r="79" spans="1:6" ht="13.5" customHeight="1" x14ac:dyDescent="0.2">
      <c r="A79" s="31"/>
      <c r="B79" s="36" t="s">
        <v>5</v>
      </c>
      <c r="C79" s="41">
        <v>8.5000000000000006E-2</v>
      </c>
      <c r="D79" s="36"/>
      <c r="E79" s="46">
        <f>ROUND((E77+E78)*C79,2)</f>
        <v>423.94</v>
      </c>
      <c r="F79" s="31"/>
    </row>
    <row r="80" spans="1:6" ht="13.5" customHeight="1" x14ac:dyDescent="0.2">
      <c r="A80" s="31"/>
      <c r="B80" s="36"/>
      <c r="C80" s="36"/>
      <c r="D80" s="36"/>
      <c r="E80" s="42"/>
      <c r="F80" s="31"/>
    </row>
    <row r="81" spans="1:6" ht="16.5" customHeight="1" thickBot="1" x14ac:dyDescent="0.25">
      <c r="A81" s="31"/>
      <c r="B81" s="35" t="s">
        <v>46</v>
      </c>
      <c r="C81" s="36"/>
      <c r="D81" s="36"/>
      <c r="E81" s="43">
        <f>SUM(E77:E79)</f>
        <v>5411.44</v>
      </c>
      <c r="F81" s="31"/>
    </row>
    <row r="82" spans="1:6" ht="15.75" thickTop="1" x14ac:dyDescent="0.2">
      <c r="A82" s="31"/>
      <c r="B82" s="97"/>
      <c r="C82" s="97"/>
      <c r="D82" s="97"/>
      <c r="E82" s="47"/>
      <c r="F82" s="31"/>
    </row>
    <row r="83" spans="1:6" ht="15" x14ac:dyDescent="0.2">
      <c r="A83" s="31"/>
      <c r="B83" s="98" t="s">
        <v>48</v>
      </c>
      <c r="C83" s="98"/>
      <c r="D83" s="98"/>
      <c r="E83" s="47">
        <v>5411.44</v>
      </c>
      <c r="F83" s="31"/>
    </row>
    <row r="84" spans="1:6" ht="15" x14ac:dyDescent="0.2">
      <c r="A84" s="31"/>
      <c r="B84" s="97"/>
      <c r="C84" s="97"/>
      <c r="D84" s="97"/>
      <c r="E84" s="47"/>
      <c r="F84" s="31"/>
    </row>
    <row r="85" spans="1:6" ht="19.5" customHeight="1" x14ac:dyDescent="0.2">
      <c r="A85" s="31"/>
      <c r="B85" s="48" t="s">
        <v>47</v>
      </c>
      <c r="C85" s="49"/>
      <c r="D85" s="49"/>
      <c r="E85" s="50">
        <f>E81-E83</f>
        <v>0</v>
      </c>
      <c r="F85" s="31"/>
    </row>
    <row r="86" spans="1:6" ht="13.5" customHeight="1" x14ac:dyDescent="0.2">
      <c r="A86" s="31"/>
      <c r="B86" s="31"/>
      <c r="C86" s="31"/>
      <c r="D86" s="31"/>
      <c r="E86" s="31"/>
      <c r="F86" s="31"/>
    </row>
    <row r="87" spans="1:6" x14ac:dyDescent="0.2">
      <c r="A87" s="31"/>
      <c r="B87" s="31"/>
      <c r="C87" s="31"/>
      <c r="D87" s="31"/>
      <c r="E87" s="31"/>
      <c r="F87" s="31"/>
    </row>
    <row r="88" spans="1:6" x14ac:dyDescent="0.2">
      <c r="A88" s="31"/>
      <c r="B88" s="99"/>
      <c r="C88" s="99"/>
      <c r="D88" s="99"/>
      <c r="E88" s="99"/>
      <c r="F88" s="31"/>
    </row>
    <row r="89" spans="1:6" ht="14.25" x14ac:dyDescent="0.2">
      <c r="A89" s="100" t="s">
        <v>49</v>
      </c>
      <c r="B89" s="100"/>
      <c r="C89" s="100"/>
      <c r="D89" s="100"/>
      <c r="E89" s="100"/>
      <c r="F89" s="100"/>
    </row>
    <row r="90" spans="1:6" ht="14.25" x14ac:dyDescent="0.2">
      <c r="A90" s="101" t="s">
        <v>8</v>
      </c>
      <c r="B90" s="101"/>
      <c r="C90" s="101"/>
      <c r="D90" s="101"/>
      <c r="E90" s="101"/>
      <c r="F90" s="101"/>
    </row>
    <row r="91" spans="1:6" x14ac:dyDescent="0.2">
      <c r="A91" s="31"/>
      <c r="B91" s="31"/>
      <c r="C91" s="31"/>
      <c r="D91" s="31"/>
      <c r="E91" s="31"/>
      <c r="F91" s="31"/>
    </row>
    <row r="92" spans="1:6" x14ac:dyDescent="0.2">
      <c r="A92" s="31"/>
      <c r="B92" s="93"/>
      <c r="C92" s="93"/>
      <c r="D92" s="93"/>
      <c r="E92" s="93"/>
      <c r="F92" s="31"/>
    </row>
    <row r="93" spans="1:6" ht="15" x14ac:dyDescent="0.2">
      <c r="A93" s="94" t="s">
        <v>9</v>
      </c>
      <c r="B93" s="94"/>
      <c r="C93" s="94"/>
      <c r="D93" s="94"/>
      <c r="E93" s="94"/>
      <c r="F93" s="94"/>
    </row>
    <row r="95" spans="1:6" ht="39.75" customHeight="1" x14ac:dyDescent="0.2">
      <c r="B95" s="95"/>
      <c r="C95" s="96"/>
      <c r="D95" s="96"/>
    </row>
    <row r="96" spans="1:6" ht="13.5" customHeight="1" x14ac:dyDescent="0.2"/>
    <row r="97" spans="2:4" x14ac:dyDescent="0.2">
      <c r="B97" s="21"/>
      <c r="C97" s="21"/>
      <c r="D97" s="21"/>
    </row>
  </sheetData>
  <mergeCells count="50">
    <mergeCell ref="B38:D38"/>
    <mergeCell ref="A31:F31"/>
    <mergeCell ref="B34:D34"/>
    <mergeCell ref="B35:D35"/>
    <mergeCell ref="B36:D36"/>
    <mergeCell ref="B37:D37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82:D8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A93:F93"/>
    <mergeCell ref="B95:D95"/>
    <mergeCell ref="B83:D83"/>
    <mergeCell ref="B84:D84"/>
    <mergeCell ref="B88:E88"/>
    <mergeCell ref="A89:F89"/>
    <mergeCell ref="A90:F90"/>
    <mergeCell ref="B92:E92"/>
  </mergeCells>
  <dataValidations count="1">
    <dataValidation type="list" allowBlank="1" showInputMessage="1" showErrorMessage="1" sqref="B82:B84 B34:B73 B12:B20" xr:uid="{00000000-0002-0000-0B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2:F97"/>
  <sheetViews>
    <sheetView view="pageBreakPreview" topLeftCell="A31" zoomScale="80" zoomScaleNormal="100" zoomScaleSheetLayoutView="80" workbookViewId="0">
      <selection activeCell="K75" sqref="K75:K7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2"/>
      <c r="B21" s="35" t="s">
        <v>85</v>
      </c>
      <c r="C21" s="31"/>
      <c r="D21" s="31"/>
      <c r="E21" s="31"/>
      <c r="F21" s="31"/>
    </row>
    <row r="22" spans="1:6" ht="15" x14ac:dyDescent="0.2">
      <c r="A22" s="22"/>
      <c r="B22" s="36"/>
      <c r="C22" s="31"/>
      <c r="D22" s="31"/>
      <c r="E22" s="31"/>
      <c r="F22" s="31"/>
    </row>
    <row r="23" spans="1:6" ht="15" x14ac:dyDescent="0.2">
      <c r="A23" s="22"/>
      <c r="B23" s="36"/>
      <c r="C23" s="31"/>
      <c r="D23" s="31"/>
      <c r="E23" s="31"/>
      <c r="F23" s="31"/>
    </row>
    <row r="24" spans="1:6" ht="15" x14ac:dyDescent="0.2">
      <c r="A24" s="22"/>
      <c r="B24" s="35"/>
      <c r="C24" s="31"/>
      <c r="D24" s="31"/>
      <c r="E24" s="31"/>
      <c r="F24" s="31"/>
    </row>
    <row r="25" spans="1:6" ht="15" x14ac:dyDescent="0.2">
      <c r="A25" s="22"/>
      <c r="B25" s="35" t="s">
        <v>51</v>
      </c>
      <c r="C25" s="31"/>
      <c r="D25" s="31"/>
      <c r="E25" s="31"/>
      <c r="F25" s="31"/>
    </row>
    <row r="26" spans="1:6" ht="15" x14ac:dyDescent="0.2">
      <c r="A26" s="22"/>
      <c r="B26" s="36" t="s">
        <v>52</v>
      </c>
      <c r="C26" s="31"/>
      <c r="D26" s="31"/>
      <c r="E26" s="31"/>
      <c r="F26" s="31"/>
    </row>
    <row r="27" spans="1:6" ht="15" x14ac:dyDescent="0.2">
      <c r="A27" s="22"/>
      <c r="B27" s="36" t="s">
        <v>53</v>
      </c>
      <c r="C27" s="31"/>
      <c r="D27" s="31"/>
      <c r="E27" s="31"/>
      <c r="F27" s="31"/>
    </row>
    <row r="28" spans="1:6" x14ac:dyDescent="0.2">
      <c r="A28" s="23"/>
      <c r="B28" s="31"/>
      <c r="C28" s="33"/>
      <c r="D28" s="33"/>
      <c r="E28" s="34"/>
      <c r="F28" s="31"/>
    </row>
    <row r="29" spans="1:6" ht="15" x14ac:dyDescent="0.2">
      <c r="A29" s="22"/>
      <c r="B29" s="33"/>
      <c r="C29" s="33"/>
      <c r="D29" s="37" t="s">
        <v>41</v>
      </c>
      <c r="E29" s="37" t="s">
        <v>86</v>
      </c>
      <c r="F29" s="31"/>
    </row>
    <row r="30" spans="1:6" ht="13.5" thickBot="1" x14ac:dyDescent="0.25">
      <c r="A30" s="24"/>
      <c r="B30" s="24"/>
      <c r="C30" s="24"/>
      <c r="D30" s="24"/>
      <c r="E30" s="24"/>
      <c r="F30" s="30"/>
    </row>
    <row r="31" spans="1:6" s="51" customFormat="1" ht="21.75" customHeight="1" x14ac:dyDescent="0.2">
      <c r="A31" s="92" t="s">
        <v>0</v>
      </c>
      <c r="B31" s="92"/>
      <c r="C31" s="92"/>
      <c r="D31" s="92"/>
      <c r="E31" s="92"/>
      <c r="F31" s="92"/>
    </row>
    <row r="32" spans="1:6" x14ac:dyDescent="0.2">
      <c r="A32" s="22"/>
      <c r="B32" s="23"/>
      <c r="C32" s="22"/>
      <c r="D32" s="22"/>
      <c r="E32" s="22"/>
    </row>
    <row r="33" spans="1:6" ht="14.25" x14ac:dyDescent="0.2">
      <c r="A33" s="31"/>
      <c r="B33" s="32" t="s">
        <v>7</v>
      </c>
      <c r="C33" s="32"/>
      <c r="D33" s="32"/>
      <c r="E33" s="38"/>
      <c r="F33" s="31"/>
    </row>
    <row r="34" spans="1:6" ht="14.25" x14ac:dyDescent="0.2">
      <c r="A34" s="31"/>
      <c r="B34" s="91"/>
      <c r="C34" s="91"/>
      <c r="D34" s="91"/>
      <c r="E34" s="38"/>
      <c r="F34" s="31"/>
    </row>
    <row r="35" spans="1:6" ht="14.25" x14ac:dyDescent="0.2">
      <c r="A35" s="31"/>
      <c r="B35" s="91"/>
      <c r="C35" s="91"/>
      <c r="D35" s="91"/>
      <c r="E35" s="38"/>
      <c r="F35" s="31"/>
    </row>
    <row r="36" spans="1:6" ht="14.25" x14ac:dyDescent="0.2">
      <c r="A36" s="31"/>
      <c r="B36" s="91" t="s">
        <v>87</v>
      </c>
      <c r="C36" s="91"/>
      <c r="D36" s="91"/>
      <c r="E36" s="38"/>
      <c r="F36" s="31"/>
    </row>
    <row r="37" spans="1:6" ht="14.25" x14ac:dyDescent="0.2">
      <c r="A37" s="31"/>
      <c r="B37" s="91"/>
      <c r="C37" s="91"/>
      <c r="D37" s="91"/>
      <c r="E37" s="38"/>
      <c r="F37" s="31"/>
    </row>
    <row r="38" spans="1:6" ht="14.25" x14ac:dyDescent="0.2">
      <c r="A38" s="31"/>
      <c r="B38" s="91"/>
      <c r="C38" s="91"/>
      <c r="D38" s="91"/>
      <c r="E38" s="38"/>
      <c r="F38" s="31"/>
    </row>
    <row r="39" spans="1:6" ht="14.25" x14ac:dyDescent="0.2">
      <c r="A39" s="31"/>
      <c r="B39" s="91" t="s">
        <v>73</v>
      </c>
      <c r="C39" s="91"/>
      <c r="D39" s="91"/>
      <c r="E39" s="38"/>
      <c r="F39" s="31"/>
    </row>
    <row r="40" spans="1:6" ht="14.25" x14ac:dyDescent="0.2">
      <c r="A40" s="31"/>
      <c r="B40" s="91"/>
      <c r="C40" s="91"/>
      <c r="D40" s="91"/>
      <c r="E40" s="38"/>
      <c r="F40" s="31"/>
    </row>
    <row r="41" spans="1:6" ht="13.5" customHeight="1" x14ac:dyDescent="0.2">
      <c r="A41" s="31"/>
      <c r="B41" s="91"/>
      <c r="C41" s="91"/>
      <c r="D41" s="91"/>
      <c r="E41" s="38"/>
      <c r="F41" s="31"/>
    </row>
    <row r="42" spans="1:6" ht="14.25" x14ac:dyDescent="0.2">
      <c r="A42" s="31"/>
      <c r="B42" s="91" t="s">
        <v>88</v>
      </c>
      <c r="C42" s="91"/>
      <c r="D42" s="91"/>
      <c r="E42" s="38"/>
      <c r="F42" s="31"/>
    </row>
    <row r="43" spans="1:6" ht="14.25" x14ac:dyDescent="0.2">
      <c r="A43" s="31"/>
      <c r="B43" s="91"/>
      <c r="C43" s="91"/>
      <c r="D43" s="91"/>
      <c r="E43" s="38"/>
      <c r="F43" s="31"/>
    </row>
    <row r="44" spans="1:6" ht="14.25" x14ac:dyDescent="0.2">
      <c r="A44" s="31"/>
      <c r="B44" s="91"/>
      <c r="C44" s="91"/>
      <c r="D44" s="91"/>
      <c r="E44" s="38"/>
      <c r="F44" s="31"/>
    </row>
    <row r="45" spans="1:6" ht="14.25" x14ac:dyDescent="0.2">
      <c r="A45" s="31"/>
      <c r="B45" s="91" t="s">
        <v>89</v>
      </c>
      <c r="C45" s="91"/>
      <c r="D45" s="91"/>
      <c r="E45" s="38"/>
      <c r="F45" s="31"/>
    </row>
    <row r="46" spans="1:6" ht="14.25" x14ac:dyDescent="0.2">
      <c r="A46" s="31"/>
      <c r="B46" s="91"/>
      <c r="C46" s="91"/>
      <c r="D46" s="91"/>
      <c r="E46" s="38"/>
      <c r="F46" s="31"/>
    </row>
    <row r="47" spans="1:6" ht="14.25" x14ac:dyDescent="0.2">
      <c r="A47" s="31"/>
      <c r="B47" s="91"/>
      <c r="C47" s="91"/>
      <c r="D47" s="91"/>
      <c r="E47" s="38"/>
      <c r="F47" s="31"/>
    </row>
    <row r="48" spans="1:6" ht="14.25" x14ac:dyDescent="0.2">
      <c r="A48" s="31"/>
      <c r="B48" s="91" t="s">
        <v>90</v>
      </c>
      <c r="C48" s="91"/>
      <c r="D48" s="91"/>
      <c r="E48" s="38"/>
      <c r="F48" s="31"/>
    </row>
    <row r="49" spans="1:6" ht="14.25" x14ac:dyDescent="0.2">
      <c r="A49" s="31"/>
      <c r="B49" s="91"/>
      <c r="C49" s="91"/>
      <c r="D49" s="91"/>
      <c r="E49" s="38"/>
      <c r="F49" s="31"/>
    </row>
    <row r="50" spans="1:6" ht="14.25" x14ac:dyDescent="0.2">
      <c r="A50" s="31"/>
      <c r="B50" s="91"/>
      <c r="C50" s="91"/>
      <c r="D50" s="91"/>
      <c r="E50" s="38"/>
      <c r="F50" s="31"/>
    </row>
    <row r="51" spans="1:6" ht="14.25" x14ac:dyDescent="0.2">
      <c r="A51" s="31"/>
      <c r="B51" s="91"/>
      <c r="C51" s="91"/>
      <c r="D51" s="91"/>
      <c r="E51" s="38"/>
      <c r="F51" s="31"/>
    </row>
    <row r="52" spans="1:6" ht="14.25" x14ac:dyDescent="0.2">
      <c r="A52" s="31"/>
      <c r="B52" s="91"/>
      <c r="C52" s="91"/>
      <c r="D52" s="91"/>
      <c r="E52" s="38"/>
      <c r="F52" s="31"/>
    </row>
    <row r="53" spans="1:6" ht="14.25" x14ac:dyDescent="0.2">
      <c r="A53" s="31"/>
      <c r="B53" s="91"/>
      <c r="C53" s="91"/>
      <c r="D53" s="91"/>
      <c r="E53" s="38"/>
      <c r="F53" s="31"/>
    </row>
    <row r="54" spans="1:6" ht="14.25" x14ac:dyDescent="0.2">
      <c r="A54" s="31"/>
      <c r="B54" s="91"/>
      <c r="C54" s="91"/>
      <c r="D54" s="91"/>
      <c r="E54" s="38"/>
      <c r="F54" s="31"/>
    </row>
    <row r="55" spans="1:6" ht="14.25" x14ac:dyDescent="0.2">
      <c r="A55" s="31"/>
      <c r="B55" s="91"/>
      <c r="C55" s="91"/>
      <c r="D55" s="91"/>
      <c r="E55" s="38"/>
      <c r="F55" s="31"/>
    </row>
    <row r="56" spans="1:6" ht="14.25" x14ac:dyDescent="0.2">
      <c r="A56" s="31"/>
      <c r="B56" s="91"/>
      <c r="C56" s="91"/>
      <c r="D56" s="91"/>
      <c r="E56" s="38"/>
      <c r="F56" s="31"/>
    </row>
    <row r="57" spans="1:6" ht="14.25" x14ac:dyDescent="0.2">
      <c r="A57" s="31"/>
      <c r="B57" s="91"/>
      <c r="C57" s="91"/>
      <c r="D57" s="91"/>
      <c r="E57" s="38"/>
      <c r="F57" s="31"/>
    </row>
    <row r="58" spans="1:6" ht="14.25" x14ac:dyDescent="0.2">
      <c r="A58" s="31"/>
      <c r="B58" s="91"/>
      <c r="C58" s="91"/>
      <c r="D58" s="91"/>
      <c r="E58" s="38"/>
      <c r="F58" s="31"/>
    </row>
    <row r="59" spans="1:6" ht="14.25" x14ac:dyDescent="0.2">
      <c r="A59" s="31"/>
      <c r="B59" s="91"/>
      <c r="C59" s="91"/>
      <c r="D59" s="91"/>
      <c r="E59" s="38"/>
      <c r="F59" s="31"/>
    </row>
    <row r="60" spans="1:6" ht="14.25" x14ac:dyDescent="0.2">
      <c r="A60" s="31"/>
      <c r="B60" s="91"/>
      <c r="C60" s="91"/>
      <c r="D60" s="91"/>
      <c r="E60" s="38"/>
      <c r="F60" s="31"/>
    </row>
    <row r="61" spans="1:6" ht="14.25" x14ac:dyDescent="0.2">
      <c r="A61" s="31"/>
      <c r="B61" s="91"/>
      <c r="C61" s="91"/>
      <c r="D61" s="91"/>
      <c r="E61" s="38"/>
      <c r="F61" s="31"/>
    </row>
    <row r="62" spans="1:6" ht="14.25" x14ac:dyDescent="0.2">
      <c r="A62" s="31"/>
      <c r="B62" s="91"/>
      <c r="C62" s="91"/>
      <c r="D62" s="91"/>
      <c r="E62" s="38"/>
      <c r="F62" s="31"/>
    </row>
    <row r="63" spans="1:6" ht="14.25" x14ac:dyDescent="0.2">
      <c r="A63" s="31"/>
      <c r="B63" s="91"/>
      <c r="C63" s="91"/>
      <c r="D63" s="91"/>
      <c r="E63" s="38"/>
      <c r="F63" s="31"/>
    </row>
    <row r="64" spans="1:6" ht="14.25" x14ac:dyDescent="0.2">
      <c r="A64" s="31"/>
      <c r="B64" s="91"/>
      <c r="C64" s="91"/>
      <c r="D64" s="91"/>
      <c r="E64" s="38"/>
      <c r="F64" s="31"/>
    </row>
    <row r="65" spans="1:6" ht="14.25" x14ac:dyDescent="0.2">
      <c r="A65" s="31"/>
      <c r="B65" s="91"/>
      <c r="C65" s="91"/>
      <c r="D65" s="91"/>
      <c r="E65" s="38"/>
      <c r="F65" s="31"/>
    </row>
    <row r="66" spans="1:6" ht="14.25" x14ac:dyDescent="0.2">
      <c r="A66" s="31"/>
      <c r="B66" s="91"/>
      <c r="C66" s="91"/>
      <c r="D66" s="91"/>
      <c r="E66" s="38"/>
      <c r="F66" s="31"/>
    </row>
    <row r="67" spans="1:6" ht="14.25" x14ac:dyDescent="0.2">
      <c r="A67" s="31"/>
      <c r="B67" s="91"/>
      <c r="C67" s="91"/>
      <c r="D67" s="91"/>
      <c r="E67" s="38"/>
      <c r="F67" s="31"/>
    </row>
    <row r="68" spans="1:6" ht="14.25" x14ac:dyDescent="0.2">
      <c r="A68" s="31"/>
      <c r="B68" s="91"/>
      <c r="C68" s="91"/>
      <c r="D68" s="91"/>
      <c r="E68" s="38"/>
      <c r="F68" s="31"/>
    </row>
    <row r="69" spans="1:6" ht="14.25" x14ac:dyDescent="0.2">
      <c r="A69" s="31"/>
      <c r="B69" s="91"/>
      <c r="C69" s="91"/>
      <c r="D69" s="91"/>
      <c r="E69" s="38"/>
      <c r="F69" s="31"/>
    </row>
    <row r="70" spans="1:6" ht="14.25" x14ac:dyDescent="0.2">
      <c r="A70" s="31"/>
      <c r="B70" s="91"/>
      <c r="C70" s="91"/>
      <c r="D70" s="91"/>
      <c r="E70" s="38"/>
      <c r="F70" s="31"/>
    </row>
    <row r="71" spans="1:6" ht="14.25" x14ac:dyDescent="0.2">
      <c r="A71" s="31"/>
      <c r="B71" s="91"/>
      <c r="C71" s="91"/>
      <c r="D71" s="91"/>
      <c r="E71" s="38"/>
      <c r="F71" s="31"/>
    </row>
    <row r="72" spans="1:6" ht="14.25" x14ac:dyDescent="0.2">
      <c r="A72" s="31"/>
      <c r="B72" s="91"/>
      <c r="C72" s="91"/>
      <c r="D72" s="91"/>
      <c r="E72" s="38"/>
      <c r="F72" s="31"/>
    </row>
    <row r="73" spans="1:6" ht="13.5" customHeight="1" x14ac:dyDescent="0.2">
      <c r="A73" s="31"/>
      <c r="B73" s="91"/>
      <c r="C73" s="91"/>
      <c r="D73" s="91"/>
      <c r="E73" s="38"/>
      <c r="F73" s="31"/>
    </row>
    <row r="74" spans="1:6" ht="13.5" customHeight="1" x14ac:dyDescent="0.2">
      <c r="A74" s="31"/>
      <c r="B74" s="35" t="s">
        <v>45</v>
      </c>
      <c r="C74" s="36"/>
      <c r="D74" s="36"/>
      <c r="E74" s="39">
        <f>37*190</f>
        <v>7030</v>
      </c>
      <c r="F74" s="31"/>
    </row>
    <row r="75" spans="1:6" ht="13.5" customHeight="1" x14ac:dyDescent="0.2">
      <c r="A75" s="31"/>
      <c r="B75" s="44" t="s">
        <v>91</v>
      </c>
      <c r="C75" s="36"/>
      <c r="D75" s="36"/>
      <c r="E75" s="40">
        <v>50</v>
      </c>
      <c r="F75" s="31"/>
    </row>
    <row r="76" spans="1:6" ht="13.5" customHeight="1" x14ac:dyDescent="0.2">
      <c r="A76" s="31"/>
      <c r="B76" s="44" t="s">
        <v>43</v>
      </c>
      <c r="C76" s="36"/>
      <c r="D76" s="36"/>
      <c r="E76" s="40">
        <v>0</v>
      </c>
      <c r="F76" s="31"/>
    </row>
    <row r="77" spans="1:6" ht="13.5" customHeight="1" x14ac:dyDescent="0.2">
      <c r="A77" s="31"/>
      <c r="B77" s="35" t="s">
        <v>44</v>
      </c>
      <c r="C77" s="36"/>
      <c r="D77" s="36"/>
      <c r="E77" s="39">
        <f>SUM(E74:E76)</f>
        <v>7080</v>
      </c>
      <c r="F77" s="31"/>
    </row>
    <row r="78" spans="1:6" ht="13.5" customHeight="1" x14ac:dyDescent="0.2">
      <c r="A78" s="31"/>
      <c r="B78" s="36" t="s">
        <v>6</v>
      </c>
      <c r="C78" s="41">
        <v>0.05</v>
      </c>
      <c r="D78" s="36"/>
      <c r="E78" s="45">
        <f>ROUND(E77*C78,2)</f>
        <v>354</v>
      </c>
      <c r="F78" s="31"/>
    </row>
    <row r="79" spans="1:6" ht="13.5" customHeight="1" x14ac:dyDescent="0.2">
      <c r="A79" s="31"/>
      <c r="B79" s="36" t="s">
        <v>5</v>
      </c>
      <c r="C79" s="41">
        <v>8.5000000000000006E-2</v>
      </c>
      <c r="D79" s="36"/>
      <c r="E79" s="46">
        <f>ROUND((E77+E78)*C79,2)</f>
        <v>631.89</v>
      </c>
      <c r="F79" s="31"/>
    </row>
    <row r="80" spans="1:6" ht="13.5" customHeight="1" x14ac:dyDescent="0.2">
      <c r="A80" s="31"/>
      <c r="B80" s="36"/>
      <c r="C80" s="36"/>
      <c r="D80" s="36"/>
      <c r="E80" s="42"/>
      <c r="F80" s="31"/>
    </row>
    <row r="81" spans="1:6" ht="16.5" customHeight="1" thickBot="1" x14ac:dyDescent="0.25">
      <c r="A81" s="31"/>
      <c r="B81" s="35" t="s">
        <v>46</v>
      </c>
      <c r="C81" s="36"/>
      <c r="D81" s="36"/>
      <c r="E81" s="43">
        <f>SUM(E77:E79)</f>
        <v>8065.89</v>
      </c>
      <c r="F81" s="31"/>
    </row>
    <row r="82" spans="1:6" ht="15.75" thickTop="1" x14ac:dyDescent="0.2">
      <c r="A82" s="31"/>
      <c r="B82" s="97"/>
      <c r="C82" s="97"/>
      <c r="D82" s="97"/>
      <c r="E82" s="47"/>
      <c r="F82" s="31"/>
    </row>
    <row r="83" spans="1:6" ht="15" x14ac:dyDescent="0.2">
      <c r="A83" s="31"/>
      <c r="B83" s="98" t="s">
        <v>48</v>
      </c>
      <c r="C83" s="98"/>
      <c r="D83" s="98"/>
      <c r="E83" s="47">
        <v>280.88</v>
      </c>
      <c r="F83" s="31"/>
    </row>
    <row r="84" spans="1:6" ht="15" x14ac:dyDescent="0.2">
      <c r="A84" s="31"/>
      <c r="B84" s="97"/>
      <c r="C84" s="97"/>
      <c r="D84" s="97"/>
      <c r="E84" s="47"/>
      <c r="F84" s="31"/>
    </row>
    <row r="85" spans="1:6" ht="19.5" customHeight="1" x14ac:dyDescent="0.2">
      <c r="A85" s="31"/>
      <c r="B85" s="48" t="s">
        <v>47</v>
      </c>
      <c r="C85" s="49"/>
      <c r="D85" s="49"/>
      <c r="E85" s="50">
        <f>E81-E83</f>
        <v>7785.01</v>
      </c>
      <c r="F85" s="31"/>
    </row>
    <row r="86" spans="1:6" ht="13.5" customHeight="1" x14ac:dyDescent="0.2">
      <c r="A86" s="31"/>
      <c r="B86" s="31"/>
      <c r="C86" s="31"/>
      <c r="D86" s="31"/>
      <c r="E86" s="31"/>
      <c r="F86" s="31"/>
    </row>
    <row r="87" spans="1:6" x14ac:dyDescent="0.2">
      <c r="A87" s="31"/>
      <c r="B87" s="31"/>
      <c r="C87" s="31"/>
      <c r="D87" s="31"/>
      <c r="E87" s="31"/>
      <c r="F87" s="31"/>
    </row>
    <row r="88" spans="1:6" x14ac:dyDescent="0.2">
      <c r="A88" s="31"/>
      <c r="B88" s="99"/>
      <c r="C88" s="99"/>
      <c r="D88" s="99"/>
      <c r="E88" s="99"/>
      <c r="F88" s="31"/>
    </row>
    <row r="89" spans="1:6" ht="14.25" x14ac:dyDescent="0.2">
      <c r="A89" s="100" t="s">
        <v>49</v>
      </c>
      <c r="B89" s="100"/>
      <c r="C89" s="100"/>
      <c r="D89" s="100"/>
      <c r="E89" s="100"/>
      <c r="F89" s="100"/>
    </row>
    <row r="90" spans="1:6" ht="14.25" x14ac:dyDescent="0.2">
      <c r="A90" s="101" t="s">
        <v>8</v>
      </c>
      <c r="B90" s="101"/>
      <c r="C90" s="101"/>
      <c r="D90" s="101"/>
      <c r="E90" s="101"/>
      <c r="F90" s="101"/>
    </row>
    <row r="91" spans="1:6" x14ac:dyDescent="0.2">
      <c r="A91" s="31"/>
      <c r="B91" s="31"/>
      <c r="C91" s="31"/>
      <c r="D91" s="31"/>
      <c r="E91" s="31"/>
      <c r="F91" s="31"/>
    </row>
    <row r="92" spans="1:6" x14ac:dyDescent="0.2">
      <c r="A92" s="31"/>
      <c r="B92" s="93"/>
      <c r="C92" s="93"/>
      <c r="D92" s="93"/>
      <c r="E92" s="93"/>
      <c r="F92" s="31"/>
    </row>
    <row r="93" spans="1:6" ht="15" x14ac:dyDescent="0.2">
      <c r="A93" s="94" t="s">
        <v>9</v>
      </c>
      <c r="B93" s="94"/>
      <c r="C93" s="94"/>
      <c r="D93" s="94"/>
      <c r="E93" s="94"/>
      <c r="F93" s="94"/>
    </row>
    <row r="95" spans="1:6" ht="39.75" customHeight="1" x14ac:dyDescent="0.2">
      <c r="B95" s="95"/>
      <c r="C95" s="96"/>
      <c r="D95" s="96"/>
    </row>
    <row r="96" spans="1:6" ht="13.5" customHeight="1" x14ac:dyDescent="0.2"/>
    <row r="97" spans="2:4" x14ac:dyDescent="0.2">
      <c r="B97" s="21"/>
      <c r="C97" s="21"/>
      <c r="D97" s="21"/>
    </row>
  </sheetData>
  <mergeCells count="50">
    <mergeCell ref="A93:F93"/>
    <mergeCell ref="B95:D95"/>
    <mergeCell ref="B83:D83"/>
    <mergeCell ref="B84:D84"/>
    <mergeCell ref="B88:E88"/>
    <mergeCell ref="A89:F89"/>
    <mergeCell ref="A90:F90"/>
    <mergeCell ref="B92:E92"/>
    <mergeCell ref="B82:D8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2:B84 B34:B73 B12:B20" xr:uid="{00000000-0002-0000-0C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2:F97"/>
  <sheetViews>
    <sheetView view="pageBreakPreview" topLeftCell="A13" zoomScale="80" zoomScaleNormal="100" zoomScaleSheetLayoutView="80" workbookViewId="0">
      <selection activeCell="K75" sqref="K75:K7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2"/>
      <c r="B21" s="35" t="s">
        <v>92</v>
      </c>
      <c r="C21" s="31"/>
      <c r="D21" s="31"/>
      <c r="E21" s="31"/>
      <c r="F21" s="31"/>
    </row>
    <row r="22" spans="1:6" ht="15" x14ac:dyDescent="0.2">
      <c r="A22" s="22"/>
      <c r="B22" s="36"/>
      <c r="C22" s="31"/>
      <c r="D22" s="31"/>
      <c r="E22" s="31"/>
      <c r="F22" s="31"/>
    </row>
    <row r="23" spans="1:6" ht="15" x14ac:dyDescent="0.2">
      <c r="A23" s="22"/>
      <c r="B23" s="36"/>
      <c r="C23" s="31"/>
      <c r="D23" s="31"/>
      <c r="E23" s="31"/>
      <c r="F23" s="31"/>
    </row>
    <row r="24" spans="1:6" ht="15" x14ac:dyDescent="0.2">
      <c r="A24" s="22"/>
      <c r="B24" s="35"/>
      <c r="C24" s="31"/>
      <c r="D24" s="31"/>
      <c r="E24" s="31"/>
      <c r="F24" s="31"/>
    </row>
    <row r="25" spans="1:6" ht="15" x14ac:dyDescent="0.2">
      <c r="A25" s="22"/>
      <c r="B25" s="35" t="s">
        <v>51</v>
      </c>
      <c r="C25" s="31"/>
      <c r="D25" s="31"/>
      <c r="E25" s="31"/>
      <c r="F25" s="31"/>
    </row>
    <row r="26" spans="1:6" ht="15" x14ac:dyDescent="0.2">
      <c r="A26" s="22"/>
      <c r="B26" s="36" t="s">
        <v>52</v>
      </c>
      <c r="C26" s="31"/>
      <c r="D26" s="31"/>
      <c r="E26" s="31"/>
      <c r="F26" s="31"/>
    </row>
    <row r="27" spans="1:6" ht="15" x14ac:dyDescent="0.2">
      <c r="A27" s="22"/>
      <c r="B27" s="36" t="s">
        <v>53</v>
      </c>
      <c r="C27" s="31"/>
      <c r="D27" s="31"/>
      <c r="E27" s="31"/>
      <c r="F27" s="31"/>
    </row>
    <row r="28" spans="1:6" x14ac:dyDescent="0.2">
      <c r="A28" s="23"/>
      <c r="B28" s="31"/>
      <c r="C28" s="33"/>
      <c r="D28" s="33"/>
      <c r="E28" s="34"/>
      <c r="F28" s="31"/>
    </row>
    <row r="29" spans="1:6" ht="15" x14ac:dyDescent="0.2">
      <c r="A29" s="22"/>
      <c r="B29" s="33"/>
      <c r="C29" s="33"/>
      <c r="D29" s="37" t="s">
        <v>41</v>
      </c>
      <c r="E29" s="37" t="s">
        <v>93</v>
      </c>
      <c r="F29" s="31"/>
    </row>
    <row r="30" spans="1:6" ht="13.5" thickBot="1" x14ac:dyDescent="0.25">
      <c r="A30" s="24"/>
      <c r="B30" s="24"/>
      <c r="C30" s="24"/>
      <c r="D30" s="24"/>
      <c r="E30" s="24"/>
      <c r="F30" s="30"/>
    </row>
    <row r="31" spans="1:6" s="51" customFormat="1" ht="21.75" customHeight="1" x14ac:dyDescent="0.2">
      <c r="A31" s="92" t="s">
        <v>0</v>
      </c>
      <c r="B31" s="92"/>
      <c r="C31" s="92"/>
      <c r="D31" s="92"/>
      <c r="E31" s="92"/>
      <c r="F31" s="92"/>
    </row>
    <row r="32" spans="1:6" x14ac:dyDescent="0.2">
      <c r="A32" s="22"/>
      <c r="B32" s="23"/>
      <c r="C32" s="22"/>
      <c r="D32" s="22"/>
      <c r="E32" s="22"/>
    </row>
    <row r="33" spans="1:6" ht="14.25" x14ac:dyDescent="0.2">
      <c r="A33" s="31"/>
      <c r="B33" s="32" t="s">
        <v>7</v>
      </c>
      <c r="C33" s="32"/>
      <c r="D33" s="32"/>
      <c r="E33" s="38"/>
      <c r="F33" s="31"/>
    </row>
    <row r="34" spans="1:6" ht="14.25" x14ac:dyDescent="0.2">
      <c r="A34" s="31"/>
      <c r="B34" s="91"/>
      <c r="C34" s="91"/>
      <c r="D34" s="91"/>
      <c r="E34" s="38"/>
      <c r="F34" s="31"/>
    </row>
    <row r="35" spans="1:6" ht="14.25" x14ac:dyDescent="0.2">
      <c r="A35" s="31"/>
      <c r="B35" s="91"/>
      <c r="C35" s="91"/>
      <c r="D35" s="91"/>
      <c r="E35" s="38"/>
      <c r="F35" s="31"/>
    </row>
    <row r="36" spans="1:6" ht="14.25" x14ac:dyDescent="0.2">
      <c r="A36" s="31"/>
      <c r="B36" s="91" t="s">
        <v>87</v>
      </c>
      <c r="C36" s="91"/>
      <c r="D36" s="91"/>
      <c r="E36" s="38"/>
      <c r="F36" s="31"/>
    </row>
    <row r="37" spans="1:6" ht="14.25" x14ac:dyDescent="0.2">
      <c r="A37" s="31"/>
      <c r="B37" s="91"/>
      <c r="C37" s="91"/>
      <c r="D37" s="91"/>
      <c r="E37" s="38"/>
      <c r="F37" s="31"/>
    </row>
    <row r="38" spans="1:6" ht="14.25" x14ac:dyDescent="0.2">
      <c r="A38" s="31"/>
      <c r="B38" s="91"/>
      <c r="C38" s="91"/>
      <c r="D38" s="91"/>
      <c r="E38" s="38"/>
      <c r="F38" s="31"/>
    </row>
    <row r="39" spans="1:6" ht="14.25" x14ac:dyDescent="0.2">
      <c r="A39" s="31"/>
      <c r="B39" s="91" t="s">
        <v>73</v>
      </c>
      <c r="C39" s="91"/>
      <c r="D39" s="91"/>
      <c r="E39" s="38"/>
      <c r="F39" s="31"/>
    </row>
    <row r="40" spans="1:6" ht="14.25" x14ac:dyDescent="0.2">
      <c r="A40" s="31"/>
      <c r="B40" s="91"/>
      <c r="C40" s="91"/>
      <c r="D40" s="91"/>
      <c r="E40" s="38"/>
      <c r="F40" s="31"/>
    </row>
    <row r="41" spans="1:6" ht="13.5" customHeight="1" x14ac:dyDescent="0.2">
      <c r="A41" s="31"/>
      <c r="B41" s="91"/>
      <c r="C41" s="91"/>
      <c r="D41" s="91"/>
      <c r="E41" s="38"/>
      <c r="F41" s="31"/>
    </row>
    <row r="42" spans="1:6" ht="14.25" x14ac:dyDescent="0.2">
      <c r="A42" s="31"/>
      <c r="B42" s="91" t="s">
        <v>94</v>
      </c>
      <c r="C42" s="91"/>
      <c r="D42" s="91"/>
      <c r="E42" s="38"/>
      <c r="F42" s="31"/>
    </row>
    <row r="43" spans="1:6" ht="14.25" x14ac:dyDescent="0.2">
      <c r="A43" s="31"/>
      <c r="B43" s="91"/>
      <c r="C43" s="91"/>
      <c r="D43" s="91"/>
      <c r="E43" s="38"/>
      <c r="F43" s="31"/>
    </row>
    <row r="44" spans="1:6" ht="14.25" x14ac:dyDescent="0.2">
      <c r="A44" s="31"/>
      <c r="B44" s="91"/>
      <c r="C44" s="91"/>
      <c r="D44" s="91"/>
      <c r="E44" s="38"/>
      <c r="F44" s="31"/>
    </row>
    <row r="45" spans="1:6" ht="14.25" x14ac:dyDescent="0.2">
      <c r="A45" s="31"/>
      <c r="B45" s="91" t="s">
        <v>95</v>
      </c>
      <c r="C45" s="91"/>
      <c r="D45" s="91"/>
      <c r="E45" s="38"/>
      <c r="F45" s="31"/>
    </row>
    <row r="46" spans="1:6" ht="14.25" x14ac:dyDescent="0.2">
      <c r="A46" s="31"/>
      <c r="B46" s="91"/>
      <c r="C46" s="91"/>
      <c r="D46" s="91"/>
      <c r="E46" s="38"/>
      <c r="F46" s="31"/>
    </row>
    <row r="47" spans="1:6" ht="14.25" x14ac:dyDescent="0.2">
      <c r="A47" s="31"/>
      <c r="B47" s="91"/>
      <c r="C47" s="91"/>
      <c r="D47" s="91"/>
      <c r="E47" s="38"/>
      <c r="F47" s="31"/>
    </row>
    <row r="48" spans="1:6" ht="14.25" x14ac:dyDescent="0.2">
      <c r="A48" s="31"/>
      <c r="B48" s="91" t="s">
        <v>96</v>
      </c>
      <c r="C48" s="91"/>
      <c r="D48" s="91"/>
      <c r="E48" s="38"/>
      <c r="F48" s="31"/>
    </row>
    <row r="49" spans="1:6" ht="14.25" x14ac:dyDescent="0.2">
      <c r="A49" s="31"/>
      <c r="B49" s="91"/>
      <c r="C49" s="91"/>
      <c r="D49" s="91"/>
      <c r="E49" s="38"/>
      <c r="F49" s="31"/>
    </row>
    <row r="50" spans="1:6" ht="14.25" x14ac:dyDescent="0.2">
      <c r="A50" s="31"/>
      <c r="B50" s="91"/>
      <c r="C50" s="91"/>
      <c r="D50" s="91"/>
      <c r="E50" s="38"/>
      <c r="F50" s="31"/>
    </row>
    <row r="51" spans="1:6" ht="14.25" x14ac:dyDescent="0.2">
      <c r="A51" s="31"/>
      <c r="B51" s="91"/>
      <c r="C51" s="91"/>
      <c r="D51" s="91"/>
      <c r="E51" s="38"/>
      <c r="F51" s="31"/>
    </row>
    <row r="52" spans="1:6" ht="14.25" x14ac:dyDescent="0.2">
      <c r="A52" s="31"/>
      <c r="B52" s="91"/>
      <c r="C52" s="91"/>
      <c r="D52" s="91"/>
      <c r="E52" s="38"/>
      <c r="F52" s="31"/>
    </row>
    <row r="53" spans="1:6" ht="14.25" x14ac:dyDescent="0.2">
      <c r="A53" s="31"/>
      <c r="B53" s="91"/>
      <c r="C53" s="91"/>
      <c r="D53" s="91"/>
      <c r="E53" s="38"/>
      <c r="F53" s="31"/>
    </row>
    <row r="54" spans="1:6" ht="14.25" x14ac:dyDescent="0.2">
      <c r="A54" s="31"/>
      <c r="B54" s="91"/>
      <c r="C54" s="91"/>
      <c r="D54" s="91"/>
      <c r="E54" s="38"/>
      <c r="F54" s="31"/>
    </row>
    <row r="55" spans="1:6" ht="14.25" x14ac:dyDescent="0.2">
      <c r="A55" s="31"/>
      <c r="B55" s="91"/>
      <c r="C55" s="91"/>
      <c r="D55" s="91"/>
      <c r="E55" s="38"/>
      <c r="F55" s="31"/>
    </row>
    <row r="56" spans="1:6" ht="14.25" x14ac:dyDescent="0.2">
      <c r="A56" s="31"/>
      <c r="B56" s="91"/>
      <c r="C56" s="91"/>
      <c r="D56" s="91"/>
      <c r="E56" s="38"/>
      <c r="F56" s="31"/>
    </row>
    <row r="57" spans="1:6" ht="14.25" x14ac:dyDescent="0.2">
      <c r="A57" s="31"/>
      <c r="B57" s="91"/>
      <c r="C57" s="91"/>
      <c r="D57" s="91"/>
      <c r="E57" s="38"/>
      <c r="F57" s="31"/>
    </row>
    <row r="58" spans="1:6" ht="14.25" x14ac:dyDescent="0.2">
      <c r="A58" s="31"/>
      <c r="B58" s="91"/>
      <c r="C58" s="91"/>
      <c r="D58" s="91"/>
      <c r="E58" s="38"/>
      <c r="F58" s="31"/>
    </row>
    <row r="59" spans="1:6" ht="14.25" x14ac:dyDescent="0.2">
      <c r="A59" s="31"/>
      <c r="B59" s="91"/>
      <c r="C59" s="91"/>
      <c r="D59" s="91"/>
      <c r="E59" s="38"/>
      <c r="F59" s="31"/>
    </row>
    <row r="60" spans="1:6" ht="14.25" x14ac:dyDescent="0.2">
      <c r="A60" s="31"/>
      <c r="B60" s="91"/>
      <c r="C60" s="91"/>
      <c r="D60" s="91"/>
      <c r="E60" s="38"/>
      <c r="F60" s="31"/>
    </row>
    <row r="61" spans="1:6" ht="14.25" x14ac:dyDescent="0.2">
      <c r="A61" s="31"/>
      <c r="B61" s="91"/>
      <c r="C61" s="91"/>
      <c r="D61" s="91"/>
      <c r="E61" s="38"/>
      <c r="F61" s="31"/>
    </row>
    <row r="62" spans="1:6" ht="14.25" x14ac:dyDescent="0.2">
      <c r="A62" s="31"/>
      <c r="B62" s="91"/>
      <c r="C62" s="91"/>
      <c r="D62" s="91"/>
      <c r="E62" s="38"/>
      <c r="F62" s="31"/>
    </row>
    <row r="63" spans="1:6" ht="14.25" x14ac:dyDescent="0.2">
      <c r="A63" s="31"/>
      <c r="B63" s="91"/>
      <c r="C63" s="91"/>
      <c r="D63" s="91"/>
      <c r="E63" s="38"/>
      <c r="F63" s="31"/>
    </row>
    <row r="64" spans="1:6" ht="14.25" x14ac:dyDescent="0.2">
      <c r="A64" s="31"/>
      <c r="B64" s="91"/>
      <c r="C64" s="91"/>
      <c r="D64" s="91"/>
      <c r="E64" s="38"/>
      <c r="F64" s="31"/>
    </row>
    <row r="65" spans="1:6" ht="14.25" x14ac:dyDescent="0.2">
      <c r="A65" s="31"/>
      <c r="B65" s="91"/>
      <c r="C65" s="91"/>
      <c r="D65" s="91"/>
      <c r="E65" s="38"/>
      <c r="F65" s="31"/>
    </row>
    <row r="66" spans="1:6" ht="14.25" x14ac:dyDescent="0.2">
      <c r="A66" s="31"/>
      <c r="B66" s="91"/>
      <c r="C66" s="91"/>
      <c r="D66" s="91"/>
      <c r="E66" s="38"/>
      <c r="F66" s="31"/>
    </row>
    <row r="67" spans="1:6" ht="14.25" x14ac:dyDescent="0.2">
      <c r="A67" s="31"/>
      <c r="B67" s="91"/>
      <c r="C67" s="91"/>
      <c r="D67" s="91"/>
      <c r="E67" s="38"/>
      <c r="F67" s="31"/>
    </row>
    <row r="68" spans="1:6" ht="14.25" x14ac:dyDescent="0.2">
      <c r="A68" s="31"/>
      <c r="B68" s="91"/>
      <c r="C68" s="91"/>
      <c r="D68" s="91"/>
      <c r="E68" s="38"/>
      <c r="F68" s="31"/>
    </row>
    <row r="69" spans="1:6" ht="14.25" x14ac:dyDescent="0.2">
      <c r="A69" s="31"/>
      <c r="B69" s="91"/>
      <c r="C69" s="91"/>
      <c r="D69" s="91"/>
      <c r="E69" s="38"/>
      <c r="F69" s="31"/>
    </row>
    <row r="70" spans="1:6" ht="14.25" x14ac:dyDescent="0.2">
      <c r="A70" s="31"/>
      <c r="B70" s="91"/>
      <c r="C70" s="91"/>
      <c r="D70" s="91"/>
      <c r="E70" s="38"/>
      <c r="F70" s="31"/>
    </row>
    <row r="71" spans="1:6" ht="14.25" x14ac:dyDescent="0.2">
      <c r="A71" s="31"/>
      <c r="B71" s="91"/>
      <c r="C71" s="91"/>
      <c r="D71" s="91"/>
      <c r="E71" s="38"/>
      <c r="F71" s="31"/>
    </row>
    <row r="72" spans="1:6" ht="14.25" x14ac:dyDescent="0.2">
      <c r="A72" s="31"/>
      <c r="B72" s="91"/>
      <c r="C72" s="91"/>
      <c r="D72" s="91"/>
      <c r="E72" s="38"/>
      <c r="F72" s="31"/>
    </row>
    <row r="73" spans="1:6" ht="13.5" customHeight="1" x14ac:dyDescent="0.2">
      <c r="A73" s="31"/>
      <c r="B73" s="91"/>
      <c r="C73" s="91"/>
      <c r="D73" s="91"/>
      <c r="E73" s="38"/>
      <c r="F73" s="31"/>
    </row>
    <row r="74" spans="1:6" ht="13.5" customHeight="1" x14ac:dyDescent="0.2">
      <c r="A74" s="31"/>
      <c r="B74" s="35" t="s">
        <v>45</v>
      </c>
      <c r="C74" s="36"/>
      <c r="D74" s="36"/>
      <c r="E74" s="39">
        <f>29*190</f>
        <v>5510</v>
      </c>
      <c r="F74" s="31"/>
    </row>
    <row r="75" spans="1:6" ht="13.5" customHeight="1" x14ac:dyDescent="0.2">
      <c r="A75" s="31"/>
      <c r="B75" s="44" t="s">
        <v>91</v>
      </c>
      <c r="C75" s="36"/>
      <c r="D75" s="36"/>
      <c r="E75" s="40">
        <v>60</v>
      </c>
      <c r="F75" s="31"/>
    </row>
    <row r="76" spans="1:6" ht="13.5" customHeight="1" x14ac:dyDescent="0.2">
      <c r="A76" s="31"/>
      <c r="B76" s="44" t="s">
        <v>43</v>
      </c>
      <c r="C76" s="36"/>
      <c r="D76" s="36"/>
      <c r="E76" s="40">
        <v>0</v>
      </c>
      <c r="F76" s="31"/>
    </row>
    <row r="77" spans="1:6" ht="13.5" customHeight="1" x14ac:dyDescent="0.2">
      <c r="A77" s="31"/>
      <c r="B77" s="35" t="s">
        <v>44</v>
      </c>
      <c r="C77" s="36"/>
      <c r="D77" s="36"/>
      <c r="E77" s="39">
        <f>SUM(E74:E76)</f>
        <v>5570</v>
      </c>
      <c r="F77" s="31"/>
    </row>
    <row r="78" spans="1:6" ht="13.5" customHeight="1" x14ac:dyDescent="0.2">
      <c r="A78" s="31"/>
      <c r="B78" s="36" t="s">
        <v>6</v>
      </c>
      <c r="C78" s="41">
        <v>0.05</v>
      </c>
      <c r="D78" s="36"/>
      <c r="E78" s="45">
        <f>ROUND(E77*C78,2)</f>
        <v>278.5</v>
      </c>
      <c r="F78" s="31"/>
    </row>
    <row r="79" spans="1:6" ht="13.5" customHeight="1" x14ac:dyDescent="0.2">
      <c r="A79" s="31"/>
      <c r="B79" s="36" t="s">
        <v>5</v>
      </c>
      <c r="C79" s="41">
        <v>8.5000000000000006E-2</v>
      </c>
      <c r="D79" s="36"/>
      <c r="E79" s="46">
        <f>ROUND((E77+E78)*C79,2)</f>
        <v>497.12</v>
      </c>
      <c r="F79" s="31"/>
    </row>
    <row r="80" spans="1:6" ht="13.5" customHeight="1" x14ac:dyDescent="0.2">
      <c r="A80" s="31"/>
      <c r="B80" s="36"/>
      <c r="C80" s="36"/>
      <c r="D80" s="36"/>
      <c r="E80" s="42"/>
      <c r="F80" s="31"/>
    </row>
    <row r="81" spans="1:6" ht="16.5" customHeight="1" thickBot="1" x14ac:dyDescent="0.25">
      <c r="A81" s="31"/>
      <c r="B81" s="35" t="s">
        <v>46</v>
      </c>
      <c r="C81" s="36"/>
      <c r="D81" s="36"/>
      <c r="E81" s="43">
        <f>SUM(E77:E79)</f>
        <v>6345.62</v>
      </c>
      <c r="F81" s="31"/>
    </row>
    <row r="82" spans="1:6" ht="15.75" thickTop="1" x14ac:dyDescent="0.2">
      <c r="A82" s="31"/>
      <c r="B82" s="97"/>
      <c r="C82" s="97"/>
      <c r="D82" s="97"/>
      <c r="E82" s="47"/>
      <c r="F82" s="31"/>
    </row>
    <row r="83" spans="1:6" ht="15" x14ac:dyDescent="0.2">
      <c r="A83" s="31"/>
      <c r="B83" s="98" t="s">
        <v>48</v>
      </c>
      <c r="C83" s="98"/>
      <c r="D83" s="98"/>
      <c r="E83" s="47">
        <v>2214.9899999999998</v>
      </c>
      <c r="F83" s="31"/>
    </row>
    <row r="84" spans="1:6" ht="15" x14ac:dyDescent="0.2">
      <c r="A84" s="31"/>
      <c r="B84" s="97"/>
      <c r="C84" s="97"/>
      <c r="D84" s="97"/>
      <c r="E84" s="47"/>
      <c r="F84" s="31"/>
    </row>
    <row r="85" spans="1:6" ht="19.5" customHeight="1" x14ac:dyDescent="0.2">
      <c r="A85" s="31"/>
      <c r="B85" s="48" t="s">
        <v>47</v>
      </c>
      <c r="C85" s="49"/>
      <c r="D85" s="49"/>
      <c r="E85" s="50">
        <f>E81-E83</f>
        <v>4130.63</v>
      </c>
      <c r="F85" s="31"/>
    </row>
    <row r="86" spans="1:6" ht="13.5" customHeight="1" x14ac:dyDescent="0.2">
      <c r="A86" s="31"/>
      <c r="B86" s="31"/>
      <c r="C86" s="31"/>
      <c r="D86" s="31"/>
      <c r="E86" s="31"/>
      <c r="F86" s="31"/>
    </row>
    <row r="87" spans="1:6" x14ac:dyDescent="0.2">
      <c r="A87" s="31"/>
      <c r="B87" s="31"/>
      <c r="C87" s="31"/>
      <c r="D87" s="31"/>
      <c r="E87" s="31"/>
      <c r="F87" s="31"/>
    </row>
    <row r="88" spans="1:6" x14ac:dyDescent="0.2">
      <c r="A88" s="31"/>
      <c r="B88" s="99"/>
      <c r="C88" s="99"/>
      <c r="D88" s="99"/>
      <c r="E88" s="99"/>
      <c r="F88" s="31"/>
    </row>
    <row r="89" spans="1:6" ht="14.25" x14ac:dyDescent="0.2">
      <c r="A89" s="100" t="s">
        <v>49</v>
      </c>
      <c r="B89" s="100"/>
      <c r="C89" s="100"/>
      <c r="D89" s="100"/>
      <c r="E89" s="100"/>
      <c r="F89" s="100"/>
    </row>
    <row r="90" spans="1:6" ht="14.25" x14ac:dyDescent="0.2">
      <c r="A90" s="101" t="s">
        <v>8</v>
      </c>
      <c r="B90" s="101"/>
      <c r="C90" s="101"/>
      <c r="D90" s="101"/>
      <c r="E90" s="101"/>
      <c r="F90" s="101"/>
    </row>
    <row r="91" spans="1:6" x14ac:dyDescent="0.2">
      <c r="A91" s="31"/>
      <c r="B91" s="31"/>
      <c r="C91" s="31"/>
      <c r="D91" s="31"/>
      <c r="E91" s="31"/>
      <c r="F91" s="31"/>
    </row>
    <row r="92" spans="1:6" x14ac:dyDescent="0.2">
      <c r="A92" s="31"/>
      <c r="B92" s="93"/>
      <c r="C92" s="93"/>
      <c r="D92" s="93"/>
      <c r="E92" s="93"/>
      <c r="F92" s="31"/>
    </row>
    <row r="93" spans="1:6" ht="15" x14ac:dyDescent="0.2">
      <c r="A93" s="94" t="s">
        <v>9</v>
      </c>
      <c r="B93" s="94"/>
      <c r="C93" s="94"/>
      <c r="D93" s="94"/>
      <c r="E93" s="94"/>
      <c r="F93" s="94"/>
    </row>
    <row r="95" spans="1:6" ht="39.75" customHeight="1" x14ac:dyDescent="0.2">
      <c r="B95" s="95"/>
      <c r="C95" s="96"/>
      <c r="D95" s="96"/>
    </row>
    <row r="96" spans="1:6" ht="13.5" customHeight="1" x14ac:dyDescent="0.2"/>
    <row r="97" spans="2:4" x14ac:dyDescent="0.2">
      <c r="B97" s="21"/>
      <c r="C97" s="21"/>
      <c r="D97" s="21"/>
    </row>
  </sheetData>
  <mergeCells count="50">
    <mergeCell ref="B38:D38"/>
    <mergeCell ref="A31:F31"/>
    <mergeCell ref="B34:D34"/>
    <mergeCell ref="B35:D35"/>
    <mergeCell ref="B36:D36"/>
    <mergeCell ref="B37:D37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82:D8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A93:F93"/>
    <mergeCell ref="B95:D95"/>
    <mergeCell ref="B83:D83"/>
    <mergeCell ref="B84:D84"/>
    <mergeCell ref="B88:E88"/>
    <mergeCell ref="A89:F89"/>
    <mergeCell ref="A90:F90"/>
    <mergeCell ref="B92:E92"/>
  </mergeCells>
  <dataValidations count="1">
    <dataValidation type="list" allowBlank="1" showInputMessage="1" showErrorMessage="1" sqref="B82:B84 B34:B73 B12:B20" xr:uid="{00000000-0002-0000-0D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2:F97"/>
  <sheetViews>
    <sheetView view="pageBreakPreview" topLeftCell="A28" zoomScale="80" zoomScaleNormal="100" zoomScaleSheetLayoutView="80" workbookViewId="0">
      <selection activeCell="K75" sqref="K75:K7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2"/>
      <c r="B21" s="35" t="s">
        <v>97</v>
      </c>
      <c r="C21" s="31"/>
      <c r="D21" s="31"/>
      <c r="E21" s="31"/>
      <c r="F21" s="31"/>
    </row>
    <row r="22" spans="1:6" ht="15" x14ac:dyDescent="0.2">
      <c r="A22" s="22"/>
      <c r="B22" s="36"/>
      <c r="C22" s="31"/>
      <c r="D22" s="31"/>
      <c r="E22" s="31"/>
      <c r="F22" s="31"/>
    </row>
    <row r="23" spans="1:6" ht="15" x14ac:dyDescent="0.2">
      <c r="A23" s="22"/>
      <c r="B23" s="36"/>
      <c r="C23" s="31"/>
      <c r="D23" s="31"/>
      <c r="E23" s="31"/>
      <c r="F23" s="31"/>
    </row>
    <row r="24" spans="1:6" ht="15" x14ac:dyDescent="0.2">
      <c r="A24" s="22"/>
      <c r="B24" s="35"/>
      <c r="C24" s="31"/>
      <c r="D24" s="31"/>
      <c r="E24" s="31"/>
      <c r="F24" s="31"/>
    </row>
    <row r="25" spans="1:6" ht="15" x14ac:dyDescent="0.2">
      <c r="A25" s="22"/>
      <c r="B25" s="35" t="s">
        <v>51</v>
      </c>
      <c r="C25" s="31"/>
      <c r="D25" s="31"/>
      <c r="E25" s="31"/>
      <c r="F25" s="31"/>
    </row>
    <row r="26" spans="1:6" ht="15" x14ac:dyDescent="0.2">
      <c r="A26" s="22"/>
      <c r="B26" s="36" t="s">
        <v>52</v>
      </c>
      <c r="C26" s="31"/>
      <c r="D26" s="31"/>
      <c r="E26" s="31"/>
      <c r="F26" s="31"/>
    </row>
    <row r="27" spans="1:6" ht="15" x14ac:dyDescent="0.2">
      <c r="A27" s="22"/>
      <c r="B27" s="36" t="s">
        <v>53</v>
      </c>
      <c r="C27" s="31"/>
      <c r="D27" s="31"/>
      <c r="E27" s="31"/>
      <c r="F27" s="31"/>
    </row>
    <row r="28" spans="1:6" x14ac:dyDescent="0.2">
      <c r="A28" s="23"/>
      <c r="B28" s="31"/>
      <c r="C28" s="33"/>
      <c r="D28" s="33"/>
      <c r="E28" s="34"/>
      <c r="F28" s="31"/>
    </row>
    <row r="29" spans="1:6" ht="15" x14ac:dyDescent="0.2">
      <c r="A29" s="22"/>
      <c r="B29" s="33"/>
      <c r="C29" s="33"/>
      <c r="D29" s="37" t="s">
        <v>41</v>
      </c>
      <c r="E29" s="37" t="s">
        <v>98</v>
      </c>
      <c r="F29" s="31"/>
    </row>
    <row r="30" spans="1:6" ht="13.5" thickBot="1" x14ac:dyDescent="0.25">
      <c r="A30" s="24"/>
      <c r="B30" s="24"/>
      <c r="C30" s="24"/>
      <c r="D30" s="24"/>
      <c r="E30" s="24"/>
      <c r="F30" s="30"/>
    </row>
    <row r="31" spans="1:6" s="51" customFormat="1" ht="21.75" customHeight="1" x14ac:dyDescent="0.2">
      <c r="A31" s="92" t="s">
        <v>0</v>
      </c>
      <c r="B31" s="92"/>
      <c r="C31" s="92"/>
      <c r="D31" s="92"/>
      <c r="E31" s="92"/>
      <c r="F31" s="92"/>
    </row>
    <row r="32" spans="1:6" x14ac:dyDescent="0.2">
      <c r="A32" s="22"/>
      <c r="B32" s="23"/>
      <c r="C32" s="22"/>
      <c r="D32" s="22"/>
      <c r="E32" s="22"/>
    </row>
    <row r="33" spans="1:6" ht="14.25" x14ac:dyDescent="0.2">
      <c r="A33" s="31"/>
      <c r="B33" s="32" t="s">
        <v>7</v>
      </c>
      <c r="C33" s="32"/>
      <c r="D33" s="32"/>
      <c r="E33" s="38"/>
      <c r="F33" s="31"/>
    </row>
    <row r="34" spans="1:6" ht="14.25" x14ac:dyDescent="0.2">
      <c r="A34" s="31"/>
      <c r="B34" s="91"/>
      <c r="C34" s="91"/>
      <c r="D34" s="91"/>
      <c r="E34" s="38"/>
      <c r="F34" s="31"/>
    </row>
    <row r="35" spans="1:6" ht="14.25" x14ac:dyDescent="0.2">
      <c r="A35" s="31"/>
      <c r="B35" s="91"/>
      <c r="C35" s="91"/>
      <c r="D35" s="91"/>
      <c r="E35" s="38"/>
      <c r="F35" s="31"/>
    </row>
    <row r="36" spans="1:6" ht="14.25" x14ac:dyDescent="0.2">
      <c r="A36" s="31"/>
      <c r="B36" s="91" t="s">
        <v>87</v>
      </c>
      <c r="C36" s="91"/>
      <c r="D36" s="91"/>
      <c r="E36" s="38"/>
      <c r="F36" s="31"/>
    </row>
    <row r="37" spans="1:6" ht="14.25" x14ac:dyDescent="0.2">
      <c r="A37" s="31"/>
      <c r="B37" s="91"/>
      <c r="C37" s="91"/>
      <c r="D37" s="91"/>
      <c r="E37" s="38"/>
      <c r="F37" s="31"/>
    </row>
    <row r="38" spans="1:6" ht="14.25" x14ac:dyDescent="0.2">
      <c r="A38" s="31"/>
      <c r="B38" s="91"/>
      <c r="C38" s="91"/>
      <c r="D38" s="91"/>
      <c r="E38" s="38"/>
      <c r="F38" s="31"/>
    </row>
    <row r="39" spans="1:6" ht="14.25" x14ac:dyDescent="0.2">
      <c r="A39" s="31"/>
      <c r="B39" s="91" t="s">
        <v>100</v>
      </c>
      <c r="C39" s="91"/>
      <c r="D39" s="91"/>
      <c r="E39" s="38"/>
      <c r="F39" s="31"/>
    </row>
    <row r="40" spans="1:6" ht="14.25" x14ac:dyDescent="0.2">
      <c r="A40" s="31"/>
      <c r="B40" s="91"/>
      <c r="C40" s="91"/>
      <c r="D40" s="91"/>
      <c r="E40" s="38"/>
      <c r="F40" s="31"/>
    </row>
    <row r="41" spans="1:6" ht="13.5" customHeight="1" x14ac:dyDescent="0.2">
      <c r="A41" s="31"/>
      <c r="B41" s="91"/>
      <c r="C41" s="91"/>
      <c r="D41" s="91"/>
      <c r="E41" s="38"/>
      <c r="F41" s="31"/>
    </row>
    <row r="42" spans="1:6" ht="14.25" x14ac:dyDescent="0.2">
      <c r="A42" s="31"/>
      <c r="B42" s="91" t="s">
        <v>94</v>
      </c>
      <c r="C42" s="91"/>
      <c r="D42" s="91"/>
      <c r="E42" s="38"/>
      <c r="F42" s="31"/>
    </row>
    <row r="43" spans="1:6" ht="14.25" x14ac:dyDescent="0.2">
      <c r="A43" s="31"/>
      <c r="B43" s="91"/>
      <c r="C43" s="91"/>
      <c r="D43" s="91"/>
      <c r="E43" s="38"/>
      <c r="F43" s="31"/>
    </row>
    <row r="44" spans="1:6" ht="14.25" x14ac:dyDescent="0.2">
      <c r="A44" s="31"/>
      <c r="B44" s="91"/>
      <c r="C44" s="91"/>
      <c r="D44" s="91"/>
      <c r="E44" s="38"/>
      <c r="F44" s="31"/>
    </row>
    <row r="45" spans="1:6" ht="14.25" x14ac:dyDescent="0.2">
      <c r="A45" s="31"/>
      <c r="B45" s="91" t="s">
        <v>99</v>
      </c>
      <c r="C45" s="91"/>
      <c r="D45" s="91"/>
      <c r="E45" s="38"/>
      <c r="F45" s="31"/>
    </row>
    <row r="46" spans="1:6" ht="14.25" x14ac:dyDescent="0.2">
      <c r="A46" s="31"/>
      <c r="B46" s="91"/>
      <c r="C46" s="91"/>
      <c r="D46" s="91"/>
      <c r="E46" s="38"/>
      <c r="F46" s="31"/>
    </row>
    <row r="47" spans="1:6" ht="14.25" x14ac:dyDescent="0.2">
      <c r="A47" s="31"/>
      <c r="B47" s="91"/>
      <c r="C47" s="91"/>
      <c r="D47" s="91"/>
      <c r="E47" s="38"/>
      <c r="F47" s="31"/>
    </row>
    <row r="48" spans="1:6" ht="14.25" x14ac:dyDescent="0.2">
      <c r="A48" s="31"/>
      <c r="B48" s="91" t="s">
        <v>96</v>
      </c>
      <c r="C48" s="91"/>
      <c r="D48" s="91"/>
      <c r="E48" s="38"/>
      <c r="F48" s="31"/>
    </row>
    <row r="49" spans="1:6" ht="14.25" x14ac:dyDescent="0.2">
      <c r="A49" s="31"/>
      <c r="B49" s="91"/>
      <c r="C49" s="91"/>
      <c r="D49" s="91"/>
      <c r="E49" s="38"/>
      <c r="F49" s="31"/>
    </row>
    <row r="50" spans="1:6" ht="14.25" x14ac:dyDescent="0.2">
      <c r="A50" s="31"/>
      <c r="B50" s="91"/>
      <c r="C50" s="91"/>
      <c r="D50" s="91"/>
      <c r="E50" s="38"/>
      <c r="F50" s="31"/>
    </row>
    <row r="51" spans="1:6" ht="14.25" x14ac:dyDescent="0.2">
      <c r="A51" s="31"/>
      <c r="B51" s="91"/>
      <c r="C51" s="91"/>
      <c r="D51" s="91"/>
      <c r="E51" s="38"/>
      <c r="F51" s="31"/>
    </row>
    <row r="52" spans="1:6" ht="14.25" x14ac:dyDescent="0.2">
      <c r="A52" s="31"/>
      <c r="B52" s="91"/>
      <c r="C52" s="91"/>
      <c r="D52" s="91"/>
      <c r="E52" s="38"/>
      <c r="F52" s="31"/>
    </row>
    <row r="53" spans="1:6" ht="14.25" x14ac:dyDescent="0.2">
      <c r="A53" s="31"/>
      <c r="B53" s="91"/>
      <c r="C53" s="91"/>
      <c r="D53" s="91"/>
      <c r="E53" s="38"/>
      <c r="F53" s="31"/>
    </row>
    <row r="54" spans="1:6" ht="14.25" x14ac:dyDescent="0.2">
      <c r="A54" s="31"/>
      <c r="B54" s="91"/>
      <c r="C54" s="91"/>
      <c r="D54" s="91"/>
      <c r="E54" s="38"/>
      <c r="F54" s="31"/>
    </row>
    <row r="55" spans="1:6" ht="14.25" x14ac:dyDescent="0.2">
      <c r="A55" s="31"/>
      <c r="B55" s="91"/>
      <c r="C55" s="91"/>
      <c r="D55" s="91"/>
      <c r="E55" s="38"/>
      <c r="F55" s="31"/>
    </row>
    <row r="56" spans="1:6" ht="14.25" x14ac:dyDescent="0.2">
      <c r="A56" s="31"/>
      <c r="B56" s="91"/>
      <c r="C56" s="91"/>
      <c r="D56" s="91"/>
      <c r="E56" s="38"/>
      <c r="F56" s="31"/>
    </row>
    <row r="57" spans="1:6" ht="14.25" x14ac:dyDescent="0.2">
      <c r="A57" s="31"/>
      <c r="B57" s="91"/>
      <c r="C57" s="91"/>
      <c r="D57" s="91"/>
      <c r="E57" s="38"/>
      <c r="F57" s="31"/>
    </row>
    <row r="58" spans="1:6" ht="14.25" x14ac:dyDescent="0.2">
      <c r="A58" s="31"/>
      <c r="B58" s="91"/>
      <c r="C58" s="91"/>
      <c r="D58" s="91"/>
      <c r="E58" s="38"/>
      <c r="F58" s="31"/>
    </row>
    <row r="59" spans="1:6" ht="14.25" x14ac:dyDescent="0.2">
      <c r="A59" s="31"/>
      <c r="B59" s="91"/>
      <c r="C59" s="91"/>
      <c r="D59" s="91"/>
      <c r="E59" s="38"/>
      <c r="F59" s="31"/>
    </row>
    <row r="60" spans="1:6" ht="14.25" x14ac:dyDescent="0.2">
      <c r="A60" s="31"/>
      <c r="B60" s="91"/>
      <c r="C60" s="91"/>
      <c r="D60" s="91"/>
      <c r="E60" s="38"/>
      <c r="F60" s="31"/>
    </row>
    <row r="61" spans="1:6" ht="14.25" x14ac:dyDescent="0.2">
      <c r="A61" s="31"/>
      <c r="B61" s="91"/>
      <c r="C61" s="91"/>
      <c r="D61" s="91"/>
      <c r="E61" s="38"/>
      <c r="F61" s="31"/>
    </row>
    <row r="62" spans="1:6" ht="14.25" x14ac:dyDescent="0.2">
      <c r="A62" s="31"/>
      <c r="B62" s="91"/>
      <c r="C62" s="91"/>
      <c r="D62" s="91"/>
      <c r="E62" s="38"/>
      <c r="F62" s="31"/>
    </row>
    <row r="63" spans="1:6" ht="14.25" x14ac:dyDescent="0.2">
      <c r="A63" s="31"/>
      <c r="B63" s="91"/>
      <c r="C63" s="91"/>
      <c r="D63" s="91"/>
      <c r="E63" s="38"/>
      <c r="F63" s="31"/>
    </row>
    <row r="64" spans="1:6" ht="14.25" x14ac:dyDescent="0.2">
      <c r="A64" s="31"/>
      <c r="B64" s="91"/>
      <c r="C64" s="91"/>
      <c r="D64" s="91"/>
      <c r="E64" s="38"/>
      <c r="F64" s="31"/>
    </row>
    <row r="65" spans="1:6" ht="14.25" x14ac:dyDescent="0.2">
      <c r="A65" s="31"/>
      <c r="B65" s="91"/>
      <c r="C65" s="91"/>
      <c r="D65" s="91"/>
      <c r="E65" s="38"/>
      <c r="F65" s="31"/>
    </row>
    <row r="66" spans="1:6" ht="14.25" x14ac:dyDescent="0.2">
      <c r="A66" s="31"/>
      <c r="B66" s="91"/>
      <c r="C66" s="91"/>
      <c r="D66" s="91"/>
      <c r="E66" s="38"/>
      <c r="F66" s="31"/>
    </row>
    <row r="67" spans="1:6" ht="14.25" x14ac:dyDescent="0.2">
      <c r="A67" s="31"/>
      <c r="B67" s="91"/>
      <c r="C67" s="91"/>
      <c r="D67" s="91"/>
      <c r="E67" s="38"/>
      <c r="F67" s="31"/>
    </row>
    <row r="68" spans="1:6" ht="14.25" x14ac:dyDescent="0.2">
      <c r="A68" s="31"/>
      <c r="B68" s="91"/>
      <c r="C68" s="91"/>
      <c r="D68" s="91"/>
      <c r="E68" s="38"/>
      <c r="F68" s="31"/>
    </row>
    <row r="69" spans="1:6" ht="14.25" x14ac:dyDescent="0.2">
      <c r="A69" s="31"/>
      <c r="B69" s="91"/>
      <c r="C69" s="91"/>
      <c r="D69" s="91"/>
      <c r="E69" s="38"/>
      <c r="F69" s="31"/>
    </row>
    <row r="70" spans="1:6" ht="14.25" x14ac:dyDescent="0.2">
      <c r="A70" s="31"/>
      <c r="B70" s="91"/>
      <c r="C70" s="91"/>
      <c r="D70" s="91"/>
      <c r="E70" s="38"/>
      <c r="F70" s="31"/>
    </row>
    <row r="71" spans="1:6" ht="14.25" x14ac:dyDescent="0.2">
      <c r="A71" s="31"/>
      <c r="B71" s="91"/>
      <c r="C71" s="91"/>
      <c r="D71" s="91"/>
      <c r="E71" s="38"/>
      <c r="F71" s="31"/>
    </row>
    <row r="72" spans="1:6" ht="14.25" x14ac:dyDescent="0.2">
      <c r="A72" s="31"/>
      <c r="B72" s="91"/>
      <c r="C72" s="91"/>
      <c r="D72" s="91"/>
      <c r="E72" s="38"/>
      <c r="F72" s="31"/>
    </row>
    <row r="73" spans="1:6" ht="13.5" customHeight="1" x14ac:dyDescent="0.2">
      <c r="A73" s="31"/>
      <c r="B73" s="91"/>
      <c r="C73" s="91"/>
      <c r="D73" s="91"/>
      <c r="E73" s="38"/>
      <c r="F73" s="31"/>
    </row>
    <row r="74" spans="1:6" ht="13.5" customHeight="1" x14ac:dyDescent="0.2">
      <c r="A74" s="31"/>
      <c r="B74" s="35" t="s">
        <v>45</v>
      </c>
      <c r="C74" s="36"/>
      <c r="D74" s="36"/>
      <c r="E74" s="39">
        <f>12*190</f>
        <v>2280</v>
      </c>
      <c r="F74" s="31"/>
    </row>
    <row r="75" spans="1:6" ht="13.5" customHeight="1" x14ac:dyDescent="0.2">
      <c r="A75" s="31"/>
      <c r="B75" s="44" t="s">
        <v>42</v>
      </c>
      <c r="C75" s="36"/>
      <c r="D75" s="36"/>
      <c r="E75" s="40">
        <v>0</v>
      </c>
      <c r="F75" s="31"/>
    </row>
    <row r="76" spans="1:6" ht="13.5" customHeight="1" x14ac:dyDescent="0.2">
      <c r="A76" s="31"/>
      <c r="B76" s="44" t="s">
        <v>43</v>
      </c>
      <c r="C76" s="36"/>
      <c r="D76" s="36"/>
      <c r="E76" s="40">
        <v>0</v>
      </c>
      <c r="F76" s="31"/>
    </row>
    <row r="77" spans="1:6" ht="13.5" customHeight="1" x14ac:dyDescent="0.2">
      <c r="A77" s="31"/>
      <c r="B77" s="35" t="s">
        <v>44</v>
      </c>
      <c r="C77" s="36"/>
      <c r="D77" s="36"/>
      <c r="E77" s="39">
        <f>SUM(E74:E76)</f>
        <v>2280</v>
      </c>
      <c r="F77" s="31"/>
    </row>
    <row r="78" spans="1:6" ht="13.5" customHeight="1" x14ac:dyDescent="0.2">
      <c r="A78" s="31"/>
      <c r="B78" s="36" t="s">
        <v>6</v>
      </c>
      <c r="C78" s="41">
        <v>0.05</v>
      </c>
      <c r="D78" s="36"/>
      <c r="E78" s="45">
        <f>ROUND(E77*C78,2)</f>
        <v>114</v>
      </c>
      <c r="F78" s="31"/>
    </row>
    <row r="79" spans="1:6" ht="13.5" customHeight="1" x14ac:dyDescent="0.2">
      <c r="A79" s="31"/>
      <c r="B79" s="36" t="s">
        <v>5</v>
      </c>
      <c r="C79" s="41">
        <v>8.5000000000000006E-2</v>
      </c>
      <c r="D79" s="36"/>
      <c r="E79" s="46">
        <f>ROUND((E77+E78)*C79,2)</f>
        <v>203.49</v>
      </c>
      <c r="F79" s="31"/>
    </row>
    <row r="80" spans="1:6" ht="13.5" customHeight="1" x14ac:dyDescent="0.2">
      <c r="A80" s="31"/>
      <c r="B80" s="36"/>
      <c r="C80" s="36"/>
      <c r="D80" s="36"/>
      <c r="E80" s="42"/>
      <c r="F80" s="31"/>
    </row>
    <row r="81" spans="1:6" ht="16.5" customHeight="1" thickBot="1" x14ac:dyDescent="0.25">
      <c r="A81" s="31"/>
      <c r="B81" s="35" t="s">
        <v>46</v>
      </c>
      <c r="C81" s="36"/>
      <c r="D81" s="36"/>
      <c r="E81" s="43">
        <f>SUM(E77:E79)</f>
        <v>2597.4899999999998</v>
      </c>
      <c r="F81" s="31"/>
    </row>
    <row r="82" spans="1:6" ht="15.75" thickTop="1" x14ac:dyDescent="0.2">
      <c r="A82" s="31"/>
      <c r="B82" s="97"/>
      <c r="C82" s="97"/>
      <c r="D82" s="97"/>
      <c r="E82" s="47"/>
      <c r="F82" s="31"/>
    </row>
    <row r="83" spans="1:6" ht="15" x14ac:dyDescent="0.2">
      <c r="A83" s="31"/>
      <c r="B83" s="98" t="s">
        <v>48</v>
      </c>
      <c r="C83" s="98"/>
      <c r="D83" s="98"/>
      <c r="E83" s="47">
        <v>0</v>
      </c>
      <c r="F83" s="31"/>
    </row>
    <row r="84" spans="1:6" ht="15" x14ac:dyDescent="0.2">
      <c r="A84" s="31"/>
      <c r="B84" s="97"/>
      <c r="C84" s="97"/>
      <c r="D84" s="97"/>
      <c r="E84" s="47"/>
      <c r="F84" s="31"/>
    </row>
    <row r="85" spans="1:6" ht="19.5" customHeight="1" x14ac:dyDescent="0.2">
      <c r="A85" s="31"/>
      <c r="B85" s="48" t="s">
        <v>47</v>
      </c>
      <c r="C85" s="49"/>
      <c r="D85" s="49"/>
      <c r="E85" s="50">
        <f>E81-E83</f>
        <v>2597.4899999999998</v>
      </c>
      <c r="F85" s="31"/>
    </row>
    <row r="86" spans="1:6" ht="13.5" customHeight="1" x14ac:dyDescent="0.2">
      <c r="A86" s="31"/>
      <c r="B86" s="31"/>
      <c r="C86" s="31"/>
      <c r="D86" s="31"/>
      <c r="E86" s="31"/>
      <c r="F86" s="31"/>
    </row>
    <row r="87" spans="1:6" x14ac:dyDescent="0.2">
      <c r="A87" s="31"/>
      <c r="B87" s="31"/>
      <c r="C87" s="31"/>
      <c r="D87" s="31"/>
      <c r="E87" s="31"/>
      <c r="F87" s="31"/>
    </row>
    <row r="88" spans="1:6" x14ac:dyDescent="0.2">
      <c r="A88" s="31"/>
      <c r="B88" s="99"/>
      <c r="C88" s="99"/>
      <c r="D88" s="99"/>
      <c r="E88" s="99"/>
      <c r="F88" s="31"/>
    </row>
    <row r="89" spans="1:6" ht="14.25" x14ac:dyDescent="0.2">
      <c r="A89" s="100" t="s">
        <v>49</v>
      </c>
      <c r="B89" s="100"/>
      <c r="C89" s="100"/>
      <c r="D89" s="100"/>
      <c r="E89" s="100"/>
      <c r="F89" s="100"/>
    </row>
    <row r="90" spans="1:6" ht="14.25" x14ac:dyDescent="0.2">
      <c r="A90" s="101" t="s">
        <v>8</v>
      </c>
      <c r="B90" s="101"/>
      <c r="C90" s="101"/>
      <c r="D90" s="101"/>
      <c r="E90" s="101"/>
      <c r="F90" s="101"/>
    </row>
    <row r="91" spans="1:6" x14ac:dyDescent="0.2">
      <c r="A91" s="31"/>
      <c r="B91" s="31"/>
      <c r="C91" s="31"/>
      <c r="D91" s="31"/>
      <c r="E91" s="31"/>
      <c r="F91" s="31"/>
    </row>
    <row r="92" spans="1:6" x14ac:dyDescent="0.2">
      <c r="A92" s="31"/>
      <c r="B92" s="93"/>
      <c r="C92" s="93"/>
      <c r="D92" s="93"/>
      <c r="E92" s="93"/>
      <c r="F92" s="31"/>
    </row>
    <row r="93" spans="1:6" ht="15" x14ac:dyDescent="0.2">
      <c r="A93" s="94" t="s">
        <v>9</v>
      </c>
      <c r="B93" s="94"/>
      <c r="C93" s="94"/>
      <c r="D93" s="94"/>
      <c r="E93" s="94"/>
      <c r="F93" s="94"/>
    </row>
    <row r="95" spans="1:6" ht="39.75" customHeight="1" x14ac:dyDescent="0.2">
      <c r="B95" s="95"/>
      <c r="C95" s="96"/>
      <c r="D95" s="96"/>
    </row>
    <row r="96" spans="1:6" ht="13.5" customHeight="1" x14ac:dyDescent="0.2"/>
    <row r="97" spans="2:4" x14ac:dyDescent="0.2">
      <c r="B97" s="21"/>
      <c r="C97" s="21"/>
      <c r="D97" s="21"/>
    </row>
  </sheetData>
  <mergeCells count="50">
    <mergeCell ref="A93:F93"/>
    <mergeCell ref="B95:D95"/>
    <mergeCell ref="B83:D83"/>
    <mergeCell ref="B84:D84"/>
    <mergeCell ref="B88:E88"/>
    <mergeCell ref="A89:F89"/>
    <mergeCell ref="A90:F90"/>
    <mergeCell ref="B92:E92"/>
    <mergeCell ref="B82:D8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2:B84 B34:B73 B12:B20" xr:uid="{00000000-0002-0000-0E00-000000000000}">
      <formula1>Liste_Activités</formula1>
    </dataValidation>
  </dataValidations>
  <pageMargins left="0" right="0" top="0" bottom="0" header="0" footer="0"/>
  <pageSetup paperSize="119" scale="60" orientation="portrait" horizontalDpi="1200" verticalDpi="1200" r:id="rId1"/>
  <headerFooter scaleWithDoc="0"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2:F97"/>
  <sheetViews>
    <sheetView view="pageBreakPreview" topLeftCell="A19" zoomScale="80" zoomScaleNormal="100" zoomScaleSheetLayoutView="80" workbookViewId="0">
      <selection activeCell="B25" sqref="B2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2"/>
      <c r="B21" s="35" t="s">
        <v>101</v>
      </c>
      <c r="C21" s="31"/>
      <c r="D21" s="31"/>
      <c r="E21" s="31"/>
      <c r="F21" s="31"/>
    </row>
    <row r="22" spans="1:6" ht="15" x14ac:dyDescent="0.2">
      <c r="A22" s="22"/>
      <c r="B22" s="36"/>
      <c r="C22" s="31"/>
      <c r="D22" s="31"/>
      <c r="E22" s="31"/>
      <c r="F22" s="31"/>
    </row>
    <row r="23" spans="1:6" ht="15" x14ac:dyDescent="0.2">
      <c r="A23" s="22"/>
      <c r="B23" s="36"/>
      <c r="C23" s="31"/>
      <c r="D23" s="31"/>
      <c r="E23" s="31"/>
      <c r="F23" s="31"/>
    </row>
    <row r="24" spans="1:6" ht="15" x14ac:dyDescent="0.2">
      <c r="A24" s="22"/>
      <c r="B24" s="35"/>
      <c r="C24" s="31"/>
      <c r="D24" s="31"/>
      <c r="E24" s="31"/>
      <c r="F24" s="31"/>
    </row>
    <row r="25" spans="1:6" ht="15" x14ac:dyDescent="0.2">
      <c r="A25" s="22"/>
      <c r="B25" s="35" t="s">
        <v>108</v>
      </c>
      <c r="C25" s="31"/>
      <c r="D25" s="31"/>
      <c r="E25" s="31"/>
      <c r="F25" s="31"/>
    </row>
    <row r="26" spans="1:6" ht="15" x14ac:dyDescent="0.2">
      <c r="A26" s="22"/>
      <c r="B26" s="36" t="s">
        <v>52</v>
      </c>
      <c r="C26" s="31"/>
      <c r="D26" s="31"/>
      <c r="E26" s="31"/>
      <c r="F26" s="31"/>
    </row>
    <row r="27" spans="1:6" ht="15" x14ac:dyDescent="0.2">
      <c r="A27" s="22"/>
      <c r="B27" s="36" t="s">
        <v>53</v>
      </c>
      <c r="C27" s="31"/>
      <c r="D27" s="31"/>
      <c r="E27" s="31"/>
      <c r="F27" s="31"/>
    </row>
    <row r="28" spans="1:6" x14ac:dyDescent="0.2">
      <c r="A28" s="23"/>
      <c r="B28" s="31"/>
      <c r="C28" s="33"/>
      <c r="D28" s="33"/>
      <c r="E28" s="34"/>
      <c r="F28" s="31"/>
    </row>
    <row r="29" spans="1:6" ht="15" x14ac:dyDescent="0.2">
      <c r="A29" s="22"/>
      <c r="B29" s="33"/>
      <c r="C29" s="33"/>
      <c r="D29" s="37" t="s">
        <v>41</v>
      </c>
      <c r="E29" s="37" t="s">
        <v>102</v>
      </c>
      <c r="F29" s="31"/>
    </row>
    <row r="30" spans="1:6" ht="13.5" thickBot="1" x14ac:dyDescent="0.25">
      <c r="A30" s="24"/>
      <c r="B30" s="24"/>
      <c r="C30" s="24"/>
      <c r="D30" s="24"/>
      <c r="E30" s="24"/>
      <c r="F30" s="30"/>
    </row>
    <row r="31" spans="1:6" s="51" customFormat="1" ht="21.75" customHeight="1" x14ac:dyDescent="0.2">
      <c r="A31" s="92" t="s">
        <v>0</v>
      </c>
      <c r="B31" s="92"/>
      <c r="C31" s="92"/>
      <c r="D31" s="92"/>
      <c r="E31" s="92"/>
      <c r="F31" s="92"/>
    </row>
    <row r="32" spans="1:6" x14ac:dyDescent="0.2">
      <c r="A32" s="22"/>
      <c r="B32" s="23"/>
      <c r="C32" s="22"/>
      <c r="D32" s="22"/>
      <c r="E32" s="22"/>
    </row>
    <row r="33" spans="1:6" ht="14.25" x14ac:dyDescent="0.2">
      <c r="A33" s="31"/>
      <c r="B33" s="32" t="s">
        <v>7</v>
      </c>
      <c r="C33" s="32"/>
      <c r="D33" s="32"/>
      <c r="E33" s="38"/>
      <c r="F33" s="31"/>
    </row>
    <row r="34" spans="1:6" ht="14.25" x14ac:dyDescent="0.2">
      <c r="A34" s="31"/>
      <c r="B34" s="91"/>
      <c r="C34" s="91"/>
      <c r="D34" s="91"/>
      <c r="E34" s="38"/>
      <c r="F34" s="31"/>
    </row>
    <row r="35" spans="1:6" ht="14.25" x14ac:dyDescent="0.2">
      <c r="A35" s="31"/>
      <c r="B35" s="91"/>
      <c r="C35" s="91"/>
      <c r="D35" s="91"/>
      <c r="E35" s="38"/>
      <c r="F35" s="31"/>
    </row>
    <row r="36" spans="1:6" ht="14.25" x14ac:dyDescent="0.2">
      <c r="A36" s="31"/>
      <c r="B36" s="91" t="s">
        <v>103</v>
      </c>
      <c r="C36" s="91"/>
      <c r="D36" s="91"/>
      <c r="E36" s="38"/>
      <c r="F36" s="31"/>
    </row>
    <row r="37" spans="1:6" ht="14.25" x14ac:dyDescent="0.2">
      <c r="A37" s="31"/>
      <c r="B37" s="91"/>
      <c r="C37" s="91"/>
      <c r="D37" s="91"/>
      <c r="E37" s="38"/>
      <c r="F37" s="31"/>
    </row>
    <row r="38" spans="1:6" ht="14.25" x14ac:dyDescent="0.2">
      <c r="A38" s="31"/>
      <c r="B38" s="91"/>
      <c r="C38" s="91"/>
      <c r="D38" s="91"/>
      <c r="E38" s="38"/>
      <c r="F38" s="31"/>
    </row>
    <row r="39" spans="1:6" ht="14.25" x14ac:dyDescent="0.2">
      <c r="A39" s="31"/>
      <c r="B39" s="91" t="s">
        <v>105</v>
      </c>
      <c r="C39" s="91"/>
      <c r="D39" s="91"/>
      <c r="E39" s="38"/>
      <c r="F39" s="31"/>
    </row>
    <row r="40" spans="1:6" ht="14.25" x14ac:dyDescent="0.2">
      <c r="A40" s="31"/>
      <c r="B40" s="91"/>
      <c r="C40" s="91"/>
      <c r="D40" s="91"/>
      <c r="E40" s="38"/>
      <c r="F40" s="31"/>
    </row>
    <row r="41" spans="1:6" ht="13.5" customHeight="1" x14ac:dyDescent="0.2">
      <c r="A41" s="31"/>
      <c r="B41" s="91"/>
      <c r="C41" s="91"/>
      <c r="D41" s="91"/>
      <c r="E41" s="38"/>
      <c r="F41" s="31"/>
    </row>
    <row r="42" spans="1:6" ht="14.25" x14ac:dyDescent="0.2">
      <c r="A42" s="31"/>
      <c r="B42" s="91" t="s">
        <v>104</v>
      </c>
      <c r="C42" s="91"/>
      <c r="D42" s="91"/>
      <c r="E42" s="38"/>
      <c r="F42" s="31"/>
    </row>
    <row r="43" spans="1:6" ht="14.25" x14ac:dyDescent="0.2">
      <c r="A43" s="31"/>
      <c r="B43" s="91"/>
      <c r="C43" s="91"/>
      <c r="D43" s="91"/>
      <c r="E43" s="38"/>
      <c r="F43" s="31"/>
    </row>
    <row r="44" spans="1:6" ht="14.25" x14ac:dyDescent="0.2">
      <c r="A44" s="31"/>
      <c r="B44" s="91"/>
      <c r="C44" s="91"/>
      <c r="D44" s="91"/>
      <c r="E44" s="38"/>
      <c r="F44" s="31"/>
    </row>
    <row r="45" spans="1:6" ht="14.25" x14ac:dyDescent="0.2">
      <c r="A45" s="31"/>
      <c r="B45" s="91" t="s">
        <v>106</v>
      </c>
      <c r="C45" s="91"/>
      <c r="D45" s="91"/>
      <c r="E45" s="38"/>
      <c r="F45" s="31"/>
    </row>
    <row r="46" spans="1:6" ht="14.25" x14ac:dyDescent="0.2">
      <c r="A46" s="31"/>
      <c r="B46" s="91"/>
      <c r="C46" s="91"/>
      <c r="D46" s="91"/>
      <c r="E46" s="38"/>
      <c r="F46" s="31"/>
    </row>
    <row r="47" spans="1:6" ht="14.25" x14ac:dyDescent="0.2">
      <c r="A47" s="31"/>
      <c r="B47" s="91"/>
      <c r="C47" s="91"/>
      <c r="D47" s="91"/>
      <c r="E47" s="38"/>
      <c r="F47" s="31"/>
    </row>
    <row r="48" spans="1:6" ht="14.25" x14ac:dyDescent="0.2">
      <c r="A48" s="31"/>
      <c r="B48" s="91" t="s">
        <v>107</v>
      </c>
      <c r="C48" s="91"/>
      <c r="D48" s="91"/>
      <c r="E48" s="38"/>
      <c r="F48" s="31"/>
    </row>
    <row r="49" spans="1:6" ht="14.25" x14ac:dyDescent="0.2">
      <c r="A49" s="31"/>
      <c r="B49" s="91"/>
      <c r="C49" s="91"/>
      <c r="D49" s="91"/>
      <c r="E49" s="38"/>
      <c r="F49" s="31"/>
    </row>
    <row r="50" spans="1:6" ht="14.25" x14ac:dyDescent="0.2">
      <c r="A50" s="31"/>
      <c r="B50" s="91"/>
      <c r="C50" s="91"/>
      <c r="D50" s="91"/>
      <c r="E50" s="38"/>
      <c r="F50" s="31"/>
    </row>
    <row r="51" spans="1:6" ht="14.25" x14ac:dyDescent="0.2">
      <c r="A51" s="31"/>
      <c r="B51" s="91"/>
      <c r="C51" s="91"/>
      <c r="D51" s="91"/>
      <c r="E51" s="38"/>
      <c r="F51" s="31"/>
    </row>
    <row r="52" spans="1:6" ht="14.25" x14ac:dyDescent="0.2">
      <c r="A52" s="31"/>
      <c r="B52" s="91"/>
      <c r="C52" s="91"/>
      <c r="D52" s="91"/>
      <c r="E52" s="38"/>
      <c r="F52" s="31"/>
    </row>
    <row r="53" spans="1:6" ht="14.25" x14ac:dyDescent="0.2">
      <c r="A53" s="31"/>
      <c r="B53" s="91"/>
      <c r="C53" s="91"/>
      <c r="D53" s="91"/>
      <c r="E53" s="38"/>
      <c r="F53" s="31"/>
    </row>
    <row r="54" spans="1:6" ht="14.25" x14ac:dyDescent="0.2">
      <c r="A54" s="31"/>
      <c r="B54" s="91"/>
      <c r="C54" s="91"/>
      <c r="D54" s="91"/>
      <c r="E54" s="38"/>
      <c r="F54" s="31"/>
    </row>
    <row r="55" spans="1:6" ht="14.25" x14ac:dyDescent="0.2">
      <c r="A55" s="31"/>
      <c r="B55" s="91"/>
      <c r="C55" s="91"/>
      <c r="D55" s="91"/>
      <c r="E55" s="38"/>
      <c r="F55" s="31"/>
    </row>
    <row r="56" spans="1:6" ht="14.25" x14ac:dyDescent="0.2">
      <c r="A56" s="31"/>
      <c r="B56" s="91"/>
      <c r="C56" s="91"/>
      <c r="D56" s="91"/>
      <c r="E56" s="38"/>
      <c r="F56" s="31"/>
    </row>
    <row r="57" spans="1:6" ht="14.25" x14ac:dyDescent="0.2">
      <c r="A57" s="31"/>
      <c r="B57" s="91"/>
      <c r="C57" s="91"/>
      <c r="D57" s="91"/>
      <c r="E57" s="38"/>
      <c r="F57" s="31"/>
    </row>
    <row r="58" spans="1:6" ht="14.25" x14ac:dyDescent="0.2">
      <c r="A58" s="31"/>
      <c r="B58" s="91"/>
      <c r="C58" s="91"/>
      <c r="D58" s="91"/>
      <c r="E58" s="38"/>
      <c r="F58" s="31"/>
    </row>
    <row r="59" spans="1:6" ht="14.25" x14ac:dyDescent="0.2">
      <c r="A59" s="31"/>
      <c r="B59" s="91"/>
      <c r="C59" s="91"/>
      <c r="D59" s="91"/>
      <c r="E59" s="38"/>
      <c r="F59" s="31"/>
    </row>
    <row r="60" spans="1:6" ht="14.25" x14ac:dyDescent="0.2">
      <c r="A60" s="31"/>
      <c r="B60" s="91"/>
      <c r="C60" s="91"/>
      <c r="D60" s="91"/>
      <c r="E60" s="38"/>
      <c r="F60" s="31"/>
    </row>
    <row r="61" spans="1:6" ht="14.25" x14ac:dyDescent="0.2">
      <c r="A61" s="31"/>
      <c r="B61" s="91"/>
      <c r="C61" s="91"/>
      <c r="D61" s="91"/>
      <c r="E61" s="38"/>
      <c r="F61" s="31"/>
    </row>
    <row r="62" spans="1:6" ht="14.25" x14ac:dyDescent="0.2">
      <c r="A62" s="31"/>
      <c r="B62" s="91"/>
      <c r="C62" s="91"/>
      <c r="D62" s="91"/>
      <c r="E62" s="38"/>
      <c r="F62" s="31"/>
    </row>
    <row r="63" spans="1:6" ht="14.25" x14ac:dyDescent="0.2">
      <c r="A63" s="31"/>
      <c r="B63" s="91"/>
      <c r="C63" s="91"/>
      <c r="D63" s="91"/>
      <c r="E63" s="38"/>
      <c r="F63" s="31"/>
    </row>
    <row r="64" spans="1:6" ht="14.25" x14ac:dyDescent="0.2">
      <c r="A64" s="31"/>
      <c r="B64" s="91"/>
      <c r="C64" s="91"/>
      <c r="D64" s="91"/>
      <c r="E64" s="38"/>
      <c r="F64" s="31"/>
    </row>
    <row r="65" spans="1:6" ht="14.25" x14ac:dyDescent="0.2">
      <c r="A65" s="31"/>
      <c r="B65" s="91"/>
      <c r="C65" s="91"/>
      <c r="D65" s="91"/>
      <c r="E65" s="38"/>
      <c r="F65" s="31"/>
    </row>
    <row r="66" spans="1:6" ht="14.25" x14ac:dyDescent="0.2">
      <c r="A66" s="31"/>
      <c r="B66" s="91"/>
      <c r="C66" s="91"/>
      <c r="D66" s="91"/>
      <c r="E66" s="38"/>
      <c r="F66" s="31"/>
    </row>
    <row r="67" spans="1:6" ht="14.25" x14ac:dyDescent="0.2">
      <c r="A67" s="31"/>
      <c r="B67" s="91"/>
      <c r="C67" s="91"/>
      <c r="D67" s="91"/>
      <c r="E67" s="38"/>
      <c r="F67" s="31"/>
    </row>
    <row r="68" spans="1:6" ht="14.25" x14ac:dyDescent="0.2">
      <c r="A68" s="31"/>
      <c r="B68" s="91"/>
      <c r="C68" s="91"/>
      <c r="D68" s="91"/>
      <c r="E68" s="38"/>
      <c r="F68" s="31"/>
    </row>
    <row r="69" spans="1:6" ht="14.25" x14ac:dyDescent="0.2">
      <c r="A69" s="31"/>
      <c r="B69" s="91"/>
      <c r="C69" s="91"/>
      <c r="D69" s="91"/>
      <c r="E69" s="38"/>
      <c r="F69" s="31"/>
    </row>
    <row r="70" spans="1:6" ht="14.25" x14ac:dyDescent="0.2">
      <c r="A70" s="31"/>
      <c r="B70" s="91"/>
      <c r="C70" s="91"/>
      <c r="D70" s="91"/>
      <c r="E70" s="38"/>
      <c r="F70" s="31"/>
    </row>
    <row r="71" spans="1:6" ht="14.25" x14ac:dyDescent="0.2">
      <c r="A71" s="31"/>
      <c r="B71" s="91"/>
      <c r="C71" s="91"/>
      <c r="D71" s="91"/>
      <c r="E71" s="38"/>
      <c r="F71" s="31"/>
    </row>
    <row r="72" spans="1:6" ht="14.25" x14ac:dyDescent="0.2">
      <c r="A72" s="31"/>
      <c r="B72" s="91"/>
      <c r="C72" s="91"/>
      <c r="D72" s="91"/>
      <c r="E72" s="38"/>
      <c r="F72" s="31"/>
    </row>
    <row r="73" spans="1:6" ht="13.5" customHeight="1" x14ac:dyDescent="0.2">
      <c r="A73" s="31"/>
      <c r="B73" s="91"/>
      <c r="C73" s="91"/>
      <c r="D73" s="91"/>
      <c r="E73" s="38"/>
      <c r="F73" s="31"/>
    </row>
    <row r="74" spans="1:6" ht="13.5" customHeight="1" x14ac:dyDescent="0.2">
      <c r="A74" s="31"/>
      <c r="B74" s="35" t="s">
        <v>45</v>
      </c>
      <c r="C74" s="36"/>
      <c r="D74" s="36"/>
      <c r="E74" s="39">
        <f>12*190</f>
        <v>2280</v>
      </c>
      <c r="F74" s="31"/>
    </row>
    <row r="75" spans="1:6" ht="13.5" customHeight="1" x14ac:dyDescent="0.2">
      <c r="A75" s="31"/>
      <c r="B75" s="44" t="s">
        <v>42</v>
      </c>
      <c r="C75" s="36"/>
      <c r="D75" s="36"/>
      <c r="E75" s="40">
        <v>0</v>
      </c>
      <c r="F75" s="31"/>
    </row>
    <row r="76" spans="1:6" ht="13.5" customHeight="1" x14ac:dyDescent="0.2">
      <c r="A76" s="31"/>
      <c r="B76" s="44" t="s">
        <v>43</v>
      </c>
      <c r="C76" s="36"/>
      <c r="D76" s="36"/>
      <c r="E76" s="40">
        <v>0</v>
      </c>
      <c r="F76" s="31"/>
    </row>
    <row r="77" spans="1:6" ht="13.5" customHeight="1" x14ac:dyDescent="0.2">
      <c r="A77" s="31"/>
      <c r="B77" s="35" t="s">
        <v>44</v>
      </c>
      <c r="C77" s="36"/>
      <c r="D77" s="36"/>
      <c r="E77" s="39">
        <f>SUM(E74:E76)</f>
        <v>2280</v>
      </c>
      <c r="F77" s="31"/>
    </row>
    <row r="78" spans="1:6" ht="13.5" customHeight="1" x14ac:dyDescent="0.2">
      <c r="A78" s="31"/>
      <c r="B78" s="36" t="s">
        <v>6</v>
      </c>
      <c r="C78" s="41">
        <v>0.05</v>
      </c>
      <c r="D78" s="36"/>
      <c r="E78" s="45">
        <f>ROUND(E77*C78,2)</f>
        <v>114</v>
      </c>
      <c r="F78" s="31"/>
    </row>
    <row r="79" spans="1:6" ht="13.5" customHeight="1" x14ac:dyDescent="0.2">
      <c r="A79" s="31"/>
      <c r="B79" s="36" t="s">
        <v>5</v>
      </c>
      <c r="C79" s="41">
        <v>9.5000000000000001E-2</v>
      </c>
      <c r="D79" s="36"/>
      <c r="E79" s="46">
        <f>ROUND((E77+E78)*C79,2)</f>
        <v>227.43</v>
      </c>
      <c r="F79" s="31"/>
    </row>
    <row r="80" spans="1:6" ht="13.5" customHeight="1" x14ac:dyDescent="0.2">
      <c r="A80" s="31"/>
      <c r="B80" s="36"/>
      <c r="C80" s="36"/>
      <c r="D80" s="36"/>
      <c r="E80" s="42"/>
      <c r="F80" s="31"/>
    </row>
    <row r="81" spans="1:6" ht="16.5" customHeight="1" thickBot="1" x14ac:dyDescent="0.25">
      <c r="A81" s="31"/>
      <c r="B81" s="35" t="s">
        <v>46</v>
      </c>
      <c r="C81" s="36"/>
      <c r="D81" s="36"/>
      <c r="E81" s="43">
        <f>SUM(E77:E79)</f>
        <v>2621.4299999999998</v>
      </c>
      <c r="F81" s="31"/>
    </row>
    <row r="82" spans="1:6" ht="15.75" thickTop="1" x14ac:dyDescent="0.2">
      <c r="A82" s="31"/>
      <c r="B82" s="97"/>
      <c r="C82" s="97"/>
      <c r="D82" s="97"/>
      <c r="E82" s="47"/>
      <c r="F82" s="31"/>
    </row>
    <row r="83" spans="1:6" ht="15" x14ac:dyDescent="0.2">
      <c r="A83" s="31"/>
      <c r="B83" s="98" t="s">
        <v>48</v>
      </c>
      <c r="C83" s="98"/>
      <c r="D83" s="98"/>
      <c r="E83" s="47">
        <v>0</v>
      </c>
      <c r="F83" s="31"/>
    </row>
    <row r="84" spans="1:6" ht="15" x14ac:dyDescent="0.2">
      <c r="A84" s="31"/>
      <c r="B84" s="97"/>
      <c r="C84" s="97"/>
      <c r="D84" s="97"/>
      <c r="E84" s="47"/>
      <c r="F84" s="31"/>
    </row>
    <row r="85" spans="1:6" ht="19.5" customHeight="1" x14ac:dyDescent="0.2">
      <c r="A85" s="31"/>
      <c r="B85" s="48" t="s">
        <v>47</v>
      </c>
      <c r="C85" s="49"/>
      <c r="D85" s="49"/>
      <c r="E85" s="50">
        <f>E81-E83</f>
        <v>2621.4299999999998</v>
      </c>
      <c r="F85" s="31"/>
    </row>
    <row r="86" spans="1:6" ht="13.5" customHeight="1" x14ac:dyDescent="0.2">
      <c r="A86" s="31"/>
      <c r="B86" s="31"/>
      <c r="C86" s="31"/>
      <c r="D86" s="31"/>
      <c r="E86" s="31"/>
      <c r="F86" s="31"/>
    </row>
    <row r="87" spans="1:6" x14ac:dyDescent="0.2">
      <c r="A87" s="31"/>
      <c r="B87" s="31"/>
      <c r="C87" s="31"/>
      <c r="D87" s="31"/>
      <c r="E87" s="31"/>
      <c r="F87" s="31"/>
    </row>
    <row r="88" spans="1:6" x14ac:dyDescent="0.2">
      <c r="A88" s="31"/>
      <c r="B88" s="99"/>
      <c r="C88" s="99"/>
      <c r="D88" s="99"/>
      <c r="E88" s="99"/>
      <c r="F88" s="31"/>
    </row>
    <row r="89" spans="1:6" ht="14.25" x14ac:dyDescent="0.2">
      <c r="A89" s="100" t="s">
        <v>49</v>
      </c>
      <c r="B89" s="100"/>
      <c r="C89" s="100"/>
      <c r="D89" s="100"/>
      <c r="E89" s="100"/>
      <c r="F89" s="100"/>
    </row>
    <row r="90" spans="1:6" ht="14.25" x14ac:dyDescent="0.2">
      <c r="A90" s="101" t="s">
        <v>8</v>
      </c>
      <c r="B90" s="101"/>
      <c r="C90" s="101"/>
      <c r="D90" s="101"/>
      <c r="E90" s="101"/>
      <c r="F90" s="101"/>
    </row>
    <row r="91" spans="1:6" x14ac:dyDescent="0.2">
      <c r="A91" s="31"/>
      <c r="B91" s="31"/>
      <c r="C91" s="31"/>
      <c r="D91" s="31"/>
      <c r="E91" s="31"/>
      <c r="F91" s="31"/>
    </row>
    <row r="92" spans="1:6" x14ac:dyDescent="0.2">
      <c r="A92" s="31"/>
      <c r="B92" s="93"/>
      <c r="C92" s="93"/>
      <c r="D92" s="93"/>
      <c r="E92" s="93"/>
      <c r="F92" s="31"/>
    </row>
    <row r="93" spans="1:6" ht="15" x14ac:dyDescent="0.2">
      <c r="A93" s="94" t="s">
        <v>9</v>
      </c>
      <c r="B93" s="94"/>
      <c r="C93" s="94"/>
      <c r="D93" s="94"/>
      <c r="E93" s="94"/>
      <c r="F93" s="94"/>
    </row>
    <row r="95" spans="1:6" ht="39.75" customHeight="1" x14ac:dyDescent="0.2">
      <c r="B95" s="95"/>
      <c r="C95" s="96"/>
      <c r="D95" s="96"/>
    </row>
    <row r="96" spans="1:6" ht="13.5" customHeight="1" x14ac:dyDescent="0.2"/>
    <row r="97" spans="2:4" x14ac:dyDescent="0.2">
      <c r="B97" s="21"/>
      <c r="C97" s="21"/>
      <c r="D97" s="21"/>
    </row>
  </sheetData>
  <mergeCells count="50">
    <mergeCell ref="B38:D38"/>
    <mergeCell ref="A31:F31"/>
    <mergeCell ref="B34:D34"/>
    <mergeCell ref="B35:D35"/>
    <mergeCell ref="B36:D36"/>
    <mergeCell ref="B37:D37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82:D8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A93:F93"/>
    <mergeCell ref="B95:D95"/>
    <mergeCell ref="B83:D83"/>
    <mergeCell ref="B84:D84"/>
    <mergeCell ref="B88:E88"/>
    <mergeCell ref="A89:F89"/>
    <mergeCell ref="A90:F90"/>
    <mergeCell ref="B92:E92"/>
  </mergeCells>
  <dataValidations count="1">
    <dataValidation type="list" allowBlank="1" showInputMessage="1" showErrorMessage="1" sqref="B82:B84 B34:B73 B12:B20" xr:uid="{00000000-0002-0000-0F00-000000000000}">
      <formula1>Liste_Activités</formula1>
    </dataValidation>
  </dataValidations>
  <pageMargins left="0" right="0" top="0" bottom="0" header="0" footer="0"/>
  <pageSetup paperSize="119" scale="60" orientation="portrait" horizontalDpi="1200" verticalDpi="1200" r:id="rId1"/>
  <headerFooter scaleWithDoc="0"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2:F97"/>
  <sheetViews>
    <sheetView view="pageBreakPreview" zoomScale="80" zoomScaleNormal="100" zoomScaleSheetLayoutView="80" workbookViewId="0">
      <selection activeCell="B40" sqref="B40:D4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7.8554687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2"/>
      <c r="B21" s="35" t="s">
        <v>101</v>
      </c>
      <c r="C21" s="31"/>
      <c r="D21" s="31"/>
      <c r="E21" s="31"/>
      <c r="F21" s="31"/>
    </row>
    <row r="22" spans="1:6" ht="15" x14ac:dyDescent="0.2">
      <c r="A22" s="22"/>
      <c r="B22" s="36"/>
      <c r="C22" s="31"/>
      <c r="D22" s="31"/>
      <c r="E22" s="31"/>
      <c r="F22" s="31"/>
    </row>
    <row r="23" spans="1:6" ht="15" x14ac:dyDescent="0.2">
      <c r="A23" s="22"/>
      <c r="B23" s="36"/>
      <c r="C23" s="31"/>
      <c r="D23" s="31"/>
      <c r="E23" s="31"/>
      <c r="F23" s="31"/>
    </row>
    <row r="24" spans="1:6" ht="15" x14ac:dyDescent="0.2">
      <c r="A24" s="22"/>
      <c r="B24" s="35"/>
      <c r="C24" s="31"/>
      <c r="D24" s="31"/>
      <c r="E24" s="31"/>
      <c r="F24" s="31"/>
    </row>
    <row r="25" spans="1:6" ht="15" x14ac:dyDescent="0.2">
      <c r="A25" s="22"/>
      <c r="B25" s="35" t="s">
        <v>51</v>
      </c>
      <c r="C25" s="31"/>
      <c r="D25" s="31"/>
      <c r="E25" s="31"/>
      <c r="F25" s="31"/>
    </row>
    <row r="26" spans="1:6" ht="15" x14ac:dyDescent="0.2">
      <c r="A26" s="22"/>
      <c r="B26" s="36" t="s">
        <v>52</v>
      </c>
      <c r="C26" s="31"/>
      <c r="D26" s="31"/>
      <c r="E26" s="31"/>
      <c r="F26" s="31"/>
    </row>
    <row r="27" spans="1:6" ht="15" x14ac:dyDescent="0.2">
      <c r="A27" s="22"/>
      <c r="B27" s="36" t="s">
        <v>53</v>
      </c>
      <c r="C27" s="31"/>
      <c r="D27" s="31"/>
      <c r="E27" s="31"/>
      <c r="F27" s="31"/>
    </row>
    <row r="28" spans="1:6" x14ac:dyDescent="0.2">
      <c r="A28" s="23"/>
      <c r="B28" s="31"/>
      <c r="C28" s="33"/>
      <c r="D28" s="33"/>
      <c r="E28" s="34"/>
      <c r="F28" s="31"/>
    </row>
    <row r="29" spans="1:6" ht="15" x14ac:dyDescent="0.2">
      <c r="A29" s="22"/>
      <c r="B29" s="33"/>
      <c r="C29" s="33"/>
      <c r="D29" s="37" t="s">
        <v>41</v>
      </c>
      <c r="E29" s="37" t="s">
        <v>102</v>
      </c>
      <c r="F29" s="31"/>
    </row>
    <row r="30" spans="1:6" ht="13.5" thickBot="1" x14ac:dyDescent="0.25">
      <c r="A30" s="24"/>
      <c r="B30" s="24"/>
      <c r="C30" s="24"/>
      <c r="D30" s="24"/>
      <c r="E30" s="24"/>
      <c r="F30" s="30"/>
    </row>
    <row r="31" spans="1:6" s="51" customFormat="1" ht="21.75" customHeight="1" x14ac:dyDescent="0.2">
      <c r="A31" s="92" t="s">
        <v>0</v>
      </c>
      <c r="B31" s="92"/>
      <c r="C31" s="92"/>
      <c r="D31" s="92"/>
      <c r="E31" s="92"/>
      <c r="F31" s="92"/>
    </row>
    <row r="32" spans="1:6" x14ac:dyDescent="0.2">
      <c r="A32" s="22"/>
      <c r="B32" s="23"/>
      <c r="C32" s="22"/>
      <c r="D32" s="22"/>
      <c r="E32" s="22"/>
    </row>
    <row r="33" spans="1:6" ht="14.25" x14ac:dyDescent="0.2">
      <c r="A33" s="31"/>
      <c r="B33" s="32" t="s">
        <v>7</v>
      </c>
      <c r="C33" s="32"/>
      <c r="D33" s="32"/>
      <c r="E33" s="38"/>
      <c r="F33" s="31"/>
    </row>
    <row r="34" spans="1:6" ht="14.25" x14ac:dyDescent="0.2">
      <c r="A34" s="31"/>
      <c r="B34" s="91"/>
      <c r="C34" s="91"/>
      <c r="D34" s="91"/>
      <c r="E34" s="38"/>
      <c r="F34" s="31"/>
    </row>
    <row r="35" spans="1:6" ht="14.25" x14ac:dyDescent="0.2">
      <c r="A35" s="31"/>
      <c r="B35" s="91"/>
      <c r="C35" s="91"/>
      <c r="D35" s="91"/>
      <c r="E35" s="38"/>
      <c r="F35" s="31"/>
    </row>
    <row r="36" spans="1:6" ht="14.25" x14ac:dyDescent="0.2">
      <c r="A36" s="31"/>
      <c r="B36" s="91" t="s">
        <v>139</v>
      </c>
      <c r="C36" s="91"/>
      <c r="D36" s="91"/>
      <c r="E36" s="38"/>
      <c r="F36" s="31"/>
    </row>
    <row r="37" spans="1:6" ht="14.25" x14ac:dyDescent="0.2">
      <c r="A37" s="31"/>
      <c r="B37" s="91"/>
      <c r="C37" s="91"/>
      <c r="D37" s="91"/>
      <c r="E37" s="38"/>
      <c r="F37" s="31"/>
    </row>
    <row r="38" spans="1:6" ht="14.25" x14ac:dyDescent="0.2">
      <c r="A38" s="31"/>
      <c r="B38" s="91"/>
      <c r="C38" s="91"/>
      <c r="D38" s="91"/>
      <c r="E38" s="38"/>
      <c r="F38" s="31"/>
    </row>
    <row r="39" spans="1:6" ht="14.25" x14ac:dyDescent="0.2">
      <c r="A39" s="31"/>
      <c r="B39" s="91"/>
      <c r="C39" s="91"/>
      <c r="D39" s="91"/>
      <c r="E39" s="38"/>
      <c r="F39" s="31"/>
    </row>
    <row r="40" spans="1:6" ht="14.25" x14ac:dyDescent="0.2">
      <c r="A40" s="31"/>
      <c r="B40" s="91"/>
      <c r="C40" s="91"/>
      <c r="D40" s="91"/>
      <c r="E40" s="38"/>
      <c r="F40" s="31"/>
    </row>
    <row r="41" spans="1:6" ht="13.5" customHeight="1" x14ac:dyDescent="0.2">
      <c r="A41" s="31"/>
      <c r="B41" s="91"/>
      <c r="C41" s="91"/>
      <c r="D41" s="91"/>
      <c r="E41" s="38"/>
      <c r="F41" s="31"/>
    </row>
    <row r="42" spans="1:6" ht="14.25" x14ac:dyDescent="0.2">
      <c r="A42" s="31"/>
      <c r="B42" s="91"/>
      <c r="C42" s="91"/>
      <c r="D42" s="91"/>
      <c r="E42" s="38"/>
      <c r="F42" s="31"/>
    </row>
    <row r="43" spans="1:6" ht="14.25" x14ac:dyDescent="0.2">
      <c r="A43" s="31"/>
      <c r="B43" s="91"/>
      <c r="C43" s="91"/>
      <c r="D43" s="91"/>
      <c r="E43" s="38"/>
      <c r="F43" s="31"/>
    </row>
    <row r="44" spans="1:6" ht="14.25" x14ac:dyDescent="0.2">
      <c r="A44" s="31"/>
      <c r="B44" s="91"/>
      <c r="C44" s="91"/>
      <c r="D44" s="91"/>
      <c r="E44" s="38"/>
      <c r="F44" s="31"/>
    </row>
    <row r="45" spans="1:6" ht="14.25" x14ac:dyDescent="0.2">
      <c r="A45" s="31"/>
      <c r="B45" s="91"/>
      <c r="C45" s="91"/>
      <c r="D45" s="91"/>
      <c r="E45" s="38"/>
      <c r="F45" s="31"/>
    </row>
    <row r="46" spans="1:6" ht="14.25" x14ac:dyDescent="0.2">
      <c r="A46" s="31"/>
      <c r="B46" s="91"/>
      <c r="C46" s="91"/>
      <c r="D46" s="91"/>
      <c r="E46" s="38"/>
      <c r="F46" s="31"/>
    </row>
    <row r="47" spans="1:6" ht="14.25" x14ac:dyDescent="0.2">
      <c r="A47" s="31"/>
      <c r="B47" s="91"/>
      <c r="C47" s="91"/>
      <c r="D47" s="91"/>
      <c r="E47" s="38"/>
      <c r="F47" s="31"/>
    </row>
    <row r="48" spans="1:6" ht="14.25" x14ac:dyDescent="0.2">
      <c r="A48" s="31"/>
      <c r="B48" s="91"/>
      <c r="C48" s="91"/>
      <c r="D48" s="91"/>
      <c r="E48" s="38"/>
      <c r="F48" s="31"/>
    </row>
    <row r="49" spans="1:6" ht="14.25" x14ac:dyDescent="0.2">
      <c r="A49" s="31"/>
      <c r="B49" s="91"/>
      <c r="C49" s="91"/>
      <c r="D49" s="91"/>
      <c r="E49" s="38"/>
      <c r="F49" s="31"/>
    </row>
    <row r="50" spans="1:6" ht="14.25" x14ac:dyDescent="0.2">
      <c r="A50" s="31"/>
      <c r="B50" s="91"/>
      <c r="C50" s="91"/>
      <c r="D50" s="91"/>
      <c r="E50" s="38"/>
      <c r="F50" s="31"/>
    </row>
    <row r="51" spans="1:6" ht="14.25" x14ac:dyDescent="0.2">
      <c r="A51" s="31"/>
      <c r="B51" s="91"/>
      <c r="C51" s="91"/>
      <c r="D51" s="91"/>
      <c r="E51" s="38"/>
      <c r="F51" s="31"/>
    </row>
    <row r="52" spans="1:6" ht="14.25" x14ac:dyDescent="0.2">
      <c r="A52" s="31"/>
      <c r="B52" s="91"/>
      <c r="C52" s="91"/>
      <c r="D52" s="91"/>
      <c r="E52" s="38"/>
      <c r="F52" s="31"/>
    </row>
    <row r="53" spans="1:6" ht="14.25" x14ac:dyDescent="0.2">
      <c r="A53" s="31"/>
      <c r="B53" s="91"/>
      <c r="C53" s="91"/>
      <c r="D53" s="91"/>
      <c r="E53" s="38"/>
      <c r="F53" s="31"/>
    </row>
    <row r="54" spans="1:6" ht="14.25" x14ac:dyDescent="0.2">
      <c r="A54" s="31"/>
      <c r="B54" s="91"/>
      <c r="C54" s="91"/>
      <c r="D54" s="91"/>
      <c r="E54" s="38"/>
      <c r="F54" s="31"/>
    </row>
    <row r="55" spans="1:6" ht="14.25" x14ac:dyDescent="0.2">
      <c r="A55" s="31"/>
      <c r="B55" s="91"/>
      <c r="C55" s="91"/>
      <c r="D55" s="91"/>
      <c r="E55" s="38"/>
      <c r="F55" s="31"/>
    </row>
    <row r="56" spans="1:6" ht="14.25" x14ac:dyDescent="0.2">
      <c r="A56" s="31"/>
      <c r="B56" s="91"/>
      <c r="C56" s="91"/>
      <c r="D56" s="91"/>
      <c r="E56" s="38"/>
      <c r="F56" s="31"/>
    </row>
    <row r="57" spans="1:6" ht="14.25" x14ac:dyDescent="0.2">
      <c r="A57" s="31"/>
      <c r="B57" s="91"/>
      <c r="C57" s="91"/>
      <c r="D57" s="91"/>
      <c r="E57" s="38"/>
      <c r="F57" s="31"/>
    </row>
    <row r="58" spans="1:6" ht="14.25" x14ac:dyDescent="0.2">
      <c r="A58" s="31"/>
      <c r="B58" s="91"/>
      <c r="C58" s="91"/>
      <c r="D58" s="91"/>
      <c r="E58" s="38"/>
      <c r="F58" s="31"/>
    </row>
    <row r="59" spans="1:6" ht="14.25" x14ac:dyDescent="0.2">
      <c r="A59" s="31"/>
      <c r="B59" s="91"/>
      <c r="C59" s="91"/>
      <c r="D59" s="91"/>
      <c r="E59" s="38"/>
      <c r="F59" s="31"/>
    </row>
    <row r="60" spans="1:6" ht="14.25" x14ac:dyDescent="0.2">
      <c r="A60" s="31"/>
      <c r="B60" s="91"/>
      <c r="C60" s="91"/>
      <c r="D60" s="91"/>
      <c r="E60" s="38"/>
      <c r="F60" s="31"/>
    </row>
    <row r="61" spans="1:6" ht="14.25" x14ac:dyDescent="0.2">
      <c r="A61" s="31"/>
      <c r="B61" s="91"/>
      <c r="C61" s="91"/>
      <c r="D61" s="91"/>
      <c r="E61" s="38"/>
      <c r="F61" s="31"/>
    </row>
    <row r="62" spans="1:6" ht="14.25" x14ac:dyDescent="0.2">
      <c r="A62" s="31"/>
      <c r="B62" s="91"/>
      <c r="C62" s="91"/>
      <c r="D62" s="91"/>
      <c r="E62" s="38"/>
      <c r="F62" s="31"/>
    </row>
    <row r="63" spans="1:6" ht="14.25" x14ac:dyDescent="0.2">
      <c r="A63" s="31"/>
      <c r="B63" s="91"/>
      <c r="C63" s="91"/>
      <c r="D63" s="91"/>
      <c r="E63" s="38"/>
      <c r="F63" s="31"/>
    </row>
    <row r="64" spans="1:6" ht="14.25" x14ac:dyDescent="0.2">
      <c r="A64" s="31"/>
      <c r="B64" s="91"/>
      <c r="C64" s="91"/>
      <c r="D64" s="91"/>
      <c r="E64" s="38"/>
      <c r="F64" s="31"/>
    </row>
    <row r="65" spans="1:6" ht="14.25" x14ac:dyDescent="0.2">
      <c r="A65" s="31"/>
      <c r="B65" s="91"/>
      <c r="C65" s="91"/>
      <c r="D65" s="91"/>
      <c r="E65" s="38"/>
      <c r="F65" s="31"/>
    </row>
    <row r="66" spans="1:6" ht="14.25" x14ac:dyDescent="0.2">
      <c r="A66" s="31"/>
      <c r="B66" s="91"/>
      <c r="C66" s="91"/>
      <c r="D66" s="91"/>
      <c r="E66" s="38"/>
      <c r="F66" s="31"/>
    </row>
    <row r="67" spans="1:6" ht="14.25" x14ac:dyDescent="0.2">
      <c r="A67" s="31"/>
      <c r="B67" s="91"/>
      <c r="C67" s="91"/>
      <c r="D67" s="91"/>
      <c r="E67" s="38"/>
      <c r="F67" s="31"/>
    </row>
    <row r="68" spans="1:6" ht="14.25" x14ac:dyDescent="0.2">
      <c r="A68" s="31"/>
      <c r="B68" s="91"/>
      <c r="C68" s="91"/>
      <c r="D68" s="91"/>
      <c r="E68" s="38"/>
      <c r="F68" s="31"/>
    </row>
    <row r="69" spans="1:6" ht="14.25" x14ac:dyDescent="0.2">
      <c r="A69" s="31"/>
      <c r="B69" s="91"/>
      <c r="C69" s="91"/>
      <c r="D69" s="91"/>
      <c r="E69" s="38"/>
      <c r="F69" s="31"/>
    </row>
    <row r="70" spans="1:6" ht="14.25" x14ac:dyDescent="0.2">
      <c r="A70" s="31"/>
      <c r="B70" s="91"/>
      <c r="C70" s="91"/>
      <c r="D70" s="91"/>
      <c r="E70" s="38"/>
      <c r="F70" s="31"/>
    </row>
    <row r="71" spans="1:6" ht="14.25" x14ac:dyDescent="0.2">
      <c r="A71" s="31"/>
      <c r="B71" s="91"/>
      <c r="C71" s="91"/>
      <c r="D71" s="91"/>
      <c r="E71" s="38"/>
      <c r="F71" s="31"/>
    </row>
    <row r="72" spans="1:6" ht="14.25" x14ac:dyDescent="0.2">
      <c r="A72" s="31"/>
      <c r="B72" s="91"/>
      <c r="C72" s="91"/>
      <c r="D72" s="91"/>
      <c r="E72" s="38"/>
      <c r="F72" s="31"/>
    </row>
    <row r="73" spans="1:6" ht="13.5" customHeight="1" x14ac:dyDescent="0.2">
      <c r="A73" s="31"/>
      <c r="B73" s="91"/>
      <c r="C73" s="91"/>
      <c r="D73" s="91"/>
      <c r="E73" s="38"/>
      <c r="F73" s="31"/>
    </row>
    <row r="74" spans="1:6" ht="13.5" customHeight="1" x14ac:dyDescent="0.2">
      <c r="A74" s="31"/>
      <c r="B74" s="35" t="s">
        <v>45</v>
      </c>
      <c r="C74" s="36"/>
      <c r="D74" s="36"/>
      <c r="E74" s="39">
        <f>12*190</f>
        <v>2280</v>
      </c>
      <c r="F74" s="31"/>
    </row>
    <row r="75" spans="1:6" ht="13.5" customHeight="1" x14ac:dyDescent="0.2">
      <c r="A75" s="31"/>
      <c r="B75" s="44" t="s">
        <v>42</v>
      </c>
      <c r="C75" s="36"/>
      <c r="D75" s="36"/>
      <c r="E75" s="40">
        <v>0</v>
      </c>
      <c r="F75" s="31"/>
    </row>
    <row r="76" spans="1:6" ht="13.5" customHeight="1" x14ac:dyDescent="0.2">
      <c r="A76" s="31"/>
      <c r="B76" s="44" t="s">
        <v>43</v>
      </c>
      <c r="C76" s="36"/>
      <c r="D76" s="36"/>
      <c r="E76" s="40">
        <v>0</v>
      </c>
      <c r="F76" s="31"/>
    </row>
    <row r="77" spans="1:6" ht="13.5" customHeight="1" x14ac:dyDescent="0.2">
      <c r="A77" s="31"/>
      <c r="B77" s="35" t="s">
        <v>44</v>
      </c>
      <c r="C77" s="36"/>
      <c r="D77" s="36"/>
      <c r="E77" s="39">
        <f>SUM(E74:E76)</f>
        <v>2280</v>
      </c>
      <c r="F77" s="31"/>
    </row>
    <row r="78" spans="1:6" ht="13.5" customHeight="1" x14ac:dyDescent="0.2">
      <c r="A78" s="31"/>
      <c r="B78" s="36" t="s">
        <v>6</v>
      </c>
      <c r="C78" s="41">
        <v>0.05</v>
      </c>
      <c r="D78" s="36"/>
      <c r="E78" s="45">
        <f>ROUND(E77*C78,2)</f>
        <v>114</v>
      </c>
      <c r="F78" s="31"/>
    </row>
    <row r="79" spans="1:6" ht="13.5" customHeight="1" x14ac:dyDescent="0.2">
      <c r="A79" s="31"/>
      <c r="B79" s="36" t="s">
        <v>5</v>
      </c>
      <c r="C79" s="41">
        <v>9.5000000000000001E-2</v>
      </c>
      <c r="D79" s="36"/>
      <c r="E79" s="46">
        <f>ROUND((E77+E78)*C79,2)</f>
        <v>227.43</v>
      </c>
      <c r="F79" s="31"/>
    </row>
    <row r="80" spans="1:6" ht="13.5" customHeight="1" x14ac:dyDescent="0.2">
      <c r="A80" s="31"/>
      <c r="B80" s="36"/>
      <c r="C80" s="36"/>
      <c r="D80" s="36"/>
      <c r="E80" s="42"/>
      <c r="F80" s="31"/>
    </row>
    <row r="81" spans="1:6" ht="16.5" customHeight="1" thickBot="1" x14ac:dyDescent="0.25">
      <c r="A81" s="31"/>
      <c r="B81" s="35" t="s">
        <v>46</v>
      </c>
      <c r="C81" s="36"/>
      <c r="D81" s="36"/>
      <c r="E81" s="43">
        <f>SUM(E77:E79)</f>
        <v>2621.4299999999998</v>
      </c>
      <c r="F81" s="31"/>
    </row>
    <row r="82" spans="1:6" ht="15.75" thickTop="1" x14ac:dyDescent="0.2">
      <c r="A82" s="31"/>
      <c r="B82" s="97"/>
      <c r="C82" s="97"/>
      <c r="D82" s="97"/>
      <c r="E82" s="47"/>
      <c r="F82" s="31"/>
    </row>
    <row r="83" spans="1:6" ht="15" x14ac:dyDescent="0.2">
      <c r="A83" s="31"/>
      <c r="B83" s="98" t="s">
        <v>48</v>
      </c>
      <c r="C83" s="98"/>
      <c r="D83" s="98"/>
      <c r="E83" s="47">
        <v>0</v>
      </c>
      <c r="F83" s="31"/>
    </row>
    <row r="84" spans="1:6" ht="15" x14ac:dyDescent="0.2">
      <c r="A84" s="31"/>
      <c r="B84" s="97"/>
      <c r="C84" s="97"/>
      <c r="D84" s="97"/>
      <c r="E84" s="47"/>
      <c r="F84" s="31"/>
    </row>
    <row r="85" spans="1:6" ht="19.5" customHeight="1" x14ac:dyDescent="0.2">
      <c r="A85" s="31"/>
      <c r="B85" s="48" t="s">
        <v>47</v>
      </c>
      <c r="C85" s="49"/>
      <c r="D85" s="49"/>
      <c r="E85" s="50">
        <f>E81-E83</f>
        <v>2621.4299999999998</v>
      </c>
      <c r="F85" s="31"/>
    </row>
    <row r="86" spans="1:6" ht="13.5" customHeight="1" x14ac:dyDescent="0.2">
      <c r="A86" s="31"/>
      <c r="B86" s="31"/>
      <c r="C86" s="31"/>
      <c r="D86" s="31"/>
      <c r="E86" s="31"/>
      <c r="F86" s="31"/>
    </row>
    <row r="87" spans="1:6" x14ac:dyDescent="0.2">
      <c r="A87" s="31"/>
      <c r="B87" s="31"/>
      <c r="C87" s="31"/>
      <c r="D87" s="31"/>
      <c r="E87" s="31"/>
      <c r="F87" s="31"/>
    </row>
    <row r="88" spans="1:6" x14ac:dyDescent="0.2">
      <c r="A88" s="31"/>
      <c r="B88" s="99"/>
      <c r="C88" s="99"/>
      <c r="D88" s="99"/>
      <c r="E88" s="99"/>
      <c r="F88" s="31"/>
    </row>
    <row r="89" spans="1:6" ht="14.25" x14ac:dyDescent="0.2">
      <c r="A89" s="100" t="s">
        <v>49</v>
      </c>
      <c r="B89" s="100"/>
      <c r="C89" s="100"/>
      <c r="D89" s="100"/>
      <c r="E89" s="100"/>
      <c r="F89" s="100"/>
    </row>
    <row r="90" spans="1:6" ht="14.25" x14ac:dyDescent="0.2">
      <c r="A90" s="101" t="s">
        <v>8</v>
      </c>
      <c r="B90" s="101"/>
      <c r="C90" s="101"/>
      <c r="D90" s="101"/>
      <c r="E90" s="101"/>
      <c r="F90" s="101"/>
    </row>
    <row r="91" spans="1:6" x14ac:dyDescent="0.2">
      <c r="A91" s="31"/>
      <c r="B91" s="31"/>
      <c r="C91" s="31"/>
      <c r="D91" s="31"/>
      <c r="E91" s="31"/>
      <c r="F91" s="31"/>
    </row>
    <row r="92" spans="1:6" x14ac:dyDescent="0.2">
      <c r="A92" s="31"/>
      <c r="B92" s="93"/>
      <c r="C92" s="93"/>
      <c r="D92" s="93"/>
      <c r="E92" s="93"/>
      <c r="F92" s="31"/>
    </row>
    <row r="93" spans="1:6" ht="15" x14ac:dyDescent="0.2">
      <c r="A93" s="94" t="s">
        <v>9</v>
      </c>
      <c r="B93" s="94"/>
      <c r="C93" s="94"/>
      <c r="D93" s="94"/>
      <c r="E93" s="94"/>
      <c r="F93" s="94"/>
    </row>
    <row r="95" spans="1:6" ht="39.75" customHeight="1" x14ac:dyDescent="0.2">
      <c r="B95" s="95"/>
      <c r="C95" s="96"/>
      <c r="D95" s="96"/>
    </row>
    <row r="96" spans="1:6" ht="13.5" customHeight="1" x14ac:dyDescent="0.2"/>
    <row r="97" spans="2:4" x14ac:dyDescent="0.2">
      <c r="B97" s="21"/>
      <c r="C97" s="21"/>
      <c r="D97" s="21"/>
    </row>
  </sheetData>
  <mergeCells count="50">
    <mergeCell ref="A93:F93"/>
    <mergeCell ref="B95:D95"/>
    <mergeCell ref="B83:D83"/>
    <mergeCell ref="B84:D84"/>
    <mergeCell ref="B88:E88"/>
    <mergeCell ref="A89:F89"/>
    <mergeCell ref="A90:F90"/>
    <mergeCell ref="B92:E92"/>
    <mergeCell ref="B82:D8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2:B84 B34:B73 B12:B20" xr:uid="{00000000-0002-0000-1000-000000000000}">
      <formula1>Liste_Activités</formula1>
    </dataValidation>
  </dataValidations>
  <pageMargins left="0" right="0" top="0" bottom="0" header="0" footer="0"/>
  <pageSetup paperSize="126" scale="84" orientation="portrait" r:id="rId1"/>
  <headerFooter scaleWithDoc="0"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2:F96"/>
  <sheetViews>
    <sheetView view="pageBreakPreview" zoomScale="80" zoomScaleNormal="100" zoomScaleSheetLayoutView="80" workbookViewId="0">
      <selection activeCell="B25" sqref="B2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2"/>
      <c r="B21" s="35" t="s">
        <v>109</v>
      </c>
      <c r="C21" s="31"/>
      <c r="D21" s="31"/>
      <c r="E21" s="31"/>
      <c r="F21" s="31"/>
    </row>
    <row r="22" spans="1:6" ht="15" x14ac:dyDescent="0.2">
      <c r="A22" s="22"/>
      <c r="B22" s="36"/>
      <c r="C22" s="31"/>
      <c r="D22" s="31"/>
      <c r="E22" s="31"/>
      <c r="F22" s="31"/>
    </row>
    <row r="23" spans="1:6" ht="15" x14ac:dyDescent="0.2">
      <c r="A23" s="22"/>
      <c r="B23" s="36"/>
      <c r="C23" s="31"/>
      <c r="D23" s="31"/>
      <c r="E23" s="31"/>
      <c r="F23" s="31"/>
    </row>
    <row r="24" spans="1:6" ht="15" x14ac:dyDescent="0.2">
      <c r="A24" s="22"/>
      <c r="B24" s="35"/>
      <c r="C24" s="31"/>
      <c r="D24" s="31"/>
      <c r="E24" s="31"/>
      <c r="F24" s="31"/>
    </row>
    <row r="25" spans="1:6" ht="15" x14ac:dyDescent="0.2">
      <c r="A25" s="22"/>
      <c r="B25" s="35" t="s">
        <v>51</v>
      </c>
      <c r="C25" s="31"/>
      <c r="D25" s="31"/>
      <c r="E25" s="31"/>
      <c r="F25" s="31"/>
    </row>
    <row r="26" spans="1:6" ht="15" x14ac:dyDescent="0.2">
      <c r="A26" s="22"/>
      <c r="B26" s="36" t="s">
        <v>52</v>
      </c>
      <c r="C26" s="31"/>
      <c r="D26" s="31"/>
      <c r="E26" s="31"/>
      <c r="F26" s="31"/>
    </row>
    <row r="27" spans="1:6" ht="15" x14ac:dyDescent="0.2">
      <c r="A27" s="22"/>
      <c r="B27" s="36" t="s">
        <v>53</v>
      </c>
      <c r="C27" s="31"/>
      <c r="D27" s="31"/>
      <c r="E27" s="31"/>
      <c r="F27" s="31"/>
    </row>
    <row r="28" spans="1:6" x14ac:dyDescent="0.2">
      <c r="A28" s="23"/>
      <c r="B28" s="31"/>
      <c r="C28" s="33"/>
      <c r="D28" s="33"/>
      <c r="E28" s="34"/>
      <c r="F28" s="31"/>
    </row>
    <row r="29" spans="1:6" ht="15" x14ac:dyDescent="0.2">
      <c r="A29" s="22"/>
      <c r="B29" s="33"/>
      <c r="C29" s="33"/>
      <c r="D29" s="37" t="s">
        <v>41</v>
      </c>
      <c r="E29" s="37" t="s">
        <v>110</v>
      </c>
      <c r="F29" s="31"/>
    </row>
    <row r="30" spans="1:6" ht="13.5" thickBot="1" x14ac:dyDescent="0.25">
      <c r="A30" s="24"/>
      <c r="B30" s="24"/>
      <c r="C30" s="24"/>
      <c r="D30" s="24"/>
      <c r="E30" s="24"/>
      <c r="F30" s="30"/>
    </row>
    <row r="31" spans="1:6" s="51" customFormat="1" ht="21.75" customHeight="1" x14ac:dyDescent="0.2">
      <c r="A31" s="92" t="s">
        <v>0</v>
      </c>
      <c r="B31" s="92"/>
      <c r="C31" s="92"/>
      <c r="D31" s="92"/>
      <c r="E31" s="92"/>
      <c r="F31" s="92"/>
    </row>
    <row r="32" spans="1:6" x14ac:dyDescent="0.2">
      <c r="A32" s="22"/>
      <c r="B32" s="23"/>
      <c r="C32" s="22"/>
      <c r="D32" s="22"/>
      <c r="E32" s="22"/>
    </row>
    <row r="33" spans="1:6" ht="14.25" x14ac:dyDescent="0.2">
      <c r="A33" s="31"/>
      <c r="B33" s="32" t="s">
        <v>7</v>
      </c>
      <c r="C33" s="32"/>
      <c r="D33" s="32"/>
      <c r="E33" s="38"/>
      <c r="F33" s="31"/>
    </row>
    <row r="34" spans="1:6" ht="14.25" x14ac:dyDescent="0.2">
      <c r="A34" s="31"/>
      <c r="B34" s="91"/>
      <c r="C34" s="91"/>
      <c r="D34" s="91"/>
      <c r="E34" s="38"/>
      <c r="F34" s="31"/>
    </row>
    <row r="35" spans="1:6" ht="14.25" x14ac:dyDescent="0.2">
      <c r="A35" s="31"/>
      <c r="B35" s="91"/>
      <c r="C35" s="91"/>
      <c r="D35" s="91"/>
      <c r="E35" s="38"/>
      <c r="F35" s="31"/>
    </row>
    <row r="36" spans="1:6" ht="14.25" x14ac:dyDescent="0.2">
      <c r="A36" s="31"/>
      <c r="B36" s="91" t="s">
        <v>111</v>
      </c>
      <c r="C36" s="91"/>
      <c r="D36" s="91"/>
      <c r="E36" s="38"/>
      <c r="F36" s="31"/>
    </row>
    <row r="37" spans="1:6" ht="14.25" x14ac:dyDescent="0.2">
      <c r="A37" s="31"/>
      <c r="B37" s="91"/>
      <c r="C37" s="91"/>
      <c r="D37" s="91"/>
      <c r="E37" s="38"/>
      <c r="F37" s="31"/>
    </row>
    <row r="38" spans="1:6" ht="14.25" x14ac:dyDescent="0.2">
      <c r="A38" s="31"/>
      <c r="B38" s="91"/>
      <c r="C38" s="91"/>
      <c r="D38" s="91"/>
      <c r="E38" s="38"/>
      <c r="F38" s="31"/>
    </row>
    <row r="39" spans="1:6" ht="14.25" x14ac:dyDescent="0.2">
      <c r="A39" s="31"/>
      <c r="B39" s="91" t="s">
        <v>113</v>
      </c>
      <c r="C39" s="91"/>
      <c r="D39" s="91"/>
      <c r="E39" s="38"/>
      <c r="F39" s="31"/>
    </row>
    <row r="40" spans="1:6" ht="14.25" x14ac:dyDescent="0.2">
      <c r="A40" s="31"/>
      <c r="B40" s="91"/>
      <c r="C40" s="91"/>
      <c r="D40" s="91"/>
      <c r="E40" s="38"/>
      <c r="F40" s="31"/>
    </row>
    <row r="41" spans="1:6" ht="13.5" customHeight="1" x14ac:dyDescent="0.2">
      <c r="A41" s="31"/>
      <c r="B41" s="91"/>
      <c r="C41" s="91"/>
      <c r="D41" s="91"/>
      <c r="E41" s="38"/>
      <c r="F41" s="31"/>
    </row>
    <row r="42" spans="1:6" ht="30" customHeight="1" x14ac:dyDescent="0.2">
      <c r="A42" s="31"/>
      <c r="B42" s="91" t="s">
        <v>112</v>
      </c>
      <c r="C42" s="91"/>
      <c r="D42" s="91"/>
      <c r="E42" s="38"/>
      <c r="F42" s="31"/>
    </row>
    <row r="43" spans="1:6" ht="14.25" x14ac:dyDescent="0.2">
      <c r="A43" s="31"/>
      <c r="B43" s="91"/>
      <c r="C43" s="91"/>
      <c r="D43" s="91"/>
      <c r="E43" s="38"/>
      <c r="F43" s="31"/>
    </row>
    <row r="44" spans="1:6" ht="14.25" x14ac:dyDescent="0.2">
      <c r="A44" s="31"/>
      <c r="B44" s="91"/>
      <c r="C44" s="91"/>
      <c r="D44" s="91"/>
      <c r="E44" s="38"/>
      <c r="F44" s="31"/>
    </row>
    <row r="45" spans="1:6" ht="14.25" x14ac:dyDescent="0.2">
      <c r="A45" s="31"/>
      <c r="B45" s="91"/>
      <c r="C45" s="91"/>
      <c r="D45" s="91"/>
      <c r="E45" s="38"/>
      <c r="F45" s="31"/>
    </row>
    <row r="46" spans="1:6" ht="14.25" x14ac:dyDescent="0.2">
      <c r="A46" s="31"/>
      <c r="B46" s="91"/>
      <c r="C46" s="91"/>
      <c r="D46" s="91"/>
      <c r="E46" s="38"/>
      <c r="F46" s="31"/>
    </row>
    <row r="47" spans="1:6" ht="14.25" x14ac:dyDescent="0.2">
      <c r="A47" s="31"/>
      <c r="B47" s="91"/>
      <c r="C47" s="91"/>
      <c r="D47" s="91"/>
      <c r="E47" s="38"/>
      <c r="F47" s="31"/>
    </row>
    <row r="48" spans="1:6" ht="14.25" x14ac:dyDescent="0.2">
      <c r="A48" s="31"/>
      <c r="B48" s="91"/>
      <c r="C48" s="91"/>
      <c r="D48" s="91"/>
      <c r="E48" s="38"/>
      <c r="F48" s="31"/>
    </row>
    <row r="49" spans="1:6" ht="14.25" x14ac:dyDescent="0.2">
      <c r="A49" s="31"/>
      <c r="B49" s="91"/>
      <c r="C49" s="91"/>
      <c r="D49" s="91"/>
      <c r="E49" s="38"/>
      <c r="F49" s="31"/>
    </row>
    <row r="50" spans="1:6" ht="14.25" x14ac:dyDescent="0.2">
      <c r="A50" s="31"/>
      <c r="B50" s="91"/>
      <c r="C50" s="91"/>
      <c r="D50" s="91"/>
      <c r="E50" s="38"/>
      <c r="F50" s="31"/>
    </row>
    <row r="51" spans="1:6" ht="14.25" x14ac:dyDescent="0.2">
      <c r="A51" s="31"/>
      <c r="B51" s="91"/>
      <c r="C51" s="91"/>
      <c r="D51" s="91"/>
      <c r="E51" s="38"/>
      <c r="F51" s="31"/>
    </row>
    <row r="52" spans="1:6" ht="14.25" x14ac:dyDescent="0.2">
      <c r="A52" s="31"/>
      <c r="B52" s="91"/>
      <c r="C52" s="91"/>
      <c r="D52" s="91"/>
      <c r="E52" s="38"/>
      <c r="F52" s="31"/>
    </row>
    <row r="53" spans="1:6" ht="14.25" x14ac:dyDescent="0.2">
      <c r="A53" s="31"/>
      <c r="B53" s="91"/>
      <c r="C53" s="91"/>
      <c r="D53" s="91"/>
      <c r="E53" s="38"/>
      <c r="F53" s="31"/>
    </row>
    <row r="54" spans="1:6" ht="14.25" x14ac:dyDescent="0.2">
      <c r="A54" s="31"/>
      <c r="B54" s="91"/>
      <c r="C54" s="91"/>
      <c r="D54" s="91"/>
      <c r="E54" s="38"/>
      <c r="F54" s="31"/>
    </row>
    <row r="55" spans="1:6" ht="14.25" x14ac:dyDescent="0.2">
      <c r="A55" s="31"/>
      <c r="B55" s="91"/>
      <c r="C55" s="91"/>
      <c r="D55" s="91"/>
      <c r="E55" s="38"/>
      <c r="F55" s="31"/>
    </row>
    <row r="56" spans="1:6" ht="14.25" x14ac:dyDescent="0.2">
      <c r="A56" s="31"/>
      <c r="B56" s="91"/>
      <c r="C56" s="91"/>
      <c r="D56" s="91"/>
      <c r="E56" s="38"/>
      <c r="F56" s="31"/>
    </row>
    <row r="57" spans="1:6" ht="14.25" x14ac:dyDescent="0.2">
      <c r="A57" s="31"/>
      <c r="B57" s="91"/>
      <c r="C57" s="91"/>
      <c r="D57" s="91"/>
      <c r="E57" s="38"/>
      <c r="F57" s="31"/>
    </row>
    <row r="58" spans="1:6" ht="14.25" x14ac:dyDescent="0.2">
      <c r="A58" s="31"/>
      <c r="B58" s="91"/>
      <c r="C58" s="91"/>
      <c r="D58" s="91"/>
      <c r="E58" s="38"/>
      <c r="F58" s="31"/>
    </row>
    <row r="59" spans="1:6" ht="14.25" x14ac:dyDescent="0.2">
      <c r="A59" s="31"/>
      <c r="B59" s="91"/>
      <c r="C59" s="91"/>
      <c r="D59" s="91"/>
      <c r="E59" s="38"/>
      <c r="F59" s="31"/>
    </row>
    <row r="60" spans="1:6" ht="14.25" x14ac:dyDescent="0.2">
      <c r="A60" s="31"/>
      <c r="B60" s="91"/>
      <c r="C60" s="91"/>
      <c r="D60" s="91"/>
      <c r="E60" s="38"/>
      <c r="F60" s="31"/>
    </row>
    <row r="61" spans="1:6" ht="14.25" x14ac:dyDescent="0.2">
      <c r="A61" s="31"/>
      <c r="B61" s="91"/>
      <c r="C61" s="91"/>
      <c r="D61" s="91"/>
      <c r="E61" s="38"/>
      <c r="F61" s="31"/>
    </row>
    <row r="62" spans="1:6" ht="14.25" x14ac:dyDescent="0.2">
      <c r="A62" s="31"/>
      <c r="B62" s="91"/>
      <c r="C62" s="91"/>
      <c r="D62" s="91"/>
      <c r="E62" s="38"/>
      <c r="F62" s="31"/>
    </row>
    <row r="63" spans="1:6" ht="14.25" x14ac:dyDescent="0.2">
      <c r="A63" s="31"/>
      <c r="B63" s="91"/>
      <c r="C63" s="91"/>
      <c r="D63" s="91"/>
      <c r="E63" s="38"/>
      <c r="F63" s="31"/>
    </row>
    <row r="64" spans="1:6" ht="14.25" x14ac:dyDescent="0.2">
      <c r="A64" s="31"/>
      <c r="B64" s="91"/>
      <c r="C64" s="91"/>
      <c r="D64" s="91"/>
      <c r="E64" s="38"/>
      <c r="F64" s="31"/>
    </row>
    <row r="65" spans="1:6" ht="14.25" x14ac:dyDescent="0.2">
      <c r="A65" s="31"/>
      <c r="B65" s="91"/>
      <c r="C65" s="91"/>
      <c r="D65" s="91"/>
      <c r="E65" s="38"/>
      <c r="F65" s="31"/>
    </row>
    <row r="66" spans="1:6" ht="14.25" x14ac:dyDescent="0.2">
      <c r="A66" s="31"/>
      <c r="B66" s="91"/>
      <c r="C66" s="91"/>
      <c r="D66" s="91"/>
      <c r="E66" s="38"/>
      <c r="F66" s="31"/>
    </row>
    <row r="67" spans="1:6" ht="14.25" x14ac:dyDescent="0.2">
      <c r="A67" s="31"/>
      <c r="B67" s="91"/>
      <c r="C67" s="91"/>
      <c r="D67" s="91"/>
      <c r="E67" s="38"/>
      <c r="F67" s="31"/>
    </row>
    <row r="68" spans="1:6" ht="14.25" x14ac:dyDescent="0.2">
      <c r="A68" s="31"/>
      <c r="B68" s="91"/>
      <c r="C68" s="91"/>
      <c r="D68" s="91"/>
      <c r="E68" s="38"/>
      <c r="F68" s="31"/>
    </row>
    <row r="69" spans="1:6" ht="14.25" x14ac:dyDescent="0.2">
      <c r="A69" s="31"/>
      <c r="B69" s="91"/>
      <c r="C69" s="91"/>
      <c r="D69" s="91"/>
      <c r="E69" s="38"/>
      <c r="F69" s="31"/>
    </row>
    <row r="70" spans="1:6" ht="14.25" x14ac:dyDescent="0.2">
      <c r="A70" s="31"/>
      <c r="B70" s="91"/>
      <c r="C70" s="91"/>
      <c r="D70" s="91"/>
      <c r="E70" s="38"/>
      <c r="F70" s="31"/>
    </row>
    <row r="71" spans="1:6" ht="14.25" x14ac:dyDescent="0.2">
      <c r="A71" s="31"/>
      <c r="B71" s="91"/>
      <c r="C71" s="91"/>
      <c r="D71" s="91"/>
      <c r="E71" s="38"/>
      <c r="F71" s="31"/>
    </row>
    <row r="72" spans="1:6" ht="13.5" customHeight="1" x14ac:dyDescent="0.2">
      <c r="A72" s="31"/>
      <c r="B72" s="91"/>
      <c r="C72" s="91"/>
      <c r="D72" s="91"/>
      <c r="E72" s="38"/>
      <c r="F72" s="31"/>
    </row>
    <row r="73" spans="1:6" ht="13.5" customHeight="1" x14ac:dyDescent="0.2">
      <c r="A73" s="31"/>
      <c r="B73" s="35" t="s">
        <v>45</v>
      </c>
      <c r="C73" s="36"/>
      <c r="D73" s="36"/>
      <c r="E73" s="39">
        <f>7.5*190</f>
        <v>1425</v>
      </c>
      <c r="F73" s="31"/>
    </row>
    <row r="74" spans="1:6" ht="13.5" customHeight="1" x14ac:dyDescent="0.2">
      <c r="A74" s="31"/>
      <c r="B74" s="44" t="s">
        <v>42</v>
      </c>
      <c r="C74" s="36"/>
      <c r="D74" s="36"/>
      <c r="E74" s="40">
        <v>0</v>
      </c>
      <c r="F74" s="31"/>
    </row>
    <row r="75" spans="1:6" ht="13.5" customHeight="1" x14ac:dyDescent="0.2">
      <c r="A75" s="31"/>
      <c r="B75" s="44" t="s">
        <v>43</v>
      </c>
      <c r="C75" s="36"/>
      <c r="D75" s="36"/>
      <c r="E75" s="40">
        <v>0</v>
      </c>
      <c r="F75" s="31"/>
    </row>
    <row r="76" spans="1:6" ht="13.5" customHeight="1" x14ac:dyDescent="0.2">
      <c r="A76" s="31"/>
      <c r="B76" s="35" t="s">
        <v>44</v>
      </c>
      <c r="C76" s="36"/>
      <c r="D76" s="36"/>
      <c r="E76" s="39">
        <f>SUM(E73:E75)</f>
        <v>1425</v>
      </c>
      <c r="F76" s="31"/>
    </row>
    <row r="77" spans="1:6" ht="13.5" customHeight="1" x14ac:dyDescent="0.2">
      <c r="A77" s="31"/>
      <c r="B77" s="36" t="s">
        <v>6</v>
      </c>
      <c r="C77" s="41">
        <v>0.05</v>
      </c>
      <c r="D77" s="36"/>
      <c r="E77" s="45">
        <f>ROUND(E76*C77,2)</f>
        <v>71.25</v>
      </c>
      <c r="F77" s="31"/>
    </row>
    <row r="78" spans="1:6" ht="13.5" customHeight="1" x14ac:dyDescent="0.2">
      <c r="A78" s="31"/>
      <c r="B78" s="36" t="s">
        <v>5</v>
      </c>
      <c r="C78" s="41">
        <v>9.5000000000000001E-2</v>
      </c>
      <c r="D78" s="36"/>
      <c r="E78" s="46">
        <f>ROUND((E76+E77)*C78,2)</f>
        <v>142.13999999999999</v>
      </c>
      <c r="F78" s="31"/>
    </row>
    <row r="79" spans="1:6" ht="13.5" customHeight="1" x14ac:dyDescent="0.2">
      <c r="A79" s="31"/>
      <c r="B79" s="36"/>
      <c r="C79" s="36"/>
      <c r="D79" s="36"/>
      <c r="E79" s="42"/>
      <c r="F79" s="31"/>
    </row>
    <row r="80" spans="1:6" ht="16.5" customHeight="1" thickBot="1" x14ac:dyDescent="0.25">
      <c r="A80" s="31"/>
      <c r="B80" s="35" t="s">
        <v>46</v>
      </c>
      <c r="C80" s="36"/>
      <c r="D80" s="36"/>
      <c r="E80" s="43">
        <f>SUM(E76:E78)</f>
        <v>1638.3899999999999</v>
      </c>
      <c r="F80" s="31"/>
    </row>
    <row r="81" spans="1:6" ht="15.75" thickTop="1" x14ac:dyDescent="0.2">
      <c r="A81" s="31"/>
      <c r="B81" s="97"/>
      <c r="C81" s="97"/>
      <c r="D81" s="97"/>
      <c r="E81" s="47"/>
      <c r="F81" s="31"/>
    </row>
    <row r="82" spans="1:6" ht="15" x14ac:dyDescent="0.2">
      <c r="A82" s="31"/>
      <c r="B82" s="98" t="s">
        <v>48</v>
      </c>
      <c r="C82" s="98"/>
      <c r="D82" s="98"/>
      <c r="E82" s="47">
        <v>0</v>
      </c>
      <c r="F82" s="31"/>
    </row>
    <row r="83" spans="1:6" ht="15" x14ac:dyDescent="0.2">
      <c r="A83" s="31"/>
      <c r="B83" s="97"/>
      <c r="C83" s="97"/>
      <c r="D83" s="97"/>
      <c r="E83" s="47"/>
      <c r="F83" s="31"/>
    </row>
    <row r="84" spans="1:6" ht="19.5" customHeight="1" x14ac:dyDescent="0.2">
      <c r="A84" s="31"/>
      <c r="B84" s="48" t="s">
        <v>47</v>
      </c>
      <c r="C84" s="49"/>
      <c r="D84" s="49"/>
      <c r="E84" s="50">
        <f>E80-E82</f>
        <v>1638.3899999999999</v>
      </c>
      <c r="F84" s="31"/>
    </row>
    <row r="85" spans="1:6" ht="13.5" customHeight="1" x14ac:dyDescent="0.2">
      <c r="A85" s="31"/>
      <c r="B85" s="31"/>
      <c r="C85" s="31"/>
      <c r="D85" s="31"/>
      <c r="E85" s="31"/>
      <c r="F85" s="31"/>
    </row>
    <row r="86" spans="1:6" x14ac:dyDescent="0.2">
      <c r="A86" s="31"/>
      <c r="B86" s="31"/>
      <c r="C86" s="31"/>
      <c r="D86" s="31"/>
      <c r="E86" s="31"/>
      <c r="F86" s="31"/>
    </row>
    <row r="87" spans="1:6" x14ac:dyDescent="0.2">
      <c r="A87" s="31"/>
      <c r="B87" s="99"/>
      <c r="C87" s="99"/>
      <c r="D87" s="99"/>
      <c r="E87" s="99"/>
      <c r="F87" s="31"/>
    </row>
    <row r="88" spans="1:6" ht="14.25" x14ac:dyDescent="0.2">
      <c r="A88" s="100" t="s">
        <v>49</v>
      </c>
      <c r="B88" s="100"/>
      <c r="C88" s="100"/>
      <c r="D88" s="100"/>
      <c r="E88" s="100"/>
      <c r="F88" s="100"/>
    </row>
    <row r="89" spans="1:6" ht="14.25" x14ac:dyDescent="0.2">
      <c r="A89" s="101" t="s">
        <v>8</v>
      </c>
      <c r="B89" s="101"/>
      <c r="C89" s="101"/>
      <c r="D89" s="101"/>
      <c r="E89" s="101"/>
      <c r="F89" s="101"/>
    </row>
    <row r="90" spans="1:6" x14ac:dyDescent="0.2">
      <c r="A90" s="31"/>
      <c r="B90" s="31"/>
      <c r="C90" s="31"/>
      <c r="D90" s="31"/>
      <c r="E90" s="31"/>
      <c r="F90" s="31"/>
    </row>
    <row r="91" spans="1:6" x14ac:dyDescent="0.2">
      <c r="A91" s="31"/>
      <c r="B91" s="93"/>
      <c r="C91" s="93"/>
      <c r="D91" s="93"/>
      <c r="E91" s="93"/>
      <c r="F91" s="31"/>
    </row>
    <row r="92" spans="1:6" ht="15" x14ac:dyDescent="0.2">
      <c r="A92" s="94" t="s">
        <v>9</v>
      </c>
      <c r="B92" s="94"/>
      <c r="C92" s="94"/>
      <c r="D92" s="94"/>
      <c r="E92" s="94"/>
      <c r="F92" s="94"/>
    </row>
    <row r="94" spans="1:6" ht="39.75" customHeight="1" x14ac:dyDescent="0.2">
      <c r="B94" s="95"/>
      <c r="C94" s="96"/>
      <c r="D94" s="96"/>
    </row>
    <row r="95" spans="1:6" ht="13.5" customHeight="1" x14ac:dyDescent="0.2"/>
    <row r="96" spans="1:6" x14ac:dyDescent="0.2">
      <c r="B96" s="21"/>
      <c r="C96" s="21"/>
      <c r="D96" s="21"/>
    </row>
  </sheetData>
  <mergeCells count="49">
    <mergeCell ref="B44:D44"/>
    <mergeCell ref="A31:F31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5:D45"/>
    <mergeCell ref="B46:D46"/>
    <mergeCell ref="B47:D47"/>
    <mergeCell ref="B48:D48"/>
    <mergeCell ref="B49:D49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81:D8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A92:F92"/>
    <mergeCell ref="B94:D94"/>
    <mergeCell ref="B82:D82"/>
    <mergeCell ref="B83:D83"/>
    <mergeCell ref="B87:E87"/>
    <mergeCell ref="A88:F88"/>
    <mergeCell ref="A89:F89"/>
    <mergeCell ref="B91:E91"/>
  </mergeCells>
  <dataValidations count="1">
    <dataValidation type="list" allowBlank="1" showInputMessage="1" showErrorMessage="1" sqref="B81:B83 B12:B20 B34:B72" xr:uid="{00000000-0002-0000-1100-000000000000}">
      <formula1>Liste_Activités</formula1>
    </dataValidation>
  </dataValidations>
  <pageMargins left="0" right="0" top="0" bottom="0" header="0" footer="0"/>
  <pageSetup paperSize="119" scale="60" orientation="portrait" horizontalDpi="1200" verticalDpi="1200" r:id="rId1"/>
  <headerFooter scaleWithDoc="0"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2:I96"/>
  <sheetViews>
    <sheetView view="pageBreakPreview" zoomScale="80" zoomScaleNormal="100" zoomScaleSheetLayoutView="80" workbookViewId="0">
      <selection activeCell="B40" sqref="B40:D4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9" style="2" customWidth="1"/>
    <col min="7" max="8" width="11.42578125" style="2"/>
    <col min="9" max="9" width="13" style="2" bestFit="1" customWidth="1"/>
    <col min="10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2"/>
      <c r="B21" s="35" t="s">
        <v>109</v>
      </c>
      <c r="C21" s="31"/>
      <c r="D21" s="31"/>
      <c r="E21" s="31"/>
      <c r="F21" s="31"/>
    </row>
    <row r="22" spans="1:6" ht="15" x14ac:dyDescent="0.2">
      <c r="A22" s="22"/>
      <c r="B22" s="36"/>
      <c r="C22" s="31"/>
      <c r="D22" s="31"/>
      <c r="E22" s="31"/>
      <c r="F22" s="31"/>
    </row>
    <row r="23" spans="1:6" ht="15" x14ac:dyDescent="0.2">
      <c r="A23" s="22"/>
      <c r="B23" s="36"/>
      <c r="C23" s="31"/>
      <c r="D23" s="31"/>
      <c r="E23" s="31"/>
      <c r="F23" s="31"/>
    </row>
    <row r="24" spans="1:6" ht="15" x14ac:dyDescent="0.2">
      <c r="A24" s="22"/>
      <c r="B24" s="35"/>
      <c r="C24" s="31"/>
      <c r="D24" s="31"/>
      <c r="E24" s="31"/>
      <c r="F24" s="31"/>
    </row>
    <row r="25" spans="1:6" ht="15" x14ac:dyDescent="0.2">
      <c r="A25" s="22"/>
      <c r="B25" s="35" t="s">
        <v>51</v>
      </c>
      <c r="C25" s="31"/>
      <c r="D25" s="31"/>
      <c r="E25" s="31"/>
      <c r="F25" s="31"/>
    </row>
    <row r="26" spans="1:6" ht="15" x14ac:dyDescent="0.2">
      <c r="A26" s="22"/>
      <c r="B26" s="36" t="s">
        <v>52</v>
      </c>
      <c r="C26" s="31"/>
      <c r="D26" s="31"/>
      <c r="E26" s="31"/>
      <c r="F26" s="31"/>
    </row>
    <row r="27" spans="1:6" ht="15" x14ac:dyDescent="0.2">
      <c r="A27" s="22"/>
      <c r="B27" s="36" t="s">
        <v>53</v>
      </c>
      <c r="C27" s="31"/>
      <c r="D27" s="31"/>
      <c r="E27" s="31"/>
      <c r="F27" s="31"/>
    </row>
    <row r="28" spans="1:6" x14ac:dyDescent="0.2">
      <c r="A28" s="23"/>
      <c r="B28" s="31"/>
      <c r="C28" s="33"/>
      <c r="D28" s="33"/>
      <c r="E28" s="34"/>
      <c r="F28" s="31"/>
    </row>
    <row r="29" spans="1:6" ht="15" x14ac:dyDescent="0.2">
      <c r="A29" s="22"/>
      <c r="B29" s="33"/>
      <c r="C29" s="33"/>
      <c r="D29" s="37" t="s">
        <v>41</v>
      </c>
      <c r="E29" s="37" t="s">
        <v>110</v>
      </c>
      <c r="F29" s="31"/>
    </row>
    <row r="30" spans="1:6" ht="13.5" thickBot="1" x14ac:dyDescent="0.25">
      <c r="A30" s="24"/>
      <c r="B30" s="24"/>
      <c r="C30" s="24"/>
      <c r="D30" s="24"/>
      <c r="E30" s="24"/>
      <c r="F30" s="30"/>
    </row>
    <row r="31" spans="1:6" s="51" customFormat="1" ht="21.75" customHeight="1" x14ac:dyDescent="0.2">
      <c r="A31" s="92" t="s">
        <v>0</v>
      </c>
      <c r="B31" s="92"/>
      <c r="C31" s="92"/>
      <c r="D31" s="92"/>
      <c r="E31" s="92"/>
      <c r="F31" s="92"/>
    </row>
    <row r="32" spans="1:6" x14ac:dyDescent="0.2">
      <c r="A32" s="22"/>
      <c r="B32" s="23"/>
      <c r="C32" s="22"/>
      <c r="D32" s="22"/>
      <c r="E32" s="22"/>
    </row>
    <row r="33" spans="1:6" ht="14.25" x14ac:dyDescent="0.2">
      <c r="A33" s="31"/>
      <c r="B33" s="32" t="s">
        <v>7</v>
      </c>
      <c r="C33" s="32"/>
      <c r="D33" s="32"/>
      <c r="E33" s="38"/>
      <c r="F33" s="31"/>
    </row>
    <row r="34" spans="1:6" ht="14.25" x14ac:dyDescent="0.2">
      <c r="A34" s="31"/>
      <c r="B34" s="91"/>
      <c r="C34" s="91"/>
      <c r="D34" s="91"/>
      <c r="E34" s="38"/>
      <c r="F34" s="31"/>
    </row>
    <row r="35" spans="1:6" ht="14.25" x14ac:dyDescent="0.2">
      <c r="A35" s="31"/>
      <c r="B35" s="91"/>
      <c r="C35" s="91"/>
      <c r="D35" s="91"/>
      <c r="E35" s="38"/>
      <c r="F35" s="31"/>
    </row>
    <row r="36" spans="1:6" ht="14.25" x14ac:dyDescent="0.2">
      <c r="A36" s="31"/>
      <c r="B36" s="91" t="s">
        <v>139</v>
      </c>
      <c r="C36" s="91"/>
      <c r="D36" s="91"/>
      <c r="E36" s="38"/>
      <c r="F36" s="31"/>
    </row>
    <row r="37" spans="1:6" ht="14.25" x14ac:dyDescent="0.2">
      <c r="A37" s="31"/>
      <c r="B37" s="91"/>
      <c r="C37" s="91"/>
      <c r="D37" s="91"/>
      <c r="E37" s="38"/>
      <c r="F37" s="31"/>
    </row>
    <row r="38" spans="1:6" ht="14.25" x14ac:dyDescent="0.2">
      <c r="A38" s="31"/>
      <c r="B38" s="91"/>
      <c r="C38" s="91"/>
      <c r="D38" s="91"/>
      <c r="E38" s="38"/>
      <c r="F38" s="31"/>
    </row>
    <row r="39" spans="1:6" ht="14.25" x14ac:dyDescent="0.2">
      <c r="A39" s="31"/>
      <c r="B39" s="91"/>
      <c r="C39" s="91"/>
      <c r="D39" s="91"/>
      <c r="E39" s="38"/>
      <c r="F39" s="31"/>
    </row>
    <row r="40" spans="1:6" ht="14.25" x14ac:dyDescent="0.2">
      <c r="A40" s="31"/>
      <c r="B40" s="91"/>
      <c r="C40" s="91"/>
      <c r="D40" s="91"/>
      <c r="E40" s="38"/>
      <c r="F40" s="31"/>
    </row>
    <row r="41" spans="1:6" ht="13.5" customHeight="1" x14ac:dyDescent="0.2">
      <c r="A41" s="31"/>
      <c r="B41" s="91"/>
      <c r="C41" s="91"/>
      <c r="D41" s="91"/>
      <c r="E41" s="38"/>
      <c r="F41" s="31"/>
    </row>
    <row r="42" spans="1:6" ht="30" customHeight="1" x14ac:dyDescent="0.2">
      <c r="A42" s="31"/>
      <c r="B42" s="91"/>
      <c r="C42" s="91"/>
      <c r="D42" s="91"/>
      <c r="E42" s="38"/>
      <c r="F42" s="31"/>
    </row>
    <row r="43" spans="1:6" ht="14.25" x14ac:dyDescent="0.2">
      <c r="A43" s="31"/>
      <c r="B43" s="91"/>
      <c r="C43" s="91"/>
      <c r="D43" s="91"/>
      <c r="E43" s="38"/>
      <c r="F43" s="31"/>
    </row>
    <row r="44" spans="1:6" ht="14.25" x14ac:dyDescent="0.2">
      <c r="A44" s="31"/>
      <c r="B44" s="91"/>
      <c r="C44" s="91"/>
      <c r="D44" s="91"/>
      <c r="E44" s="38"/>
      <c r="F44" s="31"/>
    </row>
    <row r="45" spans="1:6" ht="14.25" x14ac:dyDescent="0.2">
      <c r="A45" s="31"/>
      <c r="B45" s="91"/>
      <c r="C45" s="91"/>
      <c r="D45" s="91"/>
      <c r="E45" s="38"/>
      <c r="F45" s="31"/>
    </row>
    <row r="46" spans="1:6" ht="14.25" x14ac:dyDescent="0.2">
      <c r="A46" s="31"/>
      <c r="B46" s="91"/>
      <c r="C46" s="91"/>
      <c r="D46" s="91"/>
      <c r="E46" s="38"/>
      <c r="F46" s="31"/>
    </row>
    <row r="47" spans="1:6" ht="14.25" x14ac:dyDescent="0.2">
      <c r="A47" s="31"/>
      <c r="B47" s="91"/>
      <c r="C47" s="91"/>
      <c r="D47" s="91"/>
      <c r="E47" s="38"/>
      <c r="F47" s="31"/>
    </row>
    <row r="48" spans="1:6" ht="14.25" x14ac:dyDescent="0.2">
      <c r="A48" s="31"/>
      <c r="B48" s="91"/>
      <c r="C48" s="91"/>
      <c r="D48" s="91"/>
      <c r="E48" s="38"/>
      <c r="F48" s="31"/>
    </row>
    <row r="49" spans="1:6" ht="14.25" x14ac:dyDescent="0.2">
      <c r="A49" s="31"/>
      <c r="B49" s="91"/>
      <c r="C49" s="91"/>
      <c r="D49" s="91"/>
      <c r="E49" s="38"/>
      <c r="F49" s="31"/>
    </row>
    <row r="50" spans="1:6" ht="14.25" x14ac:dyDescent="0.2">
      <c r="A50" s="31"/>
      <c r="B50" s="91"/>
      <c r="C50" s="91"/>
      <c r="D50" s="91"/>
      <c r="E50" s="38"/>
      <c r="F50" s="31"/>
    </row>
    <row r="51" spans="1:6" ht="14.25" x14ac:dyDescent="0.2">
      <c r="A51" s="31"/>
      <c r="B51" s="91"/>
      <c r="C51" s="91"/>
      <c r="D51" s="91"/>
      <c r="E51" s="38"/>
      <c r="F51" s="31"/>
    </row>
    <row r="52" spans="1:6" ht="14.25" x14ac:dyDescent="0.2">
      <c r="A52" s="31"/>
      <c r="B52" s="91"/>
      <c r="C52" s="91"/>
      <c r="D52" s="91"/>
      <c r="E52" s="38"/>
      <c r="F52" s="31"/>
    </row>
    <row r="53" spans="1:6" ht="14.25" x14ac:dyDescent="0.2">
      <c r="A53" s="31"/>
      <c r="B53" s="91"/>
      <c r="C53" s="91"/>
      <c r="D53" s="91"/>
      <c r="E53" s="38"/>
      <c r="F53" s="31"/>
    </row>
    <row r="54" spans="1:6" ht="14.25" x14ac:dyDescent="0.2">
      <c r="A54" s="31"/>
      <c r="B54" s="91"/>
      <c r="C54" s="91"/>
      <c r="D54" s="91"/>
      <c r="E54" s="38"/>
      <c r="F54" s="31"/>
    </row>
    <row r="55" spans="1:6" ht="14.25" x14ac:dyDescent="0.2">
      <c r="A55" s="31"/>
      <c r="B55" s="91"/>
      <c r="C55" s="91"/>
      <c r="D55" s="91"/>
      <c r="E55" s="38"/>
      <c r="F55" s="31"/>
    </row>
    <row r="56" spans="1:6" ht="14.25" x14ac:dyDescent="0.2">
      <c r="A56" s="31"/>
      <c r="B56" s="91"/>
      <c r="C56" s="91"/>
      <c r="D56" s="91"/>
      <c r="E56" s="38"/>
      <c r="F56" s="31"/>
    </row>
    <row r="57" spans="1:6" ht="14.25" x14ac:dyDescent="0.2">
      <c r="A57" s="31"/>
      <c r="B57" s="91"/>
      <c r="C57" s="91"/>
      <c r="D57" s="91"/>
      <c r="E57" s="38"/>
      <c r="F57" s="31"/>
    </row>
    <row r="58" spans="1:6" ht="14.25" x14ac:dyDescent="0.2">
      <c r="A58" s="31"/>
      <c r="B58" s="91"/>
      <c r="C58" s="91"/>
      <c r="D58" s="91"/>
      <c r="E58" s="38"/>
      <c r="F58" s="31"/>
    </row>
    <row r="59" spans="1:6" ht="14.25" x14ac:dyDescent="0.2">
      <c r="A59" s="31"/>
      <c r="B59" s="91"/>
      <c r="C59" s="91"/>
      <c r="D59" s="91"/>
      <c r="E59" s="38"/>
      <c r="F59" s="31"/>
    </row>
    <row r="60" spans="1:6" ht="14.25" x14ac:dyDescent="0.2">
      <c r="A60" s="31"/>
      <c r="B60" s="91"/>
      <c r="C60" s="91"/>
      <c r="D60" s="91"/>
      <c r="E60" s="38"/>
      <c r="F60" s="31"/>
    </row>
    <row r="61" spans="1:6" ht="14.25" x14ac:dyDescent="0.2">
      <c r="A61" s="31"/>
      <c r="B61" s="91"/>
      <c r="C61" s="91"/>
      <c r="D61" s="91"/>
      <c r="E61" s="38"/>
      <c r="F61" s="31"/>
    </row>
    <row r="62" spans="1:6" ht="14.25" x14ac:dyDescent="0.2">
      <c r="A62" s="31"/>
      <c r="B62" s="91"/>
      <c r="C62" s="91"/>
      <c r="D62" s="91"/>
      <c r="E62" s="38"/>
      <c r="F62" s="31"/>
    </row>
    <row r="63" spans="1:6" ht="14.25" x14ac:dyDescent="0.2">
      <c r="A63" s="31"/>
      <c r="B63" s="91"/>
      <c r="C63" s="91"/>
      <c r="D63" s="91"/>
      <c r="E63" s="38"/>
      <c r="F63" s="31"/>
    </row>
    <row r="64" spans="1:6" ht="14.25" x14ac:dyDescent="0.2">
      <c r="A64" s="31"/>
      <c r="B64" s="91"/>
      <c r="C64" s="91"/>
      <c r="D64" s="91"/>
      <c r="E64" s="38"/>
      <c r="F64" s="31"/>
    </row>
    <row r="65" spans="1:9" ht="14.25" x14ac:dyDescent="0.2">
      <c r="A65" s="31"/>
      <c r="B65" s="91"/>
      <c r="C65" s="91"/>
      <c r="D65" s="91"/>
      <c r="E65" s="38"/>
      <c r="F65" s="31"/>
    </row>
    <row r="66" spans="1:9" ht="14.25" x14ac:dyDescent="0.2">
      <c r="A66" s="31"/>
      <c r="B66" s="91"/>
      <c r="C66" s="91"/>
      <c r="D66" s="91"/>
      <c r="E66" s="38"/>
      <c r="F66" s="31"/>
    </row>
    <row r="67" spans="1:9" ht="14.25" x14ac:dyDescent="0.2">
      <c r="A67" s="31"/>
      <c r="B67" s="91"/>
      <c r="C67" s="91"/>
      <c r="D67" s="91"/>
      <c r="E67" s="38"/>
      <c r="F67" s="31"/>
    </row>
    <row r="68" spans="1:9" ht="14.25" x14ac:dyDescent="0.2">
      <c r="A68" s="31"/>
      <c r="B68" s="91"/>
      <c r="C68" s="91"/>
      <c r="D68" s="91"/>
      <c r="E68" s="38"/>
      <c r="F68" s="31"/>
    </row>
    <row r="69" spans="1:9" ht="14.25" x14ac:dyDescent="0.2">
      <c r="A69" s="31"/>
      <c r="B69" s="91"/>
      <c r="C69" s="91"/>
      <c r="D69" s="91"/>
      <c r="E69" s="38"/>
      <c r="F69" s="31"/>
    </row>
    <row r="70" spans="1:9" ht="14.25" x14ac:dyDescent="0.2">
      <c r="A70" s="31"/>
      <c r="B70" s="91"/>
      <c r="C70" s="91"/>
      <c r="D70" s="91"/>
      <c r="E70" s="38"/>
      <c r="F70" s="31"/>
    </row>
    <row r="71" spans="1:9" ht="14.25" x14ac:dyDescent="0.2">
      <c r="A71" s="31"/>
      <c r="B71" s="91"/>
      <c r="C71" s="91"/>
      <c r="D71" s="91"/>
      <c r="E71" s="38"/>
      <c r="F71" s="31"/>
    </row>
    <row r="72" spans="1:9" ht="13.5" customHeight="1" x14ac:dyDescent="0.2">
      <c r="A72" s="31"/>
      <c r="B72" s="91"/>
      <c r="C72" s="91"/>
      <c r="D72" s="91"/>
      <c r="E72" s="38"/>
      <c r="F72" s="31"/>
      <c r="I72" s="84">
        <f>+E80+'26-01-12 (2)'!E81</f>
        <v>4259.82</v>
      </c>
    </row>
    <row r="73" spans="1:9" ht="13.5" customHeight="1" x14ac:dyDescent="0.2">
      <c r="A73" s="31"/>
      <c r="B73" s="35" t="s">
        <v>45</v>
      </c>
      <c r="C73" s="36"/>
      <c r="D73" s="36"/>
      <c r="E73" s="39">
        <f>7.5*190</f>
        <v>1425</v>
      </c>
      <c r="F73" s="31"/>
    </row>
    <row r="74" spans="1:9" ht="13.5" customHeight="1" x14ac:dyDescent="0.2">
      <c r="A74" s="31"/>
      <c r="B74" s="44" t="s">
        <v>42</v>
      </c>
      <c r="C74" s="36"/>
      <c r="D74" s="36"/>
      <c r="E74" s="40">
        <v>0</v>
      </c>
      <c r="F74" s="31"/>
    </row>
    <row r="75" spans="1:9" ht="13.5" customHeight="1" x14ac:dyDescent="0.2">
      <c r="A75" s="31"/>
      <c r="B75" s="44" t="s">
        <v>43</v>
      </c>
      <c r="C75" s="36"/>
      <c r="D75" s="36"/>
      <c r="E75" s="40">
        <v>0</v>
      </c>
      <c r="F75" s="31"/>
    </row>
    <row r="76" spans="1:9" ht="13.5" customHeight="1" x14ac:dyDescent="0.2">
      <c r="A76" s="31"/>
      <c r="B76" s="35" t="s">
        <v>44</v>
      </c>
      <c r="C76" s="36"/>
      <c r="D76" s="36"/>
      <c r="E76" s="39">
        <f>SUM(E73:E75)</f>
        <v>1425</v>
      </c>
      <c r="F76" s="31"/>
    </row>
    <row r="77" spans="1:9" ht="13.5" customHeight="1" x14ac:dyDescent="0.2">
      <c r="A77" s="31"/>
      <c r="B77" s="36" t="s">
        <v>6</v>
      </c>
      <c r="C77" s="41">
        <v>0.05</v>
      </c>
      <c r="D77" s="36"/>
      <c r="E77" s="45">
        <f>ROUND(E76*C77,2)</f>
        <v>71.25</v>
      </c>
      <c r="F77" s="31"/>
    </row>
    <row r="78" spans="1:9" ht="13.5" customHeight="1" x14ac:dyDescent="0.2">
      <c r="A78" s="31"/>
      <c r="B78" s="36" t="s">
        <v>5</v>
      </c>
      <c r="C78" s="41">
        <v>9.5000000000000001E-2</v>
      </c>
      <c r="D78" s="36"/>
      <c r="E78" s="46">
        <f>ROUND((E76+E77)*C78,2)</f>
        <v>142.13999999999999</v>
      </c>
      <c r="F78" s="31"/>
    </row>
    <row r="79" spans="1:9" ht="13.5" customHeight="1" x14ac:dyDescent="0.2">
      <c r="A79" s="31"/>
      <c r="B79" s="36"/>
      <c r="C79" s="36"/>
      <c r="D79" s="36"/>
      <c r="E79" s="42"/>
      <c r="F79" s="31"/>
    </row>
    <row r="80" spans="1:9" ht="16.5" customHeight="1" thickBot="1" x14ac:dyDescent="0.25">
      <c r="A80" s="31"/>
      <c r="B80" s="35" t="s">
        <v>46</v>
      </c>
      <c r="C80" s="36"/>
      <c r="D80" s="36"/>
      <c r="E80" s="43">
        <f>SUM(E76:E78)</f>
        <v>1638.3899999999999</v>
      </c>
      <c r="F80" s="31"/>
    </row>
    <row r="81" spans="1:6" ht="15.75" thickTop="1" x14ac:dyDescent="0.2">
      <c r="A81" s="31"/>
      <c r="B81" s="97"/>
      <c r="C81" s="97"/>
      <c r="D81" s="97"/>
      <c r="E81" s="47"/>
      <c r="F81" s="31"/>
    </row>
    <row r="82" spans="1:6" ht="15" x14ac:dyDescent="0.2">
      <c r="A82" s="31"/>
      <c r="B82" s="98" t="s">
        <v>48</v>
      </c>
      <c r="C82" s="98"/>
      <c r="D82" s="98"/>
      <c r="E82" s="47">
        <v>0</v>
      </c>
      <c r="F82" s="31"/>
    </row>
    <row r="83" spans="1:6" ht="15" x14ac:dyDescent="0.2">
      <c r="A83" s="31"/>
      <c r="B83" s="97"/>
      <c r="C83" s="97"/>
      <c r="D83" s="97"/>
      <c r="E83" s="47"/>
      <c r="F83" s="31"/>
    </row>
    <row r="84" spans="1:6" ht="19.5" customHeight="1" x14ac:dyDescent="0.2">
      <c r="A84" s="31"/>
      <c r="B84" s="48" t="s">
        <v>47</v>
      </c>
      <c r="C84" s="49"/>
      <c r="D84" s="49"/>
      <c r="E84" s="50">
        <f>E80-E82</f>
        <v>1638.3899999999999</v>
      </c>
      <c r="F84" s="31"/>
    </row>
    <row r="85" spans="1:6" ht="13.5" customHeight="1" x14ac:dyDescent="0.2">
      <c r="A85" s="31"/>
      <c r="B85" s="31"/>
      <c r="C85" s="31"/>
      <c r="D85" s="31"/>
      <c r="E85" s="31"/>
      <c r="F85" s="31"/>
    </row>
    <row r="86" spans="1:6" x14ac:dyDescent="0.2">
      <c r="A86" s="31"/>
      <c r="B86" s="31"/>
      <c r="C86" s="31"/>
      <c r="D86" s="31"/>
      <c r="E86" s="31"/>
      <c r="F86" s="31"/>
    </row>
    <row r="87" spans="1:6" x14ac:dyDescent="0.2">
      <c r="A87" s="31"/>
      <c r="B87" s="99"/>
      <c r="C87" s="99"/>
      <c r="D87" s="99"/>
      <c r="E87" s="99"/>
      <c r="F87" s="31"/>
    </row>
    <row r="88" spans="1:6" ht="14.25" x14ac:dyDescent="0.2">
      <c r="A88" s="100" t="s">
        <v>49</v>
      </c>
      <c r="B88" s="100"/>
      <c r="C88" s="100"/>
      <c r="D88" s="100"/>
      <c r="E88" s="100"/>
      <c r="F88" s="100"/>
    </row>
    <row r="89" spans="1:6" ht="14.25" x14ac:dyDescent="0.2">
      <c r="A89" s="101" t="s">
        <v>8</v>
      </c>
      <c r="B89" s="101"/>
      <c r="C89" s="101"/>
      <c r="D89" s="101"/>
      <c r="E89" s="101"/>
      <c r="F89" s="101"/>
    </row>
    <row r="90" spans="1:6" x14ac:dyDescent="0.2">
      <c r="A90" s="31"/>
      <c r="B90" s="31"/>
      <c r="C90" s="31"/>
      <c r="D90" s="31"/>
      <c r="E90" s="31"/>
      <c r="F90" s="31"/>
    </row>
    <row r="91" spans="1:6" x14ac:dyDescent="0.2">
      <c r="A91" s="31"/>
      <c r="B91" s="93"/>
      <c r="C91" s="93"/>
      <c r="D91" s="93"/>
      <c r="E91" s="93"/>
      <c r="F91" s="31"/>
    </row>
    <row r="92" spans="1:6" ht="15" x14ac:dyDescent="0.2">
      <c r="A92" s="94" t="s">
        <v>9</v>
      </c>
      <c r="B92" s="94"/>
      <c r="C92" s="94"/>
      <c r="D92" s="94"/>
      <c r="E92" s="94"/>
      <c r="F92" s="94"/>
    </row>
    <row r="94" spans="1:6" ht="39.75" customHeight="1" x14ac:dyDescent="0.2">
      <c r="B94" s="95"/>
      <c r="C94" s="96"/>
      <c r="D94" s="96"/>
    </row>
    <row r="95" spans="1:6" ht="13.5" customHeight="1" x14ac:dyDescent="0.2"/>
    <row r="96" spans="1:6" x14ac:dyDescent="0.2">
      <c r="B96" s="21"/>
      <c r="C96" s="21"/>
      <c r="D96" s="21"/>
    </row>
  </sheetData>
  <mergeCells count="49">
    <mergeCell ref="B94:D94"/>
    <mergeCell ref="B83:D83"/>
    <mergeCell ref="B87:E87"/>
    <mergeCell ref="A88:F88"/>
    <mergeCell ref="A89:F89"/>
    <mergeCell ref="B91:E91"/>
    <mergeCell ref="A92:F92"/>
    <mergeCell ref="B82:D8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81:D81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1:B83 B12:B20 B34:B72" xr:uid="{00000000-0002-0000-1200-000000000000}">
      <formula1>Liste_Activités</formula1>
    </dataValidation>
  </dataValidations>
  <pageMargins left="0" right="0" top="0" bottom="0" header="0" footer="0"/>
  <pageSetup paperSize="126" scale="85" orientation="portrait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2:F97"/>
  <sheetViews>
    <sheetView view="pageBreakPreview" zoomScale="80" zoomScaleNormal="100" zoomScaleSheetLayoutView="80" workbookViewId="0">
      <selection activeCell="E26" sqref="E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7.8554687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2"/>
      <c r="B21" s="35" t="s">
        <v>76</v>
      </c>
      <c r="C21" s="31"/>
      <c r="D21" s="31"/>
      <c r="E21" s="31"/>
      <c r="F21" s="31"/>
    </row>
    <row r="22" spans="1:6" ht="15" x14ac:dyDescent="0.2">
      <c r="A22" s="22"/>
      <c r="B22" s="36"/>
      <c r="C22" s="31"/>
      <c r="D22" s="31"/>
      <c r="E22" s="31"/>
      <c r="F22" s="31"/>
    </row>
    <row r="23" spans="1:6" ht="15" x14ac:dyDescent="0.2">
      <c r="A23" s="22"/>
      <c r="B23" s="36"/>
      <c r="C23" s="31"/>
      <c r="D23" s="31"/>
      <c r="E23" s="31"/>
      <c r="F23" s="31"/>
    </row>
    <row r="24" spans="1:6" ht="15" x14ac:dyDescent="0.2">
      <c r="A24" s="22"/>
      <c r="B24" s="35"/>
      <c r="C24" s="31"/>
      <c r="D24" s="31"/>
      <c r="E24" s="31"/>
      <c r="F24" s="31"/>
    </row>
    <row r="25" spans="1:6" ht="15" x14ac:dyDescent="0.2">
      <c r="A25" s="22"/>
      <c r="B25" s="35" t="s">
        <v>51</v>
      </c>
      <c r="C25" s="31"/>
      <c r="D25" s="31"/>
      <c r="E25" s="31"/>
      <c r="F25" s="31"/>
    </row>
    <row r="26" spans="1:6" ht="15" x14ac:dyDescent="0.2">
      <c r="A26" s="22"/>
      <c r="B26" s="36" t="s">
        <v>52</v>
      </c>
      <c r="C26" s="31"/>
      <c r="D26" s="31"/>
      <c r="E26" s="31"/>
      <c r="F26" s="31"/>
    </row>
    <row r="27" spans="1:6" ht="15" x14ac:dyDescent="0.2">
      <c r="A27" s="22"/>
      <c r="B27" s="36" t="s">
        <v>53</v>
      </c>
      <c r="C27" s="31"/>
      <c r="D27" s="31"/>
      <c r="E27" s="31"/>
      <c r="F27" s="31"/>
    </row>
    <row r="28" spans="1:6" x14ac:dyDescent="0.2">
      <c r="A28" s="23"/>
      <c r="B28" s="31"/>
      <c r="C28" s="33"/>
      <c r="D28" s="33"/>
      <c r="E28" s="34"/>
      <c r="F28" s="31"/>
    </row>
    <row r="29" spans="1:6" ht="15" x14ac:dyDescent="0.2">
      <c r="A29" s="22"/>
      <c r="B29" s="33"/>
      <c r="C29" s="33"/>
      <c r="D29" s="37" t="s">
        <v>41</v>
      </c>
      <c r="E29" s="37" t="s">
        <v>77</v>
      </c>
      <c r="F29" s="31"/>
    </row>
    <row r="30" spans="1:6" ht="13.5" thickBot="1" x14ac:dyDescent="0.25">
      <c r="A30" s="24"/>
      <c r="B30" s="24"/>
      <c r="C30" s="24"/>
      <c r="D30" s="24"/>
      <c r="E30" s="24"/>
      <c r="F30" s="30"/>
    </row>
    <row r="31" spans="1:6" s="51" customFormat="1" ht="21.75" customHeight="1" x14ac:dyDescent="0.2">
      <c r="A31" s="92" t="s">
        <v>0</v>
      </c>
      <c r="B31" s="92"/>
      <c r="C31" s="92"/>
      <c r="D31" s="92"/>
      <c r="E31" s="92"/>
      <c r="F31" s="92"/>
    </row>
    <row r="32" spans="1:6" x14ac:dyDescent="0.2">
      <c r="A32" s="22"/>
      <c r="B32" s="23"/>
      <c r="C32" s="22"/>
      <c r="D32" s="22"/>
      <c r="E32" s="22"/>
    </row>
    <row r="33" spans="1:6" ht="14.25" x14ac:dyDescent="0.2">
      <c r="A33" s="31"/>
      <c r="B33" s="32" t="s">
        <v>7</v>
      </c>
      <c r="C33" s="32"/>
      <c r="D33" s="32"/>
      <c r="E33" s="38"/>
      <c r="F33" s="31"/>
    </row>
    <row r="34" spans="1:6" ht="14.25" x14ac:dyDescent="0.2">
      <c r="A34" s="31"/>
      <c r="B34" s="91"/>
      <c r="C34" s="91"/>
      <c r="D34" s="91"/>
      <c r="E34" s="38"/>
      <c r="F34" s="31"/>
    </row>
    <row r="35" spans="1:6" ht="14.25" x14ac:dyDescent="0.2">
      <c r="A35" s="31"/>
      <c r="B35" s="91"/>
      <c r="C35" s="91"/>
      <c r="D35" s="91"/>
      <c r="E35" s="38"/>
      <c r="F35" s="31"/>
    </row>
    <row r="36" spans="1:6" ht="30" customHeight="1" x14ac:dyDescent="0.2">
      <c r="A36" s="31"/>
      <c r="B36" s="91" t="s">
        <v>139</v>
      </c>
      <c r="C36" s="91"/>
      <c r="D36" s="91"/>
      <c r="E36" s="38"/>
      <c r="F36" s="31"/>
    </row>
    <row r="37" spans="1:6" ht="14.25" x14ac:dyDescent="0.2">
      <c r="A37" s="31"/>
      <c r="B37" s="91"/>
      <c r="C37" s="91"/>
      <c r="D37" s="91"/>
      <c r="E37" s="38"/>
      <c r="F37" s="31"/>
    </row>
    <row r="38" spans="1:6" ht="14.25" x14ac:dyDescent="0.2">
      <c r="A38" s="31"/>
      <c r="B38" s="91"/>
      <c r="C38" s="91"/>
      <c r="D38" s="91"/>
      <c r="E38" s="38"/>
      <c r="F38" s="31"/>
    </row>
    <row r="39" spans="1:6" ht="14.25" x14ac:dyDescent="0.2">
      <c r="A39" s="31"/>
      <c r="B39" s="91"/>
      <c r="C39" s="91"/>
      <c r="D39" s="91"/>
      <c r="E39" s="38"/>
      <c r="F39" s="31"/>
    </row>
    <row r="40" spans="1:6" ht="14.25" x14ac:dyDescent="0.2">
      <c r="A40" s="31"/>
      <c r="B40" s="91"/>
      <c r="C40" s="91"/>
      <c r="D40" s="91"/>
      <c r="E40" s="38"/>
      <c r="F40" s="31"/>
    </row>
    <row r="41" spans="1:6" ht="13.5" customHeight="1" x14ac:dyDescent="0.2">
      <c r="A41" s="31"/>
      <c r="B41" s="91"/>
      <c r="C41" s="91"/>
      <c r="D41" s="91"/>
      <c r="E41" s="38"/>
      <c r="F41" s="31"/>
    </row>
    <row r="42" spans="1:6" ht="29.25" customHeight="1" x14ac:dyDescent="0.2">
      <c r="A42" s="31"/>
      <c r="B42" s="91"/>
      <c r="C42" s="91"/>
      <c r="D42" s="91"/>
      <c r="E42" s="38"/>
      <c r="F42" s="31"/>
    </row>
    <row r="43" spans="1:6" ht="14.25" x14ac:dyDescent="0.2">
      <c r="A43" s="31"/>
      <c r="B43" s="91"/>
      <c r="C43" s="91"/>
      <c r="D43" s="91"/>
      <c r="E43" s="38"/>
      <c r="F43" s="31"/>
    </row>
    <row r="44" spans="1:6" ht="14.25" x14ac:dyDescent="0.2">
      <c r="A44" s="31"/>
      <c r="B44" s="91"/>
      <c r="C44" s="91"/>
      <c r="D44" s="91"/>
      <c r="E44" s="38"/>
      <c r="F44" s="31"/>
    </row>
    <row r="45" spans="1:6" ht="14.25" x14ac:dyDescent="0.2">
      <c r="A45" s="31"/>
      <c r="B45" s="91"/>
      <c r="C45" s="91"/>
      <c r="D45" s="91"/>
      <c r="E45" s="38"/>
      <c r="F45" s="31"/>
    </row>
    <row r="46" spans="1:6" ht="14.25" x14ac:dyDescent="0.2">
      <c r="A46" s="31"/>
      <c r="B46" s="91"/>
      <c r="C46" s="91"/>
      <c r="D46" s="91"/>
      <c r="E46" s="38"/>
      <c r="F46" s="31"/>
    </row>
    <row r="47" spans="1:6" ht="14.25" x14ac:dyDescent="0.2">
      <c r="A47" s="31"/>
      <c r="B47" s="91"/>
      <c r="C47" s="91"/>
      <c r="D47" s="91"/>
      <c r="E47" s="38"/>
      <c r="F47" s="31"/>
    </row>
    <row r="48" spans="1:6" ht="14.25" x14ac:dyDescent="0.2">
      <c r="A48" s="31"/>
      <c r="B48" s="91"/>
      <c r="C48" s="91"/>
      <c r="D48" s="91"/>
      <c r="E48" s="38"/>
      <c r="F48" s="31"/>
    </row>
    <row r="49" spans="1:6" ht="14.25" x14ac:dyDescent="0.2">
      <c r="A49" s="31"/>
      <c r="B49" s="91"/>
      <c r="C49" s="91"/>
      <c r="D49" s="91"/>
      <c r="E49" s="38"/>
      <c r="F49" s="31"/>
    </row>
    <row r="50" spans="1:6" ht="14.25" x14ac:dyDescent="0.2">
      <c r="A50" s="31"/>
      <c r="B50" s="91"/>
      <c r="C50" s="91"/>
      <c r="D50" s="91"/>
      <c r="E50" s="38"/>
      <c r="F50" s="31"/>
    </row>
    <row r="51" spans="1:6" ht="14.25" x14ac:dyDescent="0.2">
      <c r="A51" s="31"/>
      <c r="B51" s="91"/>
      <c r="C51" s="91"/>
      <c r="D51" s="91"/>
      <c r="E51" s="38"/>
      <c r="F51" s="31"/>
    </row>
    <row r="52" spans="1:6" ht="14.25" x14ac:dyDescent="0.2">
      <c r="A52" s="31"/>
      <c r="B52" s="91"/>
      <c r="C52" s="91"/>
      <c r="D52" s="91"/>
      <c r="E52" s="38"/>
      <c r="F52" s="31"/>
    </row>
    <row r="53" spans="1:6" ht="14.25" x14ac:dyDescent="0.2">
      <c r="A53" s="31"/>
      <c r="B53" s="91"/>
      <c r="C53" s="91"/>
      <c r="D53" s="91"/>
      <c r="E53" s="38"/>
      <c r="F53" s="31"/>
    </row>
    <row r="54" spans="1:6" ht="14.25" x14ac:dyDescent="0.2">
      <c r="A54" s="31"/>
      <c r="B54" s="91"/>
      <c r="C54" s="91"/>
      <c r="D54" s="91"/>
      <c r="E54" s="38"/>
      <c r="F54" s="31"/>
    </row>
    <row r="55" spans="1:6" ht="14.25" x14ac:dyDescent="0.2">
      <c r="A55" s="31"/>
      <c r="B55" s="91"/>
      <c r="C55" s="91"/>
      <c r="D55" s="91"/>
      <c r="E55" s="38"/>
      <c r="F55" s="31"/>
    </row>
    <row r="56" spans="1:6" ht="14.25" x14ac:dyDescent="0.2">
      <c r="A56" s="31"/>
      <c r="B56" s="91"/>
      <c r="C56" s="91"/>
      <c r="D56" s="91"/>
      <c r="E56" s="38"/>
      <c r="F56" s="31"/>
    </row>
    <row r="57" spans="1:6" ht="14.25" x14ac:dyDescent="0.2">
      <c r="A57" s="31"/>
      <c r="B57" s="91"/>
      <c r="C57" s="91"/>
      <c r="D57" s="91"/>
      <c r="E57" s="38"/>
      <c r="F57" s="31"/>
    </row>
    <row r="58" spans="1:6" ht="14.25" x14ac:dyDescent="0.2">
      <c r="A58" s="31"/>
      <c r="B58" s="91"/>
      <c r="C58" s="91"/>
      <c r="D58" s="91"/>
      <c r="E58" s="38"/>
      <c r="F58" s="31"/>
    </row>
    <row r="59" spans="1:6" ht="14.25" x14ac:dyDescent="0.2">
      <c r="A59" s="31"/>
      <c r="B59" s="91"/>
      <c r="C59" s="91"/>
      <c r="D59" s="91"/>
      <c r="E59" s="38"/>
      <c r="F59" s="31"/>
    </row>
    <row r="60" spans="1:6" ht="14.25" x14ac:dyDescent="0.2">
      <c r="A60" s="31"/>
      <c r="B60" s="91"/>
      <c r="C60" s="91"/>
      <c r="D60" s="91"/>
      <c r="E60" s="38"/>
      <c r="F60" s="31"/>
    </row>
    <row r="61" spans="1:6" ht="14.25" x14ac:dyDescent="0.2">
      <c r="A61" s="31"/>
      <c r="B61" s="91"/>
      <c r="C61" s="91"/>
      <c r="D61" s="91"/>
      <c r="E61" s="38"/>
      <c r="F61" s="31"/>
    </row>
    <row r="62" spans="1:6" ht="14.25" x14ac:dyDescent="0.2">
      <c r="A62" s="31"/>
      <c r="B62" s="91"/>
      <c r="C62" s="91"/>
      <c r="D62" s="91"/>
      <c r="E62" s="38"/>
      <c r="F62" s="31"/>
    </row>
    <row r="63" spans="1:6" ht="14.25" x14ac:dyDescent="0.2">
      <c r="A63" s="31"/>
      <c r="B63" s="91"/>
      <c r="C63" s="91"/>
      <c r="D63" s="91"/>
      <c r="E63" s="38"/>
      <c r="F63" s="31"/>
    </row>
    <row r="64" spans="1:6" ht="14.25" x14ac:dyDescent="0.2">
      <c r="A64" s="31"/>
      <c r="B64" s="91"/>
      <c r="C64" s="91"/>
      <c r="D64" s="91"/>
      <c r="E64" s="38"/>
      <c r="F64" s="31"/>
    </row>
    <row r="65" spans="1:6" ht="14.25" x14ac:dyDescent="0.2">
      <c r="A65" s="31"/>
      <c r="B65" s="91"/>
      <c r="C65" s="91"/>
      <c r="D65" s="91"/>
      <c r="E65" s="38"/>
      <c r="F65" s="31"/>
    </row>
    <row r="66" spans="1:6" ht="14.25" x14ac:dyDescent="0.2">
      <c r="A66" s="31"/>
      <c r="B66" s="91"/>
      <c r="C66" s="91"/>
      <c r="D66" s="91"/>
      <c r="E66" s="38"/>
      <c r="F66" s="31"/>
    </row>
    <row r="67" spans="1:6" ht="14.25" x14ac:dyDescent="0.2">
      <c r="A67" s="31"/>
      <c r="B67" s="91"/>
      <c r="C67" s="91"/>
      <c r="D67" s="91"/>
      <c r="E67" s="38"/>
      <c r="F67" s="31"/>
    </row>
    <row r="68" spans="1:6" ht="14.25" x14ac:dyDescent="0.2">
      <c r="A68" s="31"/>
      <c r="B68" s="91"/>
      <c r="C68" s="91"/>
      <c r="D68" s="91"/>
      <c r="E68" s="38"/>
      <c r="F68" s="31"/>
    </row>
    <row r="69" spans="1:6" ht="14.25" x14ac:dyDescent="0.2">
      <c r="A69" s="31"/>
      <c r="B69" s="91"/>
      <c r="C69" s="91"/>
      <c r="D69" s="91"/>
      <c r="E69" s="38"/>
      <c r="F69" s="31"/>
    </row>
    <row r="70" spans="1:6" ht="14.25" x14ac:dyDescent="0.2">
      <c r="A70" s="31"/>
      <c r="B70" s="91"/>
      <c r="C70" s="91"/>
      <c r="D70" s="91"/>
      <c r="E70" s="38"/>
      <c r="F70" s="31"/>
    </row>
    <row r="71" spans="1:6" ht="14.25" x14ac:dyDescent="0.2">
      <c r="A71" s="31"/>
      <c r="B71" s="91"/>
      <c r="C71" s="91"/>
      <c r="D71" s="91"/>
      <c r="E71" s="38"/>
      <c r="F71" s="31"/>
    </row>
    <row r="72" spans="1:6" ht="14.25" x14ac:dyDescent="0.2">
      <c r="A72" s="31"/>
      <c r="B72" s="91"/>
      <c r="C72" s="91"/>
      <c r="D72" s="91"/>
      <c r="E72" s="38"/>
      <c r="F72" s="31"/>
    </row>
    <row r="73" spans="1:6" ht="13.5" customHeight="1" x14ac:dyDescent="0.2">
      <c r="A73" s="31"/>
      <c r="B73" s="91"/>
      <c r="C73" s="91"/>
      <c r="D73" s="91"/>
      <c r="E73" s="38"/>
      <c r="F73" s="31"/>
    </row>
    <row r="74" spans="1:6" ht="13.5" customHeight="1" x14ac:dyDescent="0.2">
      <c r="A74" s="31"/>
      <c r="B74" s="35" t="s">
        <v>45</v>
      </c>
      <c r="C74" s="36"/>
      <c r="D74" s="36"/>
      <c r="E74" s="39">
        <f>18*190</f>
        <v>3420</v>
      </c>
      <c r="F74" s="31"/>
    </row>
    <row r="75" spans="1:6" ht="13.5" customHeight="1" x14ac:dyDescent="0.2">
      <c r="A75" s="31"/>
      <c r="B75" s="44" t="s">
        <v>42</v>
      </c>
      <c r="C75" s="36"/>
      <c r="D75" s="36"/>
      <c r="E75" s="40">
        <v>0</v>
      </c>
      <c r="F75" s="31"/>
    </row>
    <row r="76" spans="1:6" ht="13.5" customHeight="1" x14ac:dyDescent="0.2">
      <c r="A76" s="31"/>
      <c r="B76" s="44" t="s">
        <v>43</v>
      </c>
      <c r="C76" s="36"/>
      <c r="D76" s="36"/>
      <c r="E76" s="40">
        <v>0</v>
      </c>
      <c r="F76" s="31"/>
    </row>
    <row r="77" spans="1:6" ht="13.5" customHeight="1" x14ac:dyDescent="0.2">
      <c r="A77" s="31"/>
      <c r="B77" s="35" t="s">
        <v>44</v>
      </c>
      <c r="C77" s="36"/>
      <c r="D77" s="36"/>
      <c r="E77" s="39">
        <f>SUM(E74:E76)</f>
        <v>3420</v>
      </c>
      <c r="F77" s="31"/>
    </row>
    <row r="78" spans="1:6" ht="13.5" customHeight="1" x14ac:dyDescent="0.2">
      <c r="A78" s="31"/>
      <c r="B78" s="36" t="s">
        <v>6</v>
      </c>
      <c r="C78" s="41">
        <v>0.05</v>
      </c>
      <c r="D78" s="36"/>
      <c r="E78" s="45">
        <f>ROUND(E77*C78,2)</f>
        <v>171</v>
      </c>
      <c r="F78" s="31"/>
    </row>
    <row r="79" spans="1:6" ht="13.5" customHeight="1" x14ac:dyDescent="0.2">
      <c r="A79" s="31"/>
      <c r="B79" s="36" t="s">
        <v>5</v>
      </c>
      <c r="C79" s="41">
        <v>8.5000000000000006E-2</v>
      </c>
      <c r="D79" s="36"/>
      <c r="E79" s="46">
        <f>ROUND((E77+E78)*C79,2)</f>
        <v>305.24</v>
      </c>
      <c r="F79" s="31"/>
    </row>
    <row r="80" spans="1:6" ht="13.5" customHeight="1" x14ac:dyDescent="0.2">
      <c r="A80" s="31"/>
      <c r="B80" s="36"/>
      <c r="C80" s="36"/>
      <c r="D80" s="36"/>
      <c r="E80" s="42"/>
      <c r="F80" s="31"/>
    </row>
    <row r="81" spans="1:6" ht="16.5" customHeight="1" thickBot="1" x14ac:dyDescent="0.25">
      <c r="A81" s="31"/>
      <c r="B81" s="35" t="s">
        <v>46</v>
      </c>
      <c r="C81" s="36"/>
      <c r="D81" s="36"/>
      <c r="E81" s="43">
        <f>SUM(E77:E79)</f>
        <v>3896.24</v>
      </c>
      <c r="F81" s="31"/>
    </row>
    <row r="82" spans="1:6" ht="15.75" thickTop="1" x14ac:dyDescent="0.2">
      <c r="A82" s="31"/>
      <c r="B82" s="97"/>
      <c r="C82" s="97"/>
      <c r="D82" s="97"/>
      <c r="E82" s="47"/>
      <c r="F82" s="31"/>
    </row>
    <row r="83" spans="1:6" ht="15" x14ac:dyDescent="0.2">
      <c r="A83" s="31"/>
      <c r="B83" s="98" t="s">
        <v>48</v>
      </c>
      <c r="C83" s="98"/>
      <c r="D83" s="98"/>
      <c r="E83" s="47">
        <v>3896.24</v>
      </c>
      <c r="F83" s="31"/>
    </row>
    <row r="84" spans="1:6" ht="15" x14ac:dyDescent="0.2">
      <c r="A84" s="31"/>
      <c r="B84" s="97"/>
      <c r="C84" s="97"/>
      <c r="D84" s="97"/>
      <c r="E84" s="47"/>
      <c r="F84" s="31"/>
    </row>
    <row r="85" spans="1:6" ht="19.5" customHeight="1" x14ac:dyDescent="0.2">
      <c r="A85" s="31"/>
      <c r="B85" s="48" t="s">
        <v>47</v>
      </c>
      <c r="C85" s="49"/>
      <c r="D85" s="49"/>
      <c r="E85" s="50">
        <f>E81-E83</f>
        <v>0</v>
      </c>
      <c r="F85" s="31"/>
    </row>
    <row r="86" spans="1:6" ht="13.5" customHeight="1" x14ac:dyDescent="0.2">
      <c r="A86" s="31"/>
      <c r="B86" s="31"/>
      <c r="C86" s="31"/>
      <c r="D86" s="31"/>
      <c r="E86" s="31"/>
      <c r="F86" s="31"/>
    </row>
    <row r="87" spans="1:6" x14ac:dyDescent="0.2">
      <c r="A87" s="31"/>
      <c r="B87" s="31"/>
      <c r="C87" s="31"/>
      <c r="D87" s="31"/>
      <c r="E87" s="31"/>
      <c r="F87" s="31"/>
    </row>
    <row r="88" spans="1:6" x14ac:dyDescent="0.2">
      <c r="A88" s="31"/>
      <c r="B88" s="99"/>
      <c r="C88" s="99"/>
      <c r="D88" s="99"/>
      <c r="E88" s="99"/>
      <c r="F88" s="31"/>
    </row>
    <row r="89" spans="1:6" ht="14.25" x14ac:dyDescent="0.2">
      <c r="A89" s="100" t="s">
        <v>49</v>
      </c>
      <c r="B89" s="100"/>
      <c r="C89" s="100"/>
      <c r="D89" s="100"/>
      <c r="E89" s="100"/>
      <c r="F89" s="100"/>
    </row>
    <row r="90" spans="1:6" ht="14.25" x14ac:dyDescent="0.2">
      <c r="A90" s="101" t="s">
        <v>8</v>
      </c>
      <c r="B90" s="101"/>
      <c r="C90" s="101"/>
      <c r="D90" s="101"/>
      <c r="E90" s="101"/>
      <c r="F90" s="101"/>
    </row>
    <row r="91" spans="1:6" x14ac:dyDescent="0.2">
      <c r="A91" s="31"/>
      <c r="B91" s="31"/>
      <c r="C91" s="31"/>
      <c r="D91" s="31"/>
      <c r="E91" s="31"/>
      <c r="F91" s="31"/>
    </row>
    <row r="92" spans="1:6" x14ac:dyDescent="0.2">
      <c r="A92" s="31"/>
      <c r="B92" s="93"/>
      <c r="C92" s="93"/>
      <c r="D92" s="93"/>
      <c r="E92" s="93"/>
      <c r="F92" s="31"/>
    </row>
    <row r="93" spans="1:6" ht="15" x14ac:dyDescent="0.2">
      <c r="A93" s="94" t="s">
        <v>9</v>
      </c>
      <c r="B93" s="94"/>
      <c r="C93" s="94"/>
      <c r="D93" s="94"/>
      <c r="E93" s="94"/>
      <c r="F93" s="94"/>
    </row>
    <row r="95" spans="1:6" ht="39.75" customHeight="1" x14ac:dyDescent="0.2">
      <c r="B95" s="95"/>
      <c r="C95" s="96"/>
      <c r="D95" s="96"/>
    </row>
    <row r="96" spans="1:6" ht="13.5" customHeight="1" x14ac:dyDescent="0.2"/>
    <row r="97" spans="2:4" x14ac:dyDescent="0.2">
      <c r="B97" s="21"/>
      <c r="C97" s="21"/>
      <c r="D97" s="21"/>
    </row>
  </sheetData>
  <mergeCells count="50">
    <mergeCell ref="A93:F93"/>
    <mergeCell ref="B95:D95"/>
    <mergeCell ref="B83:D83"/>
    <mergeCell ref="B84:D84"/>
    <mergeCell ref="B88:E88"/>
    <mergeCell ref="A89:F89"/>
    <mergeCell ref="A90:F90"/>
    <mergeCell ref="B92:E92"/>
    <mergeCell ref="B82:D8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2:B84 B12:B20 B34:B73" xr:uid="{00000000-0002-0000-0100-000000000000}">
      <formula1>Liste_Activités</formula1>
    </dataValidation>
  </dataValidations>
  <pageMargins left="0" right="0" top="0" bottom="0" header="0" footer="0"/>
  <pageSetup paperSize="126" scale="84" orientation="portrait" r:id="rId1"/>
  <headerFooter scaleWithDoc="0"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2:F96"/>
  <sheetViews>
    <sheetView view="pageBreakPreview" topLeftCell="A28" zoomScale="80" zoomScaleNormal="100" zoomScaleSheetLayoutView="80" workbookViewId="0">
      <selection activeCell="E30" sqref="E3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2"/>
      <c r="B21" s="35" t="s">
        <v>114</v>
      </c>
      <c r="C21" s="31"/>
      <c r="D21" s="31"/>
      <c r="E21" s="31"/>
      <c r="F21" s="31"/>
    </row>
    <row r="22" spans="1:6" ht="15" x14ac:dyDescent="0.2">
      <c r="A22" s="22"/>
      <c r="B22" s="36"/>
      <c r="C22" s="31"/>
      <c r="D22" s="31"/>
      <c r="E22" s="31"/>
      <c r="F22" s="31"/>
    </row>
    <row r="23" spans="1:6" ht="15" x14ac:dyDescent="0.2">
      <c r="A23" s="22"/>
      <c r="B23" s="36"/>
      <c r="C23" s="31"/>
      <c r="D23" s="31"/>
      <c r="E23" s="31"/>
      <c r="F23" s="31"/>
    </row>
    <row r="24" spans="1:6" ht="15" x14ac:dyDescent="0.2">
      <c r="A24" s="22"/>
      <c r="B24" s="35"/>
      <c r="C24" s="31"/>
      <c r="D24" s="31"/>
      <c r="E24" s="31"/>
      <c r="F24" s="31"/>
    </row>
    <row r="25" spans="1:6" ht="15" x14ac:dyDescent="0.2">
      <c r="A25" s="22"/>
      <c r="B25" s="35" t="s">
        <v>51</v>
      </c>
      <c r="C25" s="31"/>
      <c r="D25" s="31"/>
      <c r="E25" s="31"/>
      <c r="F25" s="31"/>
    </row>
    <row r="26" spans="1:6" ht="15" x14ac:dyDescent="0.2">
      <c r="A26" s="22"/>
      <c r="B26" s="36" t="s">
        <v>52</v>
      </c>
      <c r="C26" s="31"/>
      <c r="D26" s="31"/>
      <c r="E26" s="31"/>
      <c r="F26" s="31"/>
    </row>
    <row r="27" spans="1:6" ht="15" x14ac:dyDescent="0.2">
      <c r="A27" s="22"/>
      <c r="B27" s="36" t="s">
        <v>53</v>
      </c>
      <c r="C27" s="31"/>
      <c r="D27" s="31"/>
      <c r="E27" s="31"/>
      <c r="F27" s="31"/>
    </row>
    <row r="28" spans="1:6" x14ac:dyDescent="0.2">
      <c r="A28" s="23"/>
      <c r="B28" s="31"/>
      <c r="C28" s="33"/>
      <c r="D28" s="33"/>
      <c r="E28" s="34"/>
      <c r="F28" s="31"/>
    </row>
    <row r="29" spans="1:6" ht="15" x14ac:dyDescent="0.2">
      <c r="A29" s="22"/>
      <c r="B29" s="33"/>
      <c r="C29" s="33"/>
      <c r="D29" s="37" t="s">
        <v>41</v>
      </c>
      <c r="E29" s="37" t="s">
        <v>117</v>
      </c>
      <c r="F29" s="31"/>
    </row>
    <row r="30" spans="1:6" ht="13.5" thickBot="1" x14ac:dyDescent="0.25">
      <c r="A30" s="24"/>
      <c r="B30" s="24"/>
      <c r="C30" s="24"/>
      <c r="D30" s="24"/>
      <c r="E30" s="24"/>
      <c r="F30" s="30"/>
    </row>
    <row r="31" spans="1:6" s="51" customFormat="1" ht="21.75" customHeight="1" x14ac:dyDescent="0.2">
      <c r="A31" s="92" t="s">
        <v>0</v>
      </c>
      <c r="B31" s="92"/>
      <c r="C31" s="92"/>
      <c r="D31" s="92"/>
      <c r="E31" s="92"/>
      <c r="F31" s="92"/>
    </row>
    <row r="32" spans="1:6" x14ac:dyDescent="0.2">
      <c r="A32" s="22"/>
      <c r="B32" s="23"/>
      <c r="C32" s="22"/>
      <c r="D32" s="22"/>
      <c r="E32" s="22"/>
    </row>
    <row r="33" spans="1:6" ht="14.25" x14ac:dyDescent="0.2">
      <c r="A33" s="31"/>
      <c r="B33" s="32" t="s">
        <v>7</v>
      </c>
      <c r="C33" s="32"/>
      <c r="D33" s="32"/>
      <c r="E33" s="38"/>
      <c r="F33" s="31"/>
    </row>
    <row r="34" spans="1:6" ht="14.25" x14ac:dyDescent="0.2">
      <c r="A34" s="31"/>
      <c r="B34" s="91"/>
      <c r="C34" s="91"/>
      <c r="D34" s="91"/>
      <c r="E34" s="38"/>
      <c r="F34" s="31"/>
    </row>
    <row r="35" spans="1:6" ht="14.25" x14ac:dyDescent="0.2">
      <c r="A35" s="31"/>
      <c r="B35" s="91"/>
      <c r="C35" s="91"/>
      <c r="D35" s="91"/>
      <c r="E35" s="38"/>
      <c r="F35" s="31"/>
    </row>
    <row r="36" spans="1:6" ht="14.25" x14ac:dyDescent="0.2">
      <c r="A36" s="31"/>
      <c r="B36" s="91" t="s">
        <v>116</v>
      </c>
      <c r="C36" s="91"/>
      <c r="D36" s="91"/>
      <c r="E36" s="38"/>
      <c r="F36" s="31"/>
    </row>
    <row r="37" spans="1:6" ht="14.25" x14ac:dyDescent="0.2">
      <c r="A37" s="31"/>
      <c r="B37" s="91"/>
      <c r="C37" s="91"/>
      <c r="D37" s="91"/>
      <c r="E37" s="38"/>
      <c r="F37" s="31"/>
    </row>
    <row r="38" spans="1:6" ht="14.25" x14ac:dyDescent="0.2">
      <c r="A38" s="31"/>
      <c r="B38" s="91"/>
      <c r="C38" s="91"/>
      <c r="D38" s="91"/>
      <c r="E38" s="38"/>
      <c r="F38" s="31"/>
    </row>
    <row r="39" spans="1:6" ht="14.25" x14ac:dyDescent="0.2">
      <c r="A39" s="31"/>
      <c r="B39" s="91" t="s">
        <v>113</v>
      </c>
      <c r="C39" s="91"/>
      <c r="D39" s="91"/>
      <c r="E39" s="38"/>
      <c r="F39" s="31"/>
    </row>
    <row r="40" spans="1:6" ht="14.25" x14ac:dyDescent="0.2">
      <c r="A40" s="31"/>
      <c r="B40" s="91"/>
      <c r="C40" s="91"/>
      <c r="D40" s="91"/>
      <c r="E40" s="38"/>
      <c r="F40" s="31"/>
    </row>
    <row r="41" spans="1:6" ht="13.5" customHeight="1" x14ac:dyDescent="0.2">
      <c r="A41" s="31"/>
      <c r="B41" s="91"/>
      <c r="C41" s="91"/>
      <c r="D41" s="91"/>
      <c r="E41" s="38"/>
      <c r="F41" s="31"/>
    </row>
    <row r="42" spans="1:6" ht="44.25" customHeight="1" x14ac:dyDescent="0.2">
      <c r="A42" s="31"/>
      <c r="B42" s="91" t="s">
        <v>115</v>
      </c>
      <c r="C42" s="91"/>
      <c r="D42" s="91"/>
      <c r="E42" s="38"/>
      <c r="F42" s="31"/>
    </row>
    <row r="43" spans="1:6" ht="14.25" x14ac:dyDescent="0.2">
      <c r="A43" s="31"/>
      <c r="B43" s="91"/>
      <c r="C43" s="91"/>
      <c r="D43" s="91"/>
      <c r="E43" s="38"/>
      <c r="F43" s="31"/>
    </row>
    <row r="44" spans="1:6" ht="14.25" x14ac:dyDescent="0.2">
      <c r="A44" s="31"/>
      <c r="B44" s="91"/>
      <c r="C44" s="91"/>
      <c r="D44" s="91"/>
      <c r="E44" s="38"/>
      <c r="F44" s="31"/>
    </row>
    <row r="45" spans="1:6" ht="14.25" x14ac:dyDescent="0.2">
      <c r="A45" s="31"/>
      <c r="B45" s="91"/>
      <c r="C45" s="91"/>
      <c r="D45" s="91"/>
      <c r="E45" s="38"/>
      <c r="F45" s="31"/>
    </row>
    <row r="46" spans="1:6" ht="14.25" x14ac:dyDescent="0.2">
      <c r="A46" s="31"/>
      <c r="B46" s="91"/>
      <c r="C46" s="91"/>
      <c r="D46" s="91"/>
      <c r="E46" s="38"/>
      <c r="F46" s="31"/>
    </row>
    <row r="47" spans="1:6" ht="14.25" x14ac:dyDescent="0.2">
      <c r="A47" s="31"/>
      <c r="B47" s="91"/>
      <c r="C47" s="91"/>
      <c r="D47" s="91"/>
      <c r="E47" s="38"/>
      <c r="F47" s="31"/>
    </row>
    <row r="48" spans="1:6" ht="14.25" x14ac:dyDescent="0.2">
      <c r="A48" s="31"/>
      <c r="B48" s="91"/>
      <c r="C48" s="91"/>
      <c r="D48" s="91"/>
      <c r="E48" s="38"/>
      <c r="F48" s="31"/>
    </row>
    <row r="49" spans="1:6" ht="14.25" x14ac:dyDescent="0.2">
      <c r="A49" s="31"/>
      <c r="B49" s="91"/>
      <c r="C49" s="91"/>
      <c r="D49" s="91"/>
      <c r="E49" s="38"/>
      <c r="F49" s="31"/>
    </row>
    <row r="50" spans="1:6" ht="14.25" x14ac:dyDescent="0.2">
      <c r="A50" s="31"/>
      <c r="B50" s="91"/>
      <c r="C50" s="91"/>
      <c r="D50" s="91"/>
      <c r="E50" s="38"/>
      <c r="F50" s="31"/>
    </row>
    <row r="51" spans="1:6" ht="14.25" x14ac:dyDescent="0.2">
      <c r="A51" s="31"/>
      <c r="B51" s="91"/>
      <c r="C51" s="91"/>
      <c r="D51" s="91"/>
      <c r="E51" s="38"/>
      <c r="F51" s="31"/>
    </row>
    <row r="52" spans="1:6" ht="14.25" x14ac:dyDescent="0.2">
      <c r="A52" s="31"/>
      <c r="B52" s="91"/>
      <c r="C52" s="91"/>
      <c r="D52" s="91"/>
      <c r="E52" s="38"/>
      <c r="F52" s="31"/>
    </row>
    <row r="53" spans="1:6" ht="14.25" x14ac:dyDescent="0.2">
      <c r="A53" s="31"/>
      <c r="B53" s="91"/>
      <c r="C53" s="91"/>
      <c r="D53" s="91"/>
      <c r="E53" s="38"/>
      <c r="F53" s="31"/>
    </row>
    <row r="54" spans="1:6" ht="14.25" x14ac:dyDescent="0.2">
      <c r="A54" s="31"/>
      <c r="B54" s="91"/>
      <c r="C54" s="91"/>
      <c r="D54" s="91"/>
      <c r="E54" s="38"/>
      <c r="F54" s="31"/>
    </row>
    <row r="55" spans="1:6" ht="14.25" x14ac:dyDescent="0.2">
      <c r="A55" s="31"/>
      <c r="B55" s="91"/>
      <c r="C55" s="91"/>
      <c r="D55" s="91"/>
      <c r="E55" s="38"/>
      <c r="F55" s="31"/>
    </row>
    <row r="56" spans="1:6" ht="14.25" x14ac:dyDescent="0.2">
      <c r="A56" s="31"/>
      <c r="B56" s="91"/>
      <c r="C56" s="91"/>
      <c r="D56" s="91"/>
      <c r="E56" s="38"/>
      <c r="F56" s="31"/>
    </row>
    <row r="57" spans="1:6" ht="14.25" x14ac:dyDescent="0.2">
      <c r="A57" s="31"/>
      <c r="B57" s="91"/>
      <c r="C57" s="91"/>
      <c r="D57" s="91"/>
      <c r="E57" s="38"/>
      <c r="F57" s="31"/>
    </row>
    <row r="58" spans="1:6" ht="14.25" x14ac:dyDescent="0.2">
      <c r="A58" s="31"/>
      <c r="B58" s="91"/>
      <c r="C58" s="91"/>
      <c r="D58" s="91"/>
      <c r="E58" s="38"/>
      <c r="F58" s="31"/>
    </row>
    <row r="59" spans="1:6" ht="14.25" x14ac:dyDescent="0.2">
      <c r="A59" s="31"/>
      <c r="B59" s="91"/>
      <c r="C59" s="91"/>
      <c r="D59" s="91"/>
      <c r="E59" s="38"/>
      <c r="F59" s="31"/>
    </row>
    <row r="60" spans="1:6" ht="14.25" x14ac:dyDescent="0.2">
      <c r="A60" s="31"/>
      <c r="B60" s="91"/>
      <c r="C60" s="91"/>
      <c r="D60" s="91"/>
      <c r="E60" s="38"/>
      <c r="F60" s="31"/>
    </row>
    <row r="61" spans="1:6" ht="14.25" x14ac:dyDescent="0.2">
      <c r="A61" s="31"/>
      <c r="B61" s="91"/>
      <c r="C61" s="91"/>
      <c r="D61" s="91"/>
      <c r="E61" s="38"/>
      <c r="F61" s="31"/>
    </row>
    <row r="62" spans="1:6" ht="14.25" x14ac:dyDescent="0.2">
      <c r="A62" s="31"/>
      <c r="B62" s="91"/>
      <c r="C62" s="91"/>
      <c r="D62" s="91"/>
      <c r="E62" s="38"/>
      <c r="F62" s="31"/>
    </row>
    <row r="63" spans="1:6" ht="14.25" x14ac:dyDescent="0.2">
      <c r="A63" s="31"/>
      <c r="B63" s="91"/>
      <c r="C63" s="91"/>
      <c r="D63" s="91"/>
      <c r="E63" s="38"/>
      <c r="F63" s="31"/>
    </row>
    <row r="64" spans="1:6" ht="14.25" x14ac:dyDescent="0.2">
      <c r="A64" s="31"/>
      <c r="B64" s="91"/>
      <c r="C64" s="91"/>
      <c r="D64" s="91"/>
      <c r="E64" s="38"/>
      <c r="F64" s="31"/>
    </row>
    <row r="65" spans="1:6" ht="14.25" x14ac:dyDescent="0.2">
      <c r="A65" s="31"/>
      <c r="B65" s="91"/>
      <c r="C65" s="91"/>
      <c r="D65" s="91"/>
      <c r="E65" s="38"/>
      <c r="F65" s="31"/>
    </row>
    <row r="66" spans="1:6" ht="14.25" x14ac:dyDescent="0.2">
      <c r="A66" s="31"/>
      <c r="B66" s="91"/>
      <c r="C66" s="91"/>
      <c r="D66" s="91"/>
      <c r="E66" s="38"/>
      <c r="F66" s="31"/>
    </row>
    <row r="67" spans="1:6" ht="14.25" x14ac:dyDescent="0.2">
      <c r="A67" s="31"/>
      <c r="B67" s="91"/>
      <c r="C67" s="91"/>
      <c r="D67" s="91"/>
      <c r="E67" s="38"/>
      <c r="F67" s="31"/>
    </row>
    <row r="68" spans="1:6" ht="14.25" x14ac:dyDescent="0.2">
      <c r="A68" s="31"/>
      <c r="B68" s="91"/>
      <c r="C68" s="91"/>
      <c r="D68" s="91"/>
      <c r="E68" s="38"/>
      <c r="F68" s="31"/>
    </row>
    <row r="69" spans="1:6" ht="14.25" x14ac:dyDescent="0.2">
      <c r="A69" s="31"/>
      <c r="B69" s="91"/>
      <c r="C69" s="91"/>
      <c r="D69" s="91"/>
      <c r="E69" s="38"/>
      <c r="F69" s="31"/>
    </row>
    <row r="70" spans="1:6" ht="14.25" x14ac:dyDescent="0.2">
      <c r="A70" s="31"/>
      <c r="B70" s="91"/>
      <c r="C70" s="91"/>
      <c r="D70" s="91"/>
      <c r="E70" s="38"/>
      <c r="F70" s="31"/>
    </row>
    <row r="71" spans="1:6" ht="14.25" x14ac:dyDescent="0.2">
      <c r="A71" s="31"/>
      <c r="B71" s="91"/>
      <c r="C71" s="91"/>
      <c r="D71" s="91"/>
      <c r="E71" s="38"/>
      <c r="F71" s="31"/>
    </row>
    <row r="72" spans="1:6" ht="13.5" customHeight="1" x14ac:dyDescent="0.2">
      <c r="A72" s="31"/>
      <c r="B72" s="91"/>
      <c r="C72" s="91"/>
      <c r="D72" s="91"/>
      <c r="E72" s="38"/>
      <c r="F72" s="31"/>
    </row>
    <row r="73" spans="1:6" ht="13.5" customHeight="1" x14ac:dyDescent="0.2">
      <c r="A73" s="31"/>
      <c r="B73" s="35" t="s">
        <v>45</v>
      </c>
      <c r="C73" s="36"/>
      <c r="D73" s="36"/>
      <c r="E73" s="39">
        <f>10*190</f>
        <v>1900</v>
      </c>
      <c r="F73" s="31"/>
    </row>
    <row r="74" spans="1:6" ht="13.5" customHeight="1" x14ac:dyDescent="0.2">
      <c r="A74" s="31"/>
      <c r="B74" s="44" t="s">
        <v>42</v>
      </c>
      <c r="C74" s="36"/>
      <c r="D74" s="36"/>
      <c r="E74" s="40">
        <v>0</v>
      </c>
      <c r="F74" s="31"/>
    </row>
    <row r="75" spans="1:6" ht="13.5" customHeight="1" x14ac:dyDescent="0.2">
      <c r="A75" s="31"/>
      <c r="B75" s="44" t="s">
        <v>43</v>
      </c>
      <c r="C75" s="36"/>
      <c r="D75" s="36"/>
      <c r="E75" s="40">
        <v>0</v>
      </c>
      <c r="F75" s="31"/>
    </row>
    <row r="76" spans="1:6" ht="13.5" customHeight="1" x14ac:dyDescent="0.2">
      <c r="A76" s="31"/>
      <c r="B76" s="35" t="s">
        <v>44</v>
      </c>
      <c r="C76" s="36"/>
      <c r="D76" s="36"/>
      <c r="E76" s="39">
        <f>SUM(E73:E75)</f>
        <v>1900</v>
      </c>
      <c r="F76" s="31"/>
    </row>
    <row r="77" spans="1:6" ht="13.5" customHeight="1" x14ac:dyDescent="0.2">
      <c r="A77" s="31"/>
      <c r="B77" s="36" t="s">
        <v>6</v>
      </c>
      <c r="C77" s="41">
        <v>0.05</v>
      </c>
      <c r="D77" s="36"/>
      <c r="E77" s="45">
        <f>ROUND(E76*C77,2)</f>
        <v>95</v>
      </c>
      <c r="F77" s="31"/>
    </row>
    <row r="78" spans="1:6" ht="13.5" customHeight="1" x14ac:dyDescent="0.2">
      <c r="A78" s="31"/>
      <c r="B78" s="36" t="s">
        <v>5</v>
      </c>
      <c r="C78" s="41">
        <v>9.5000000000000001E-2</v>
      </c>
      <c r="D78" s="36"/>
      <c r="E78" s="46">
        <f>ROUND((E76+E77)*C78,2)</f>
        <v>189.53</v>
      </c>
      <c r="F78" s="31"/>
    </row>
    <row r="79" spans="1:6" ht="13.5" customHeight="1" x14ac:dyDescent="0.2">
      <c r="A79" s="31"/>
      <c r="B79" s="36"/>
      <c r="C79" s="36"/>
      <c r="D79" s="36"/>
      <c r="E79" s="42"/>
      <c r="F79" s="31"/>
    </row>
    <row r="80" spans="1:6" ht="16.5" customHeight="1" thickBot="1" x14ac:dyDescent="0.25">
      <c r="A80" s="31"/>
      <c r="B80" s="35" t="s">
        <v>46</v>
      </c>
      <c r="C80" s="36"/>
      <c r="D80" s="36"/>
      <c r="E80" s="43">
        <f>SUM(E76:E78)</f>
        <v>2184.5300000000002</v>
      </c>
      <c r="F80" s="31"/>
    </row>
    <row r="81" spans="1:6" ht="15.75" thickTop="1" x14ac:dyDescent="0.2">
      <c r="A81" s="31"/>
      <c r="B81" s="97"/>
      <c r="C81" s="97"/>
      <c r="D81" s="97"/>
      <c r="E81" s="47"/>
      <c r="F81" s="31"/>
    </row>
    <row r="82" spans="1:6" ht="15" x14ac:dyDescent="0.2">
      <c r="A82" s="31"/>
      <c r="B82" s="98" t="s">
        <v>48</v>
      </c>
      <c r="C82" s="98"/>
      <c r="D82" s="98"/>
      <c r="E82" s="47">
        <v>0</v>
      </c>
      <c r="F82" s="31"/>
    </row>
    <row r="83" spans="1:6" ht="15" x14ac:dyDescent="0.2">
      <c r="A83" s="31"/>
      <c r="B83" s="97"/>
      <c r="C83" s="97"/>
      <c r="D83" s="97"/>
      <c r="E83" s="47"/>
      <c r="F83" s="31"/>
    </row>
    <row r="84" spans="1:6" ht="19.5" customHeight="1" x14ac:dyDescent="0.2">
      <c r="A84" s="31"/>
      <c r="B84" s="48" t="s">
        <v>47</v>
      </c>
      <c r="C84" s="49"/>
      <c r="D84" s="49"/>
      <c r="E84" s="50">
        <f>E80-E82</f>
        <v>2184.5300000000002</v>
      </c>
      <c r="F84" s="31"/>
    </row>
    <row r="85" spans="1:6" ht="13.5" customHeight="1" x14ac:dyDescent="0.2">
      <c r="A85" s="31"/>
      <c r="B85" s="31"/>
      <c r="C85" s="31"/>
      <c r="D85" s="31"/>
      <c r="E85" s="31"/>
      <c r="F85" s="31"/>
    </row>
    <row r="86" spans="1:6" x14ac:dyDescent="0.2">
      <c r="A86" s="31"/>
      <c r="B86" s="31"/>
      <c r="C86" s="31"/>
      <c r="D86" s="31"/>
      <c r="E86" s="31"/>
      <c r="F86" s="31"/>
    </row>
    <row r="87" spans="1:6" x14ac:dyDescent="0.2">
      <c r="A87" s="31"/>
      <c r="B87" s="99"/>
      <c r="C87" s="99"/>
      <c r="D87" s="99"/>
      <c r="E87" s="99"/>
      <c r="F87" s="31"/>
    </row>
    <row r="88" spans="1:6" ht="14.25" x14ac:dyDescent="0.2">
      <c r="A88" s="100" t="s">
        <v>49</v>
      </c>
      <c r="B88" s="100"/>
      <c r="C88" s="100"/>
      <c r="D88" s="100"/>
      <c r="E88" s="100"/>
      <c r="F88" s="100"/>
    </row>
    <row r="89" spans="1:6" ht="14.25" x14ac:dyDescent="0.2">
      <c r="A89" s="101" t="s">
        <v>8</v>
      </c>
      <c r="B89" s="101"/>
      <c r="C89" s="101"/>
      <c r="D89" s="101"/>
      <c r="E89" s="101"/>
      <c r="F89" s="101"/>
    </row>
    <row r="90" spans="1:6" x14ac:dyDescent="0.2">
      <c r="A90" s="31"/>
      <c r="B90" s="31"/>
      <c r="C90" s="31"/>
      <c r="D90" s="31"/>
      <c r="E90" s="31"/>
      <c r="F90" s="31"/>
    </row>
    <row r="91" spans="1:6" x14ac:dyDescent="0.2">
      <c r="A91" s="31"/>
      <c r="B91" s="93"/>
      <c r="C91" s="93"/>
      <c r="D91" s="93"/>
      <c r="E91" s="93"/>
      <c r="F91" s="31"/>
    </row>
    <row r="92" spans="1:6" ht="15" x14ac:dyDescent="0.2">
      <c r="A92" s="94" t="s">
        <v>9</v>
      </c>
      <c r="B92" s="94"/>
      <c r="C92" s="94"/>
      <c r="D92" s="94"/>
      <c r="E92" s="94"/>
      <c r="F92" s="94"/>
    </row>
    <row r="94" spans="1:6" ht="39.75" customHeight="1" x14ac:dyDescent="0.2">
      <c r="B94" s="95"/>
      <c r="C94" s="96"/>
      <c r="D94" s="96"/>
    </row>
    <row r="95" spans="1:6" ht="13.5" customHeight="1" x14ac:dyDescent="0.2"/>
    <row r="96" spans="1:6" x14ac:dyDescent="0.2">
      <c r="B96" s="21"/>
      <c r="C96" s="21"/>
      <c r="D96" s="21"/>
    </row>
  </sheetData>
  <mergeCells count="49">
    <mergeCell ref="B94:D94"/>
    <mergeCell ref="B83:D83"/>
    <mergeCell ref="B87:E87"/>
    <mergeCell ref="A88:F88"/>
    <mergeCell ref="A89:F89"/>
    <mergeCell ref="B91:E91"/>
    <mergeCell ref="A92:F92"/>
    <mergeCell ref="B82:D8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81:D81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1:B83 B12:B20 B34:B72" xr:uid="{00000000-0002-0000-13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2:F96"/>
  <sheetViews>
    <sheetView view="pageBreakPreview" topLeftCell="A31" zoomScale="80" zoomScaleNormal="100" zoomScaleSheetLayoutView="80" workbookViewId="0">
      <selection activeCell="B42" sqref="B42:D4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2"/>
      <c r="B21" s="35" t="s">
        <v>118</v>
      </c>
      <c r="C21" s="31"/>
      <c r="D21" s="31"/>
      <c r="E21" s="31"/>
      <c r="F21" s="31"/>
    </row>
    <row r="22" spans="1:6" ht="15" x14ac:dyDescent="0.2">
      <c r="A22" s="22"/>
      <c r="B22" s="36"/>
      <c r="C22" s="31"/>
      <c r="D22" s="31"/>
      <c r="E22" s="31"/>
      <c r="F22" s="31"/>
    </row>
    <row r="23" spans="1:6" ht="15" x14ac:dyDescent="0.2">
      <c r="A23" s="22"/>
      <c r="B23" s="36"/>
      <c r="C23" s="31"/>
      <c r="D23" s="31"/>
      <c r="E23" s="31"/>
      <c r="F23" s="31"/>
    </row>
    <row r="24" spans="1:6" ht="15" x14ac:dyDescent="0.2">
      <c r="A24" s="22"/>
      <c r="B24" s="35"/>
      <c r="C24" s="31"/>
      <c r="D24" s="31"/>
      <c r="E24" s="31"/>
      <c r="F24" s="31"/>
    </row>
    <row r="25" spans="1:6" ht="15" x14ac:dyDescent="0.2">
      <c r="A25" s="22"/>
      <c r="B25" s="35" t="s">
        <v>51</v>
      </c>
      <c r="C25" s="31"/>
      <c r="D25" s="31"/>
      <c r="E25" s="31"/>
      <c r="F25" s="31"/>
    </row>
    <row r="26" spans="1:6" ht="15" x14ac:dyDescent="0.2">
      <c r="A26" s="22"/>
      <c r="B26" s="36" t="s">
        <v>52</v>
      </c>
      <c r="C26" s="31"/>
      <c r="D26" s="31"/>
      <c r="E26" s="31"/>
      <c r="F26" s="31"/>
    </row>
    <row r="27" spans="1:6" ht="15" x14ac:dyDescent="0.2">
      <c r="A27" s="22"/>
      <c r="B27" s="36" t="s">
        <v>53</v>
      </c>
      <c r="C27" s="31"/>
      <c r="D27" s="31"/>
      <c r="E27" s="31"/>
      <c r="F27" s="31"/>
    </row>
    <row r="28" spans="1:6" x14ac:dyDescent="0.2">
      <c r="A28" s="23"/>
      <c r="B28" s="31"/>
      <c r="C28" s="33"/>
      <c r="D28" s="33"/>
      <c r="E28" s="34"/>
      <c r="F28" s="31"/>
    </row>
    <row r="29" spans="1:6" ht="15" x14ac:dyDescent="0.2">
      <c r="A29" s="22"/>
      <c r="B29" s="33"/>
      <c r="C29" s="33"/>
      <c r="D29" s="37" t="s">
        <v>41</v>
      </c>
      <c r="E29" s="37" t="s">
        <v>119</v>
      </c>
      <c r="F29" s="31"/>
    </row>
    <row r="30" spans="1:6" ht="13.5" thickBot="1" x14ac:dyDescent="0.25">
      <c r="A30" s="24"/>
      <c r="B30" s="24"/>
      <c r="C30" s="24"/>
      <c r="D30" s="24"/>
      <c r="E30" s="24"/>
      <c r="F30" s="30"/>
    </row>
    <row r="31" spans="1:6" s="51" customFormat="1" ht="21.75" customHeight="1" x14ac:dyDescent="0.2">
      <c r="A31" s="92" t="s">
        <v>0</v>
      </c>
      <c r="B31" s="92"/>
      <c r="C31" s="92"/>
      <c r="D31" s="92"/>
      <c r="E31" s="92"/>
      <c r="F31" s="92"/>
    </row>
    <row r="32" spans="1:6" x14ac:dyDescent="0.2">
      <c r="A32" s="22"/>
      <c r="B32" s="23"/>
      <c r="C32" s="22"/>
      <c r="D32" s="22"/>
      <c r="E32" s="22"/>
    </row>
    <row r="33" spans="1:6" ht="14.25" x14ac:dyDescent="0.2">
      <c r="A33" s="31"/>
      <c r="B33" s="32" t="s">
        <v>7</v>
      </c>
      <c r="C33" s="32"/>
      <c r="D33" s="32"/>
      <c r="E33" s="38"/>
      <c r="F33" s="31"/>
    </row>
    <row r="34" spans="1:6" ht="14.25" x14ac:dyDescent="0.2">
      <c r="A34" s="31"/>
      <c r="B34" s="91"/>
      <c r="C34" s="91"/>
      <c r="D34" s="91"/>
      <c r="E34" s="38"/>
      <c r="F34" s="31"/>
    </row>
    <row r="35" spans="1:6" ht="14.25" x14ac:dyDescent="0.2">
      <c r="A35" s="31"/>
      <c r="B35" s="91"/>
      <c r="C35" s="91"/>
      <c r="D35" s="91"/>
      <c r="E35" s="38"/>
      <c r="F35" s="31"/>
    </row>
    <row r="36" spans="1:6" ht="14.25" x14ac:dyDescent="0.2">
      <c r="A36" s="31"/>
      <c r="B36" s="91" t="s">
        <v>122</v>
      </c>
      <c r="C36" s="91"/>
      <c r="D36" s="91"/>
      <c r="E36" s="38"/>
      <c r="F36" s="31"/>
    </row>
    <row r="37" spans="1:6" ht="14.25" x14ac:dyDescent="0.2">
      <c r="A37" s="31"/>
      <c r="B37" s="91"/>
      <c r="C37" s="91"/>
      <c r="D37" s="91"/>
      <c r="E37" s="38"/>
      <c r="F37" s="31"/>
    </row>
    <row r="38" spans="1:6" ht="14.25" x14ac:dyDescent="0.2">
      <c r="A38" s="31"/>
      <c r="B38" s="91"/>
      <c r="C38" s="91"/>
      <c r="D38" s="91"/>
      <c r="E38" s="38"/>
      <c r="F38" s="31"/>
    </row>
    <row r="39" spans="1:6" ht="29.25" customHeight="1" x14ac:dyDescent="0.2">
      <c r="A39" s="31"/>
      <c r="B39" s="91" t="s">
        <v>121</v>
      </c>
      <c r="C39" s="91"/>
      <c r="D39" s="91"/>
      <c r="E39" s="38"/>
      <c r="F39" s="31"/>
    </row>
    <row r="40" spans="1:6" ht="14.25" x14ac:dyDescent="0.2">
      <c r="A40" s="31"/>
      <c r="B40" s="91"/>
      <c r="C40" s="91"/>
      <c r="D40" s="91"/>
      <c r="E40" s="38"/>
      <c r="F40" s="31"/>
    </row>
    <row r="41" spans="1:6" ht="13.5" customHeight="1" x14ac:dyDescent="0.2">
      <c r="A41" s="31"/>
      <c r="B41" s="91"/>
      <c r="C41" s="91"/>
      <c r="D41" s="91"/>
      <c r="E41" s="38"/>
      <c r="F41" s="31"/>
    </row>
    <row r="42" spans="1:6" ht="14.25" x14ac:dyDescent="0.2">
      <c r="A42" s="31"/>
      <c r="B42" s="91" t="s">
        <v>120</v>
      </c>
      <c r="C42" s="91"/>
      <c r="D42" s="91"/>
      <c r="E42" s="38"/>
      <c r="F42" s="31"/>
    </row>
    <row r="43" spans="1:6" ht="14.25" x14ac:dyDescent="0.2">
      <c r="A43" s="31"/>
      <c r="B43" s="91"/>
      <c r="C43" s="91"/>
      <c r="D43" s="91"/>
      <c r="E43" s="38"/>
      <c r="F43" s="31"/>
    </row>
    <row r="44" spans="1:6" ht="14.25" x14ac:dyDescent="0.2">
      <c r="A44" s="31"/>
      <c r="B44" s="91"/>
      <c r="C44" s="91"/>
      <c r="D44" s="91"/>
      <c r="E44" s="38"/>
      <c r="F44" s="31"/>
    </row>
    <row r="45" spans="1:6" ht="14.25" x14ac:dyDescent="0.2">
      <c r="A45" s="31"/>
      <c r="B45" s="91" t="s">
        <v>105</v>
      </c>
      <c r="C45" s="91"/>
      <c r="D45" s="91"/>
      <c r="E45" s="38"/>
      <c r="F45" s="31"/>
    </row>
    <row r="46" spans="1:6" ht="14.25" x14ac:dyDescent="0.2">
      <c r="A46" s="31"/>
      <c r="B46" s="91"/>
      <c r="C46" s="91"/>
      <c r="D46" s="91"/>
      <c r="E46" s="38"/>
      <c r="F46" s="31"/>
    </row>
    <row r="47" spans="1:6" ht="14.25" x14ac:dyDescent="0.2">
      <c r="A47" s="31"/>
      <c r="B47" s="91"/>
      <c r="C47" s="91"/>
      <c r="D47" s="91"/>
      <c r="E47" s="38"/>
      <c r="F47" s="31"/>
    </row>
    <row r="48" spans="1:6" ht="14.25" x14ac:dyDescent="0.2">
      <c r="A48" s="31"/>
      <c r="B48" s="91" t="s">
        <v>123</v>
      </c>
      <c r="C48" s="91"/>
      <c r="D48" s="91"/>
      <c r="E48" s="38"/>
      <c r="F48" s="31"/>
    </row>
    <row r="49" spans="1:6" ht="14.25" x14ac:dyDescent="0.2">
      <c r="A49" s="31"/>
      <c r="B49" s="91"/>
      <c r="C49" s="91"/>
      <c r="D49" s="91"/>
      <c r="E49" s="38"/>
      <c r="F49" s="31"/>
    </row>
    <row r="50" spans="1:6" ht="14.25" x14ac:dyDescent="0.2">
      <c r="A50" s="31"/>
      <c r="B50" s="91"/>
      <c r="C50" s="91"/>
      <c r="D50" s="91"/>
      <c r="E50" s="38"/>
      <c r="F50" s="31"/>
    </row>
    <row r="51" spans="1:6" ht="14.25" x14ac:dyDescent="0.2">
      <c r="A51" s="31"/>
      <c r="B51" s="91" t="s">
        <v>124</v>
      </c>
      <c r="C51" s="91"/>
      <c r="D51" s="91"/>
      <c r="E51" s="38"/>
      <c r="F51" s="31"/>
    </row>
    <row r="52" spans="1:6" ht="14.25" x14ac:dyDescent="0.2">
      <c r="A52" s="31"/>
      <c r="B52" s="91"/>
      <c r="C52" s="91"/>
      <c r="D52" s="91"/>
      <c r="E52" s="38"/>
      <c r="F52" s="31"/>
    </row>
    <row r="53" spans="1:6" ht="14.25" x14ac:dyDescent="0.2">
      <c r="A53" s="31"/>
      <c r="B53" s="91"/>
      <c r="C53" s="91"/>
      <c r="D53" s="91"/>
      <c r="E53" s="38"/>
      <c r="F53" s="31"/>
    </row>
    <row r="54" spans="1:6" ht="14.25" x14ac:dyDescent="0.2">
      <c r="A54" s="31"/>
      <c r="B54" s="91"/>
      <c r="C54" s="91"/>
      <c r="D54" s="91"/>
      <c r="E54" s="38"/>
      <c r="F54" s="31"/>
    </row>
    <row r="55" spans="1:6" ht="14.25" x14ac:dyDescent="0.2">
      <c r="A55" s="31"/>
      <c r="B55" s="91"/>
      <c r="C55" s="91"/>
      <c r="D55" s="91"/>
      <c r="E55" s="38"/>
      <c r="F55" s="31"/>
    </row>
    <row r="56" spans="1:6" ht="14.25" x14ac:dyDescent="0.2">
      <c r="A56" s="31"/>
      <c r="B56" s="91"/>
      <c r="C56" s="91"/>
      <c r="D56" s="91"/>
      <c r="E56" s="38"/>
      <c r="F56" s="31"/>
    </row>
    <row r="57" spans="1:6" ht="14.25" x14ac:dyDescent="0.2">
      <c r="A57" s="31"/>
      <c r="B57" s="91"/>
      <c r="C57" s="91"/>
      <c r="D57" s="91"/>
      <c r="E57" s="38"/>
      <c r="F57" s="31"/>
    </row>
    <row r="58" spans="1:6" ht="14.25" x14ac:dyDescent="0.2">
      <c r="A58" s="31"/>
      <c r="B58" s="91"/>
      <c r="C58" s="91"/>
      <c r="D58" s="91"/>
      <c r="E58" s="38"/>
      <c r="F58" s="31"/>
    </row>
    <row r="59" spans="1:6" ht="14.25" x14ac:dyDescent="0.2">
      <c r="A59" s="31"/>
      <c r="B59" s="91"/>
      <c r="C59" s="91"/>
      <c r="D59" s="91"/>
      <c r="E59" s="38"/>
      <c r="F59" s="31"/>
    </row>
    <row r="60" spans="1:6" ht="14.25" x14ac:dyDescent="0.2">
      <c r="A60" s="31"/>
      <c r="B60" s="91"/>
      <c r="C60" s="91"/>
      <c r="D60" s="91"/>
      <c r="E60" s="38"/>
      <c r="F60" s="31"/>
    </row>
    <row r="61" spans="1:6" ht="14.25" x14ac:dyDescent="0.2">
      <c r="A61" s="31"/>
      <c r="B61" s="91"/>
      <c r="C61" s="91"/>
      <c r="D61" s="91"/>
      <c r="E61" s="38"/>
      <c r="F61" s="31"/>
    </row>
    <row r="62" spans="1:6" ht="14.25" x14ac:dyDescent="0.2">
      <c r="A62" s="31"/>
      <c r="B62" s="91"/>
      <c r="C62" s="91"/>
      <c r="D62" s="91"/>
      <c r="E62" s="38"/>
      <c r="F62" s="31"/>
    </row>
    <row r="63" spans="1:6" ht="14.25" x14ac:dyDescent="0.2">
      <c r="A63" s="31"/>
      <c r="B63" s="91"/>
      <c r="C63" s="91"/>
      <c r="D63" s="91"/>
      <c r="E63" s="38"/>
      <c r="F63" s="31"/>
    </row>
    <row r="64" spans="1:6" ht="14.25" x14ac:dyDescent="0.2">
      <c r="A64" s="31"/>
      <c r="B64" s="91"/>
      <c r="C64" s="91"/>
      <c r="D64" s="91"/>
      <c r="E64" s="38"/>
      <c r="F64" s="31"/>
    </row>
    <row r="65" spans="1:6" ht="14.25" x14ac:dyDescent="0.2">
      <c r="A65" s="31"/>
      <c r="B65" s="91"/>
      <c r="C65" s="91"/>
      <c r="D65" s="91"/>
      <c r="E65" s="38"/>
      <c r="F65" s="31"/>
    </row>
    <row r="66" spans="1:6" ht="14.25" x14ac:dyDescent="0.2">
      <c r="A66" s="31"/>
      <c r="B66" s="91"/>
      <c r="C66" s="91"/>
      <c r="D66" s="91"/>
      <c r="E66" s="38"/>
      <c r="F66" s="31"/>
    </row>
    <row r="67" spans="1:6" ht="14.25" x14ac:dyDescent="0.2">
      <c r="A67" s="31"/>
      <c r="B67" s="91"/>
      <c r="C67" s="91"/>
      <c r="D67" s="91"/>
      <c r="E67" s="38"/>
      <c r="F67" s="31"/>
    </row>
    <row r="68" spans="1:6" ht="14.25" x14ac:dyDescent="0.2">
      <c r="A68" s="31"/>
      <c r="B68" s="91"/>
      <c r="C68" s="91"/>
      <c r="D68" s="91"/>
      <c r="E68" s="38"/>
      <c r="F68" s="31"/>
    </row>
    <row r="69" spans="1:6" ht="14.25" x14ac:dyDescent="0.2">
      <c r="A69" s="31"/>
      <c r="B69" s="91"/>
      <c r="C69" s="91"/>
      <c r="D69" s="91"/>
      <c r="E69" s="38"/>
      <c r="F69" s="31"/>
    </row>
    <row r="70" spans="1:6" ht="14.25" x14ac:dyDescent="0.2">
      <c r="A70" s="31"/>
      <c r="B70" s="91"/>
      <c r="C70" s="91"/>
      <c r="D70" s="91"/>
      <c r="E70" s="38"/>
      <c r="F70" s="31"/>
    </row>
    <row r="71" spans="1:6" ht="14.25" x14ac:dyDescent="0.2">
      <c r="A71" s="31"/>
      <c r="B71" s="91"/>
      <c r="C71" s="91"/>
      <c r="D71" s="91"/>
      <c r="E71" s="38"/>
      <c r="F71" s="31"/>
    </row>
    <row r="72" spans="1:6" ht="13.5" customHeight="1" x14ac:dyDescent="0.2">
      <c r="A72" s="31"/>
      <c r="B72" s="91"/>
      <c r="C72" s="91"/>
      <c r="D72" s="91"/>
      <c r="E72" s="38"/>
      <c r="F72" s="31"/>
    </row>
    <row r="73" spans="1:6" ht="13.5" customHeight="1" x14ac:dyDescent="0.2">
      <c r="A73" s="31"/>
      <c r="B73" s="35" t="s">
        <v>45</v>
      </c>
      <c r="C73" s="36"/>
      <c r="D73" s="36"/>
      <c r="E73" s="39">
        <f>38*225</f>
        <v>8550</v>
      </c>
      <c r="F73" s="31"/>
    </row>
    <row r="74" spans="1:6" ht="13.5" customHeight="1" x14ac:dyDescent="0.2">
      <c r="A74" s="31"/>
      <c r="B74" s="44" t="s">
        <v>42</v>
      </c>
      <c r="C74" s="36"/>
      <c r="D74" s="36"/>
      <c r="E74" s="40">
        <v>0</v>
      </c>
      <c r="F74" s="31"/>
    </row>
    <row r="75" spans="1:6" ht="13.5" customHeight="1" x14ac:dyDescent="0.2">
      <c r="A75" s="31"/>
      <c r="B75" s="44" t="s">
        <v>43</v>
      </c>
      <c r="C75" s="36"/>
      <c r="D75" s="36"/>
      <c r="E75" s="40">
        <v>0</v>
      </c>
      <c r="F75" s="31"/>
    </row>
    <row r="76" spans="1:6" ht="13.5" customHeight="1" x14ac:dyDescent="0.2">
      <c r="A76" s="31"/>
      <c r="B76" s="35" t="s">
        <v>44</v>
      </c>
      <c r="C76" s="36"/>
      <c r="D76" s="36"/>
      <c r="E76" s="39">
        <f>SUM(E73:E75)</f>
        <v>8550</v>
      </c>
      <c r="F76" s="31"/>
    </row>
    <row r="77" spans="1:6" ht="13.5" customHeight="1" x14ac:dyDescent="0.2">
      <c r="A77" s="31"/>
      <c r="B77" s="36" t="s">
        <v>6</v>
      </c>
      <c r="C77" s="41">
        <v>0.05</v>
      </c>
      <c r="D77" s="36"/>
      <c r="E77" s="45">
        <f>ROUND(E76*C77,2)</f>
        <v>427.5</v>
      </c>
      <c r="F77" s="31"/>
    </row>
    <row r="78" spans="1:6" ht="13.5" customHeight="1" x14ac:dyDescent="0.2">
      <c r="A78" s="31"/>
      <c r="B78" s="36" t="s">
        <v>5</v>
      </c>
      <c r="C78" s="52">
        <v>9.9750000000000005E-2</v>
      </c>
      <c r="D78" s="36"/>
      <c r="E78" s="46">
        <f>ROUND(E76*C78,2)</f>
        <v>852.86</v>
      </c>
      <c r="F78" s="31"/>
    </row>
    <row r="79" spans="1:6" ht="13.5" customHeight="1" x14ac:dyDescent="0.2">
      <c r="A79" s="31"/>
      <c r="B79" s="36"/>
      <c r="C79" s="36"/>
      <c r="D79" s="36"/>
      <c r="E79" s="42"/>
      <c r="F79" s="31"/>
    </row>
    <row r="80" spans="1:6" ht="16.5" customHeight="1" thickBot="1" x14ac:dyDescent="0.25">
      <c r="A80" s="31"/>
      <c r="B80" s="35" t="s">
        <v>46</v>
      </c>
      <c r="C80" s="36"/>
      <c r="D80" s="36"/>
      <c r="E80" s="43">
        <f>SUM(E76:E78)</f>
        <v>9830.36</v>
      </c>
      <c r="F80" s="31"/>
    </row>
    <row r="81" spans="1:6" ht="15.75" thickTop="1" x14ac:dyDescent="0.2">
      <c r="A81" s="31"/>
      <c r="B81" s="97"/>
      <c r="C81" s="97"/>
      <c r="D81" s="97"/>
      <c r="E81" s="47"/>
      <c r="F81" s="31"/>
    </row>
    <row r="82" spans="1:6" ht="15" x14ac:dyDescent="0.2">
      <c r="A82" s="31"/>
      <c r="B82" s="98" t="s">
        <v>48</v>
      </c>
      <c r="C82" s="98"/>
      <c r="D82" s="98"/>
      <c r="E82" s="47">
        <v>0</v>
      </c>
      <c r="F82" s="31"/>
    </row>
    <row r="83" spans="1:6" ht="15" x14ac:dyDescent="0.2">
      <c r="A83" s="31"/>
      <c r="B83" s="97"/>
      <c r="C83" s="97"/>
      <c r="D83" s="97"/>
      <c r="E83" s="47"/>
      <c r="F83" s="31"/>
    </row>
    <row r="84" spans="1:6" ht="19.5" customHeight="1" x14ac:dyDescent="0.2">
      <c r="A84" s="31"/>
      <c r="B84" s="48" t="s">
        <v>47</v>
      </c>
      <c r="C84" s="49"/>
      <c r="D84" s="49"/>
      <c r="E84" s="50">
        <f>E80-E82</f>
        <v>9830.36</v>
      </c>
      <c r="F84" s="31"/>
    </row>
    <row r="85" spans="1:6" ht="13.5" customHeight="1" x14ac:dyDescent="0.2">
      <c r="A85" s="31"/>
      <c r="B85" s="31"/>
      <c r="C85" s="31"/>
      <c r="D85" s="31"/>
      <c r="E85" s="31"/>
      <c r="F85" s="31"/>
    </row>
    <row r="86" spans="1:6" x14ac:dyDescent="0.2">
      <c r="A86" s="31"/>
      <c r="B86" s="31"/>
      <c r="C86" s="31"/>
      <c r="D86" s="31"/>
      <c r="E86" s="31"/>
      <c r="F86" s="31"/>
    </row>
    <row r="87" spans="1:6" x14ac:dyDescent="0.2">
      <c r="A87" s="31"/>
      <c r="B87" s="99"/>
      <c r="C87" s="99"/>
      <c r="D87" s="99"/>
      <c r="E87" s="99"/>
      <c r="F87" s="31"/>
    </row>
    <row r="88" spans="1:6" ht="14.25" x14ac:dyDescent="0.2">
      <c r="A88" s="100" t="s">
        <v>49</v>
      </c>
      <c r="B88" s="100"/>
      <c r="C88" s="100"/>
      <c r="D88" s="100"/>
      <c r="E88" s="100"/>
      <c r="F88" s="100"/>
    </row>
    <row r="89" spans="1:6" ht="14.25" x14ac:dyDescent="0.2">
      <c r="A89" s="101" t="s">
        <v>8</v>
      </c>
      <c r="B89" s="101"/>
      <c r="C89" s="101"/>
      <c r="D89" s="101"/>
      <c r="E89" s="101"/>
      <c r="F89" s="101"/>
    </row>
    <row r="90" spans="1:6" x14ac:dyDescent="0.2">
      <c r="A90" s="31"/>
      <c r="B90" s="31"/>
      <c r="C90" s="31"/>
      <c r="D90" s="31"/>
      <c r="E90" s="31"/>
      <c r="F90" s="31"/>
    </row>
    <row r="91" spans="1:6" x14ac:dyDescent="0.2">
      <c r="A91" s="31"/>
      <c r="B91" s="93"/>
      <c r="C91" s="93"/>
      <c r="D91" s="93"/>
      <c r="E91" s="93"/>
      <c r="F91" s="31"/>
    </row>
    <row r="92" spans="1:6" ht="15" x14ac:dyDescent="0.2">
      <c r="A92" s="94" t="s">
        <v>9</v>
      </c>
      <c r="B92" s="94"/>
      <c r="C92" s="94"/>
      <c r="D92" s="94"/>
      <c r="E92" s="94"/>
      <c r="F92" s="94"/>
    </row>
    <row r="94" spans="1:6" ht="39.75" customHeight="1" x14ac:dyDescent="0.2">
      <c r="B94" s="95"/>
      <c r="C94" s="96"/>
      <c r="D94" s="96"/>
    </row>
    <row r="95" spans="1:6" ht="13.5" customHeight="1" x14ac:dyDescent="0.2"/>
    <row r="96" spans="1:6" x14ac:dyDescent="0.2">
      <c r="B96" s="21"/>
      <c r="C96" s="21"/>
      <c r="D96" s="21"/>
    </row>
  </sheetData>
  <mergeCells count="49">
    <mergeCell ref="B38:D38"/>
    <mergeCell ref="A31:F31"/>
    <mergeCell ref="B34:D34"/>
    <mergeCell ref="B35:D35"/>
    <mergeCell ref="B36:D36"/>
    <mergeCell ref="B37:D37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82:D8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81:D81"/>
    <mergeCell ref="B94:D94"/>
    <mergeCell ref="B83:D83"/>
    <mergeCell ref="B87:E87"/>
    <mergeCell ref="A88:F88"/>
    <mergeCell ref="A89:F89"/>
    <mergeCell ref="B91:E91"/>
    <mergeCell ref="A92:F92"/>
  </mergeCells>
  <dataValidations count="1">
    <dataValidation type="list" allowBlank="1" showInputMessage="1" showErrorMessage="1" sqref="B81:B83 B12:B20 B34:B72" xr:uid="{00000000-0002-0000-14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2:F96"/>
  <sheetViews>
    <sheetView view="pageBreakPreview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2"/>
      <c r="B21" s="35" t="s">
        <v>118</v>
      </c>
      <c r="C21" s="31"/>
      <c r="D21" s="31"/>
      <c r="E21" s="31"/>
      <c r="F21" s="31"/>
    </row>
    <row r="22" spans="1:6" ht="15" x14ac:dyDescent="0.2">
      <c r="A22" s="22"/>
      <c r="B22" s="36"/>
      <c r="C22" s="31"/>
      <c r="D22" s="31"/>
      <c r="E22" s="31"/>
      <c r="F22" s="31"/>
    </row>
    <row r="23" spans="1:6" ht="15" x14ac:dyDescent="0.2">
      <c r="A23" s="22"/>
      <c r="B23" s="36"/>
      <c r="C23" s="31"/>
      <c r="D23" s="31"/>
      <c r="E23" s="31"/>
      <c r="F23" s="31"/>
    </row>
    <row r="24" spans="1:6" ht="15" x14ac:dyDescent="0.2">
      <c r="A24" s="22"/>
      <c r="B24" s="35"/>
      <c r="C24" s="31"/>
      <c r="D24" s="31"/>
      <c r="E24" s="31"/>
      <c r="F24" s="31"/>
    </row>
    <row r="25" spans="1:6" ht="15" x14ac:dyDescent="0.2">
      <c r="A25" s="22"/>
      <c r="B25" s="35" t="s">
        <v>51</v>
      </c>
      <c r="C25" s="31"/>
      <c r="D25" s="31"/>
      <c r="E25" s="31"/>
      <c r="F25" s="31"/>
    </row>
    <row r="26" spans="1:6" ht="15" x14ac:dyDescent="0.2">
      <c r="A26" s="22"/>
      <c r="B26" s="36" t="s">
        <v>52</v>
      </c>
      <c r="C26" s="31"/>
      <c r="D26" s="31"/>
      <c r="E26" s="31"/>
      <c r="F26" s="31"/>
    </row>
    <row r="27" spans="1:6" ht="15" x14ac:dyDescent="0.2">
      <c r="A27" s="22"/>
      <c r="B27" s="36" t="s">
        <v>53</v>
      </c>
      <c r="C27" s="31"/>
      <c r="D27" s="31"/>
      <c r="E27" s="31"/>
      <c r="F27" s="31"/>
    </row>
    <row r="28" spans="1:6" x14ac:dyDescent="0.2">
      <c r="A28" s="23"/>
      <c r="B28" s="31"/>
      <c r="C28" s="33"/>
      <c r="D28" s="33"/>
      <c r="E28" s="34"/>
      <c r="F28" s="31"/>
    </row>
    <row r="29" spans="1:6" ht="15" x14ac:dyDescent="0.2">
      <c r="A29" s="22"/>
      <c r="B29" s="33"/>
      <c r="C29" s="33"/>
      <c r="D29" s="37" t="s">
        <v>41</v>
      </c>
      <c r="E29" s="37" t="s">
        <v>119</v>
      </c>
      <c r="F29" s="31"/>
    </row>
    <row r="30" spans="1:6" ht="13.5" thickBot="1" x14ac:dyDescent="0.25">
      <c r="A30" s="24"/>
      <c r="B30" s="24"/>
      <c r="C30" s="24"/>
      <c r="D30" s="24"/>
      <c r="E30" s="24"/>
      <c r="F30" s="30"/>
    </row>
    <row r="31" spans="1:6" s="51" customFormat="1" ht="21.75" customHeight="1" x14ac:dyDescent="0.2">
      <c r="A31" s="92" t="s">
        <v>0</v>
      </c>
      <c r="B31" s="92"/>
      <c r="C31" s="92"/>
      <c r="D31" s="92"/>
      <c r="E31" s="92"/>
      <c r="F31" s="92"/>
    </row>
    <row r="32" spans="1:6" x14ac:dyDescent="0.2">
      <c r="A32" s="22"/>
      <c r="B32" s="23"/>
      <c r="C32" s="22"/>
      <c r="D32" s="22"/>
      <c r="E32" s="22"/>
    </row>
    <row r="33" spans="1:6" ht="14.25" x14ac:dyDescent="0.2">
      <c r="A33" s="31"/>
      <c r="B33" s="32" t="s">
        <v>7</v>
      </c>
      <c r="C33" s="32"/>
      <c r="D33" s="32"/>
      <c r="E33" s="38"/>
      <c r="F33" s="31"/>
    </row>
    <row r="34" spans="1:6" ht="14.25" x14ac:dyDescent="0.2">
      <c r="A34" s="31"/>
      <c r="B34" s="91"/>
      <c r="C34" s="91"/>
      <c r="D34" s="91"/>
      <c r="E34" s="38"/>
      <c r="F34" s="31"/>
    </row>
    <row r="35" spans="1:6" ht="14.25" x14ac:dyDescent="0.2">
      <c r="A35" s="31"/>
      <c r="B35" s="91"/>
      <c r="C35" s="91"/>
      <c r="D35" s="91"/>
      <c r="E35" s="38"/>
      <c r="F35" s="31"/>
    </row>
    <row r="36" spans="1:6" ht="14.25" x14ac:dyDescent="0.2">
      <c r="A36" s="31"/>
      <c r="B36" s="91" t="s">
        <v>159</v>
      </c>
      <c r="C36" s="91"/>
      <c r="D36" s="91"/>
      <c r="E36" s="38"/>
      <c r="F36" s="31"/>
    </row>
    <row r="37" spans="1:6" ht="14.25" x14ac:dyDescent="0.2">
      <c r="A37" s="31"/>
      <c r="B37" s="91"/>
      <c r="C37" s="91"/>
      <c r="D37" s="91"/>
      <c r="E37" s="38"/>
      <c r="F37" s="31"/>
    </row>
    <row r="38" spans="1:6" ht="14.25" x14ac:dyDescent="0.2">
      <c r="A38" s="31"/>
      <c r="B38" s="91"/>
      <c r="C38" s="91"/>
      <c r="D38" s="91"/>
      <c r="E38" s="38"/>
      <c r="F38" s="31"/>
    </row>
    <row r="39" spans="1:6" ht="14.25" x14ac:dyDescent="0.2">
      <c r="A39" s="31"/>
      <c r="B39" s="91"/>
      <c r="C39" s="91"/>
      <c r="D39" s="91"/>
      <c r="E39" s="38"/>
      <c r="F39" s="31"/>
    </row>
    <row r="40" spans="1:6" ht="14.25" x14ac:dyDescent="0.2">
      <c r="A40" s="31"/>
      <c r="B40" s="91"/>
      <c r="C40" s="91"/>
      <c r="D40" s="91"/>
      <c r="E40" s="38"/>
      <c r="F40" s="31"/>
    </row>
    <row r="41" spans="1:6" ht="13.5" customHeight="1" x14ac:dyDescent="0.2">
      <c r="A41" s="31"/>
      <c r="B41" s="91"/>
      <c r="C41" s="91"/>
      <c r="D41" s="91"/>
      <c r="E41" s="38"/>
      <c r="F41" s="31"/>
    </row>
    <row r="42" spans="1:6" ht="14.25" x14ac:dyDescent="0.2">
      <c r="A42" s="31"/>
      <c r="B42" s="91"/>
      <c r="C42" s="91"/>
      <c r="D42" s="91"/>
      <c r="E42" s="38"/>
      <c r="F42" s="31"/>
    </row>
    <row r="43" spans="1:6" ht="14.25" x14ac:dyDescent="0.2">
      <c r="A43" s="31"/>
      <c r="B43" s="91"/>
      <c r="C43" s="91"/>
      <c r="D43" s="91"/>
      <c r="E43" s="38"/>
      <c r="F43" s="31"/>
    </row>
    <row r="44" spans="1:6" ht="14.25" x14ac:dyDescent="0.2">
      <c r="A44" s="31"/>
      <c r="B44" s="91"/>
      <c r="C44" s="91"/>
      <c r="D44" s="91"/>
      <c r="E44" s="38"/>
      <c r="F44" s="31"/>
    </row>
    <row r="45" spans="1:6" ht="14.25" x14ac:dyDescent="0.2">
      <c r="A45" s="31"/>
      <c r="B45" s="91"/>
      <c r="C45" s="91"/>
      <c r="D45" s="91"/>
      <c r="E45" s="38"/>
      <c r="F45" s="31"/>
    </row>
    <row r="46" spans="1:6" ht="14.25" x14ac:dyDescent="0.2">
      <c r="A46" s="31"/>
      <c r="B46" s="91"/>
      <c r="C46" s="91"/>
      <c r="D46" s="91"/>
      <c r="E46" s="38"/>
      <c r="F46" s="31"/>
    </row>
    <row r="47" spans="1:6" ht="14.25" x14ac:dyDescent="0.2">
      <c r="A47" s="31"/>
      <c r="B47" s="91"/>
      <c r="C47" s="91"/>
      <c r="D47" s="91"/>
      <c r="E47" s="38"/>
      <c r="F47" s="31"/>
    </row>
    <row r="48" spans="1:6" ht="14.25" x14ac:dyDescent="0.2">
      <c r="A48" s="31"/>
      <c r="B48" s="91"/>
      <c r="C48" s="91"/>
      <c r="D48" s="91"/>
      <c r="E48" s="38"/>
      <c r="F48" s="31"/>
    </row>
    <row r="49" spans="1:6" ht="14.25" x14ac:dyDescent="0.2">
      <c r="A49" s="31"/>
      <c r="B49" s="91"/>
      <c r="C49" s="91"/>
      <c r="D49" s="91"/>
      <c r="E49" s="38"/>
      <c r="F49" s="31"/>
    </row>
    <row r="50" spans="1:6" ht="14.25" x14ac:dyDescent="0.2">
      <c r="A50" s="31"/>
      <c r="B50" s="91"/>
      <c r="C50" s="91"/>
      <c r="D50" s="91"/>
      <c r="E50" s="38"/>
      <c r="F50" s="31"/>
    </row>
    <row r="51" spans="1:6" ht="14.25" x14ac:dyDescent="0.2">
      <c r="A51" s="31"/>
      <c r="B51" s="91"/>
      <c r="C51" s="91"/>
      <c r="D51" s="91"/>
      <c r="E51" s="38"/>
      <c r="F51" s="31"/>
    </row>
    <row r="52" spans="1:6" ht="14.25" x14ac:dyDescent="0.2">
      <c r="A52" s="31"/>
      <c r="B52" s="91"/>
      <c r="C52" s="91"/>
      <c r="D52" s="91"/>
      <c r="E52" s="38"/>
      <c r="F52" s="31"/>
    </row>
    <row r="53" spans="1:6" ht="14.25" x14ac:dyDescent="0.2">
      <c r="A53" s="31"/>
      <c r="B53" s="91"/>
      <c r="C53" s="91"/>
      <c r="D53" s="91"/>
      <c r="E53" s="38"/>
      <c r="F53" s="31"/>
    </row>
    <row r="54" spans="1:6" ht="14.25" x14ac:dyDescent="0.2">
      <c r="A54" s="31"/>
      <c r="B54" s="91"/>
      <c r="C54" s="91"/>
      <c r="D54" s="91"/>
      <c r="E54" s="38"/>
      <c r="F54" s="31"/>
    </row>
    <row r="55" spans="1:6" ht="14.25" x14ac:dyDescent="0.2">
      <c r="A55" s="31"/>
      <c r="B55" s="91"/>
      <c r="C55" s="91"/>
      <c r="D55" s="91"/>
      <c r="E55" s="38"/>
      <c r="F55" s="31"/>
    </row>
    <row r="56" spans="1:6" ht="14.25" x14ac:dyDescent="0.2">
      <c r="A56" s="31"/>
      <c r="B56" s="91"/>
      <c r="C56" s="91"/>
      <c r="D56" s="91"/>
      <c r="E56" s="38"/>
      <c r="F56" s="31"/>
    </row>
    <row r="57" spans="1:6" ht="14.25" x14ac:dyDescent="0.2">
      <c r="A57" s="31"/>
      <c r="B57" s="91"/>
      <c r="C57" s="91"/>
      <c r="D57" s="91"/>
      <c r="E57" s="38"/>
      <c r="F57" s="31"/>
    </row>
    <row r="58" spans="1:6" ht="14.25" x14ac:dyDescent="0.2">
      <c r="A58" s="31"/>
      <c r="B58" s="91"/>
      <c r="C58" s="91"/>
      <c r="D58" s="91"/>
      <c r="E58" s="38"/>
      <c r="F58" s="31"/>
    </row>
    <row r="59" spans="1:6" ht="14.25" x14ac:dyDescent="0.2">
      <c r="A59" s="31"/>
      <c r="B59" s="91"/>
      <c r="C59" s="91"/>
      <c r="D59" s="91"/>
      <c r="E59" s="38"/>
      <c r="F59" s="31"/>
    </row>
    <row r="60" spans="1:6" ht="14.25" x14ac:dyDescent="0.2">
      <c r="A60" s="31"/>
      <c r="B60" s="91"/>
      <c r="C60" s="91"/>
      <c r="D60" s="91"/>
      <c r="E60" s="38"/>
      <c r="F60" s="31"/>
    </row>
    <row r="61" spans="1:6" ht="14.25" x14ac:dyDescent="0.2">
      <c r="A61" s="31"/>
      <c r="B61" s="91"/>
      <c r="C61" s="91"/>
      <c r="D61" s="91"/>
      <c r="E61" s="38"/>
      <c r="F61" s="31"/>
    </row>
    <row r="62" spans="1:6" ht="14.25" x14ac:dyDescent="0.2">
      <c r="A62" s="31"/>
      <c r="B62" s="91"/>
      <c r="C62" s="91"/>
      <c r="D62" s="91"/>
      <c r="E62" s="38"/>
      <c r="F62" s="31"/>
    </row>
    <row r="63" spans="1:6" ht="14.25" x14ac:dyDescent="0.2">
      <c r="A63" s="31"/>
      <c r="B63" s="91"/>
      <c r="C63" s="91"/>
      <c r="D63" s="91"/>
      <c r="E63" s="38"/>
      <c r="F63" s="31"/>
    </row>
    <row r="64" spans="1:6" ht="14.25" x14ac:dyDescent="0.2">
      <c r="A64" s="31"/>
      <c r="B64" s="91"/>
      <c r="C64" s="91"/>
      <c r="D64" s="91"/>
      <c r="E64" s="38"/>
      <c r="F64" s="31"/>
    </row>
    <row r="65" spans="1:6" ht="14.25" x14ac:dyDescent="0.2">
      <c r="A65" s="31"/>
      <c r="B65" s="91"/>
      <c r="C65" s="91"/>
      <c r="D65" s="91"/>
      <c r="E65" s="38"/>
      <c r="F65" s="31"/>
    </row>
    <row r="66" spans="1:6" ht="14.25" x14ac:dyDescent="0.2">
      <c r="A66" s="31"/>
      <c r="B66" s="91"/>
      <c r="C66" s="91"/>
      <c r="D66" s="91"/>
      <c r="E66" s="38"/>
      <c r="F66" s="31"/>
    </row>
    <row r="67" spans="1:6" ht="14.25" x14ac:dyDescent="0.2">
      <c r="A67" s="31"/>
      <c r="B67" s="91"/>
      <c r="C67" s="91"/>
      <c r="D67" s="91"/>
      <c r="E67" s="38"/>
      <c r="F67" s="31"/>
    </row>
    <row r="68" spans="1:6" ht="14.25" x14ac:dyDescent="0.2">
      <c r="A68" s="31"/>
      <c r="B68" s="91"/>
      <c r="C68" s="91"/>
      <c r="D68" s="91"/>
      <c r="E68" s="38"/>
      <c r="F68" s="31"/>
    </row>
    <row r="69" spans="1:6" ht="14.25" x14ac:dyDescent="0.2">
      <c r="A69" s="31"/>
      <c r="B69" s="91"/>
      <c r="C69" s="91"/>
      <c r="D69" s="91"/>
      <c r="E69" s="38"/>
      <c r="F69" s="31"/>
    </row>
    <row r="70" spans="1:6" ht="14.25" x14ac:dyDescent="0.2">
      <c r="A70" s="31"/>
      <c r="B70" s="91"/>
      <c r="C70" s="91"/>
      <c r="D70" s="91"/>
      <c r="E70" s="38"/>
      <c r="F70" s="31"/>
    </row>
    <row r="71" spans="1:6" ht="14.25" x14ac:dyDescent="0.2">
      <c r="A71" s="31"/>
      <c r="B71" s="91"/>
      <c r="C71" s="91"/>
      <c r="D71" s="91"/>
      <c r="E71" s="38"/>
      <c r="F71" s="31"/>
    </row>
    <row r="72" spans="1:6" ht="13.5" customHeight="1" x14ac:dyDescent="0.2">
      <c r="A72" s="31"/>
      <c r="B72" s="91"/>
      <c r="C72" s="91"/>
      <c r="D72" s="91"/>
      <c r="E72" s="38"/>
      <c r="F72" s="31"/>
    </row>
    <row r="73" spans="1:6" ht="13.5" customHeight="1" x14ac:dyDescent="0.2">
      <c r="A73" s="31"/>
      <c r="B73" s="35" t="s">
        <v>45</v>
      </c>
      <c r="C73" s="36"/>
      <c r="D73" s="36"/>
      <c r="E73" s="39">
        <f>38*225</f>
        <v>8550</v>
      </c>
      <c r="F73" s="31"/>
    </row>
    <row r="74" spans="1:6" ht="13.5" customHeight="1" x14ac:dyDescent="0.2">
      <c r="A74" s="31"/>
      <c r="B74" s="44" t="s">
        <v>42</v>
      </c>
      <c r="C74" s="36"/>
      <c r="D74" s="36"/>
      <c r="E74" s="40">
        <v>0</v>
      </c>
      <c r="F74" s="31"/>
    </row>
    <row r="75" spans="1:6" ht="13.5" customHeight="1" x14ac:dyDescent="0.2">
      <c r="A75" s="31"/>
      <c r="B75" s="44" t="s">
        <v>43</v>
      </c>
      <c r="C75" s="36"/>
      <c r="D75" s="36"/>
      <c r="E75" s="40">
        <v>0</v>
      </c>
      <c r="F75" s="31"/>
    </row>
    <row r="76" spans="1:6" ht="13.5" customHeight="1" x14ac:dyDescent="0.2">
      <c r="A76" s="31"/>
      <c r="B76" s="35" t="s">
        <v>44</v>
      </c>
      <c r="C76" s="36"/>
      <c r="D76" s="36"/>
      <c r="E76" s="39">
        <f>SUM(E73:E75)</f>
        <v>8550</v>
      </c>
      <c r="F76" s="31"/>
    </row>
    <row r="77" spans="1:6" ht="13.5" customHeight="1" x14ac:dyDescent="0.2">
      <c r="A77" s="31"/>
      <c r="B77" s="36" t="s">
        <v>6</v>
      </c>
      <c r="C77" s="41">
        <v>0.05</v>
      </c>
      <c r="D77" s="36"/>
      <c r="E77" s="45">
        <f>ROUND(E76*C77,2)</f>
        <v>427.5</v>
      </c>
      <c r="F77" s="31"/>
    </row>
    <row r="78" spans="1:6" ht="13.5" customHeight="1" x14ac:dyDescent="0.2">
      <c r="A78" s="31"/>
      <c r="B78" s="36" t="s">
        <v>5</v>
      </c>
      <c r="C78" s="52">
        <v>9.9750000000000005E-2</v>
      </c>
      <c r="D78" s="36"/>
      <c r="E78" s="46">
        <f>ROUND(E76*C78,2)</f>
        <v>852.86</v>
      </c>
      <c r="F78" s="31"/>
    </row>
    <row r="79" spans="1:6" ht="13.5" customHeight="1" x14ac:dyDescent="0.2">
      <c r="A79" s="31"/>
      <c r="B79" s="36"/>
      <c r="C79" s="36"/>
      <c r="D79" s="36"/>
      <c r="E79" s="42"/>
      <c r="F79" s="31"/>
    </row>
    <row r="80" spans="1:6" ht="16.5" customHeight="1" thickBot="1" x14ac:dyDescent="0.25">
      <c r="A80" s="31"/>
      <c r="B80" s="35" t="s">
        <v>46</v>
      </c>
      <c r="C80" s="36"/>
      <c r="D80" s="36"/>
      <c r="E80" s="43">
        <f>SUM(E76:E78)</f>
        <v>9830.36</v>
      </c>
      <c r="F80" s="31"/>
    </row>
    <row r="81" spans="1:6" ht="15.75" thickTop="1" x14ac:dyDescent="0.2">
      <c r="A81" s="31"/>
      <c r="B81" s="97"/>
      <c r="C81" s="97"/>
      <c r="D81" s="97"/>
      <c r="E81" s="47"/>
      <c r="F81" s="31"/>
    </row>
    <row r="82" spans="1:6" ht="15" x14ac:dyDescent="0.2">
      <c r="A82" s="31"/>
      <c r="B82" s="98" t="s">
        <v>48</v>
      </c>
      <c r="C82" s="98"/>
      <c r="D82" s="98"/>
      <c r="E82" s="47">
        <v>0</v>
      </c>
      <c r="F82" s="31"/>
    </row>
    <row r="83" spans="1:6" ht="15" x14ac:dyDescent="0.2">
      <c r="A83" s="31"/>
      <c r="B83" s="97"/>
      <c r="C83" s="97"/>
      <c r="D83" s="97"/>
      <c r="E83" s="47"/>
      <c r="F83" s="31"/>
    </row>
    <row r="84" spans="1:6" ht="19.5" customHeight="1" x14ac:dyDescent="0.2">
      <c r="A84" s="31"/>
      <c r="B84" s="48" t="s">
        <v>47</v>
      </c>
      <c r="C84" s="49"/>
      <c r="D84" s="49"/>
      <c r="E84" s="50">
        <f>E80-E82</f>
        <v>9830.36</v>
      </c>
      <c r="F84" s="31"/>
    </row>
    <row r="85" spans="1:6" ht="13.5" customHeight="1" x14ac:dyDescent="0.2">
      <c r="A85" s="31"/>
      <c r="B85" s="31"/>
      <c r="C85" s="31"/>
      <c r="D85" s="31"/>
      <c r="E85" s="31"/>
      <c r="F85" s="31"/>
    </row>
    <row r="86" spans="1:6" x14ac:dyDescent="0.2">
      <c r="A86" s="31"/>
      <c r="B86" s="31"/>
      <c r="C86" s="31"/>
      <c r="D86" s="31"/>
      <c r="E86" s="31"/>
      <c r="F86" s="31"/>
    </row>
    <row r="87" spans="1:6" x14ac:dyDescent="0.2">
      <c r="A87" s="31"/>
      <c r="B87" s="99"/>
      <c r="C87" s="99"/>
      <c r="D87" s="99"/>
      <c r="E87" s="99"/>
      <c r="F87" s="31"/>
    </row>
    <row r="88" spans="1:6" ht="14.25" x14ac:dyDescent="0.2">
      <c r="A88" s="100" t="s">
        <v>49</v>
      </c>
      <c r="B88" s="100"/>
      <c r="C88" s="100"/>
      <c r="D88" s="100"/>
      <c r="E88" s="100"/>
      <c r="F88" s="100"/>
    </row>
    <row r="89" spans="1:6" ht="14.25" x14ac:dyDescent="0.2">
      <c r="A89" s="101" t="s">
        <v>8</v>
      </c>
      <c r="B89" s="101"/>
      <c r="C89" s="101"/>
      <c r="D89" s="101"/>
      <c r="E89" s="101"/>
      <c r="F89" s="101"/>
    </row>
    <row r="90" spans="1:6" x14ac:dyDescent="0.2">
      <c r="A90" s="31"/>
      <c r="B90" s="31"/>
      <c r="C90" s="31"/>
      <c r="D90" s="31"/>
      <c r="E90" s="31"/>
      <c r="F90" s="31"/>
    </row>
    <row r="91" spans="1:6" x14ac:dyDescent="0.2">
      <c r="A91" s="31"/>
      <c r="B91" s="93"/>
      <c r="C91" s="93"/>
      <c r="D91" s="93"/>
      <c r="E91" s="93"/>
      <c r="F91" s="31"/>
    </row>
    <row r="92" spans="1:6" ht="15" x14ac:dyDescent="0.2">
      <c r="A92" s="94" t="s">
        <v>9</v>
      </c>
      <c r="B92" s="94"/>
      <c r="C92" s="94"/>
      <c r="D92" s="94"/>
      <c r="E92" s="94"/>
      <c r="F92" s="94"/>
    </row>
    <row r="94" spans="1:6" ht="39.75" customHeight="1" x14ac:dyDescent="0.2">
      <c r="B94" s="95"/>
      <c r="C94" s="96"/>
      <c r="D94" s="96"/>
    </row>
    <row r="95" spans="1:6" ht="13.5" customHeight="1" x14ac:dyDescent="0.2"/>
    <row r="96" spans="1:6" x14ac:dyDescent="0.2">
      <c r="B96" s="21"/>
      <c r="C96" s="21"/>
      <c r="D96" s="21"/>
    </row>
  </sheetData>
  <mergeCells count="49">
    <mergeCell ref="B38:D38"/>
    <mergeCell ref="A31:F31"/>
    <mergeCell ref="B34:D34"/>
    <mergeCell ref="B35:D35"/>
    <mergeCell ref="B36:D36"/>
    <mergeCell ref="B37:D37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82:D8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81:D81"/>
    <mergeCell ref="B94:D94"/>
    <mergeCell ref="B83:D83"/>
    <mergeCell ref="B87:E87"/>
    <mergeCell ref="A88:F88"/>
    <mergeCell ref="A89:F89"/>
    <mergeCell ref="B91:E91"/>
    <mergeCell ref="A92:F92"/>
  </mergeCells>
  <dataValidations count="1">
    <dataValidation type="list" allowBlank="1" showInputMessage="1" showErrorMessage="1" sqref="B81:B83 B12:B20 B34:B72" xr:uid="{00000000-0002-0000-15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2:F96"/>
  <sheetViews>
    <sheetView view="pageBreakPreview" topLeftCell="A43" zoomScale="80" zoomScaleNormal="100" zoomScaleSheetLayoutView="80" workbookViewId="0">
      <selection activeCell="B74" sqref="B74:B7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2"/>
      <c r="B21" s="35" t="s">
        <v>125</v>
      </c>
      <c r="C21" s="31"/>
      <c r="D21" s="31"/>
      <c r="E21" s="31"/>
      <c r="F21" s="31"/>
    </row>
    <row r="22" spans="1:6" ht="15" x14ac:dyDescent="0.2">
      <c r="A22" s="22"/>
      <c r="B22" s="36"/>
      <c r="C22" s="31"/>
      <c r="D22" s="31"/>
      <c r="E22" s="31"/>
      <c r="F22" s="31"/>
    </row>
    <row r="23" spans="1:6" ht="15" x14ac:dyDescent="0.2">
      <c r="A23" s="22"/>
      <c r="B23" s="36"/>
      <c r="C23" s="31"/>
      <c r="D23" s="31"/>
      <c r="E23" s="31"/>
      <c r="F23" s="31"/>
    </row>
    <row r="24" spans="1:6" ht="15" x14ac:dyDescent="0.2">
      <c r="A24" s="22"/>
      <c r="B24" s="35"/>
      <c r="C24" s="31"/>
      <c r="D24" s="31"/>
      <c r="E24" s="31"/>
      <c r="F24" s="31"/>
    </row>
    <row r="25" spans="1:6" ht="15" x14ac:dyDescent="0.2">
      <c r="A25" s="22"/>
      <c r="B25" s="35" t="s">
        <v>51</v>
      </c>
      <c r="C25" s="31"/>
      <c r="D25" s="31"/>
      <c r="E25" s="31"/>
      <c r="F25" s="31"/>
    </row>
    <row r="26" spans="1:6" ht="15" x14ac:dyDescent="0.2">
      <c r="A26" s="22"/>
      <c r="B26" s="36" t="s">
        <v>52</v>
      </c>
      <c r="C26" s="31"/>
      <c r="D26" s="31"/>
      <c r="E26" s="31"/>
      <c r="F26" s="31"/>
    </row>
    <row r="27" spans="1:6" ht="15" x14ac:dyDescent="0.2">
      <c r="A27" s="22"/>
      <c r="B27" s="36" t="s">
        <v>53</v>
      </c>
      <c r="C27" s="31"/>
      <c r="D27" s="31"/>
      <c r="E27" s="31"/>
      <c r="F27" s="31"/>
    </row>
    <row r="28" spans="1:6" x14ac:dyDescent="0.2">
      <c r="A28" s="23"/>
      <c r="B28" s="31"/>
      <c r="C28" s="33"/>
      <c r="D28" s="33"/>
      <c r="E28" s="34"/>
      <c r="F28" s="31"/>
    </row>
    <row r="29" spans="1:6" ht="15" x14ac:dyDescent="0.2">
      <c r="A29" s="22"/>
      <c r="B29" s="33"/>
      <c r="C29" s="33"/>
      <c r="D29" s="37" t="s">
        <v>41</v>
      </c>
      <c r="E29" s="37" t="s">
        <v>126</v>
      </c>
      <c r="F29" s="31"/>
    </row>
    <row r="30" spans="1:6" ht="13.5" thickBot="1" x14ac:dyDescent="0.25">
      <c r="A30" s="24"/>
      <c r="B30" s="24"/>
      <c r="C30" s="24"/>
      <c r="D30" s="24"/>
      <c r="E30" s="24"/>
      <c r="F30" s="30"/>
    </row>
    <row r="31" spans="1:6" s="51" customFormat="1" ht="21.75" customHeight="1" x14ac:dyDescent="0.2">
      <c r="A31" s="92" t="s">
        <v>0</v>
      </c>
      <c r="B31" s="92"/>
      <c r="C31" s="92"/>
      <c r="D31" s="92"/>
      <c r="E31" s="92"/>
      <c r="F31" s="92"/>
    </row>
    <row r="32" spans="1:6" x14ac:dyDescent="0.2">
      <c r="A32" s="22"/>
      <c r="B32" s="23"/>
      <c r="C32" s="22"/>
      <c r="D32" s="22"/>
      <c r="E32" s="22"/>
    </row>
    <row r="33" spans="1:6" ht="14.25" x14ac:dyDescent="0.2">
      <c r="A33" s="31"/>
      <c r="B33" s="32" t="s">
        <v>7</v>
      </c>
      <c r="C33" s="32"/>
      <c r="D33" s="32"/>
      <c r="E33" s="38"/>
      <c r="F33" s="31"/>
    </row>
    <row r="34" spans="1:6" ht="14.25" x14ac:dyDescent="0.2">
      <c r="A34" s="31"/>
      <c r="B34" s="91"/>
      <c r="C34" s="91"/>
      <c r="D34" s="91"/>
      <c r="E34" s="38"/>
      <c r="F34" s="31"/>
    </row>
    <row r="35" spans="1:6" ht="14.25" x14ac:dyDescent="0.2">
      <c r="A35" s="31"/>
      <c r="B35" s="91"/>
      <c r="C35" s="91"/>
      <c r="D35" s="91"/>
      <c r="E35" s="38"/>
      <c r="F35" s="31"/>
    </row>
    <row r="36" spans="1:6" ht="14.25" x14ac:dyDescent="0.2">
      <c r="A36" s="31"/>
      <c r="B36" s="91" t="s">
        <v>122</v>
      </c>
      <c r="C36" s="91"/>
      <c r="D36" s="91"/>
      <c r="E36" s="38"/>
      <c r="F36" s="31"/>
    </row>
    <row r="37" spans="1:6" ht="14.25" x14ac:dyDescent="0.2">
      <c r="A37" s="31"/>
      <c r="B37" s="91"/>
      <c r="C37" s="91"/>
      <c r="D37" s="91"/>
      <c r="E37" s="38"/>
      <c r="F37" s="31"/>
    </row>
    <row r="38" spans="1:6" ht="14.25" x14ac:dyDescent="0.2">
      <c r="A38" s="31"/>
      <c r="B38" s="91"/>
      <c r="C38" s="91"/>
      <c r="D38" s="91"/>
      <c r="E38" s="38"/>
      <c r="F38" s="31"/>
    </row>
    <row r="39" spans="1:6" ht="14.25" x14ac:dyDescent="0.2">
      <c r="A39" s="31"/>
      <c r="B39" s="91" t="s">
        <v>128</v>
      </c>
      <c r="C39" s="91"/>
      <c r="D39" s="91"/>
      <c r="E39" s="38"/>
      <c r="F39" s="31"/>
    </row>
    <row r="40" spans="1:6" ht="14.25" x14ac:dyDescent="0.2">
      <c r="A40" s="31"/>
      <c r="B40" s="91"/>
      <c r="C40" s="91"/>
      <c r="D40" s="91"/>
      <c r="E40" s="38"/>
      <c r="F40" s="31"/>
    </row>
    <row r="41" spans="1:6" ht="13.5" customHeight="1" x14ac:dyDescent="0.2">
      <c r="A41" s="31"/>
      <c r="B41" s="91"/>
      <c r="C41" s="91"/>
      <c r="D41" s="91"/>
      <c r="E41" s="38"/>
      <c r="F41" s="31"/>
    </row>
    <row r="42" spans="1:6" ht="14.25" x14ac:dyDescent="0.2">
      <c r="A42" s="31"/>
      <c r="B42" s="91" t="s">
        <v>127</v>
      </c>
      <c r="C42" s="91"/>
      <c r="D42" s="91"/>
      <c r="E42" s="38"/>
      <c r="F42" s="31"/>
    </row>
    <row r="43" spans="1:6" ht="14.25" x14ac:dyDescent="0.2">
      <c r="A43" s="31"/>
      <c r="B43" s="91"/>
      <c r="C43" s="91"/>
      <c r="D43" s="91"/>
      <c r="E43" s="38"/>
      <c r="F43" s="31"/>
    </row>
    <row r="44" spans="1:6" ht="14.25" x14ac:dyDescent="0.2">
      <c r="A44" s="31"/>
      <c r="B44" s="91"/>
      <c r="C44" s="91"/>
      <c r="D44" s="91"/>
      <c r="E44" s="38"/>
      <c r="F44" s="31"/>
    </row>
    <row r="45" spans="1:6" ht="14.25" x14ac:dyDescent="0.2">
      <c r="A45" s="31"/>
      <c r="B45" s="91" t="s">
        <v>105</v>
      </c>
      <c r="C45" s="91"/>
      <c r="D45" s="91"/>
      <c r="E45" s="38"/>
      <c r="F45" s="31"/>
    </row>
    <row r="46" spans="1:6" ht="14.25" x14ac:dyDescent="0.2">
      <c r="A46" s="31"/>
      <c r="B46" s="91"/>
      <c r="C46" s="91"/>
      <c r="D46" s="91"/>
      <c r="E46" s="38"/>
      <c r="F46" s="31"/>
    </row>
    <row r="47" spans="1:6" ht="14.25" x14ac:dyDescent="0.2">
      <c r="A47" s="31"/>
      <c r="B47" s="91"/>
      <c r="C47" s="91"/>
      <c r="D47" s="91"/>
      <c r="E47" s="38"/>
      <c r="F47" s="31"/>
    </row>
    <row r="48" spans="1:6" ht="14.25" x14ac:dyDescent="0.2">
      <c r="A48" s="31"/>
      <c r="B48" s="91" t="s">
        <v>129</v>
      </c>
      <c r="C48" s="91"/>
      <c r="D48" s="91"/>
      <c r="E48" s="38"/>
      <c r="F48" s="31"/>
    </row>
    <row r="49" spans="1:6" ht="14.25" x14ac:dyDescent="0.2">
      <c r="A49" s="31"/>
      <c r="B49" s="91"/>
      <c r="C49" s="91"/>
      <c r="D49" s="91"/>
      <c r="E49" s="38"/>
      <c r="F49" s="31"/>
    </row>
    <row r="50" spans="1:6" ht="14.25" x14ac:dyDescent="0.2">
      <c r="A50" s="31"/>
      <c r="B50" s="91"/>
      <c r="C50" s="91"/>
      <c r="D50" s="91"/>
      <c r="E50" s="38"/>
      <c r="F50" s="31"/>
    </row>
    <row r="51" spans="1:6" ht="14.25" x14ac:dyDescent="0.2">
      <c r="A51" s="31"/>
      <c r="B51" s="91" t="s">
        <v>130</v>
      </c>
      <c r="C51" s="91"/>
      <c r="D51" s="91"/>
      <c r="E51" s="38"/>
      <c r="F51" s="31"/>
    </row>
    <row r="52" spans="1:6" ht="14.25" x14ac:dyDescent="0.2">
      <c r="A52" s="31"/>
      <c r="B52" s="91"/>
      <c r="C52" s="91"/>
      <c r="D52" s="91"/>
      <c r="E52" s="38"/>
      <c r="F52" s="31"/>
    </row>
    <row r="53" spans="1:6" ht="14.25" x14ac:dyDescent="0.2">
      <c r="A53" s="31"/>
      <c r="B53" s="91"/>
      <c r="C53" s="91"/>
      <c r="D53" s="91"/>
      <c r="E53" s="38"/>
      <c r="F53" s="31"/>
    </row>
    <row r="54" spans="1:6" ht="14.25" x14ac:dyDescent="0.2">
      <c r="A54" s="31"/>
      <c r="B54" s="91" t="s">
        <v>131</v>
      </c>
      <c r="C54" s="91"/>
      <c r="D54" s="91"/>
      <c r="E54" s="38"/>
      <c r="F54" s="31"/>
    </row>
    <row r="55" spans="1:6" ht="14.25" x14ac:dyDescent="0.2">
      <c r="A55" s="31"/>
      <c r="B55" s="91"/>
      <c r="C55" s="91"/>
      <c r="D55" s="91"/>
      <c r="E55" s="38"/>
      <c r="F55" s="31"/>
    </row>
    <row r="56" spans="1:6" ht="14.25" x14ac:dyDescent="0.2">
      <c r="A56" s="31"/>
      <c r="B56" s="91"/>
      <c r="C56" s="91"/>
      <c r="D56" s="91"/>
      <c r="E56" s="38"/>
      <c r="F56" s="31"/>
    </row>
    <row r="57" spans="1:6" ht="14.25" x14ac:dyDescent="0.2">
      <c r="A57" s="31"/>
      <c r="B57" s="91"/>
      <c r="C57" s="91"/>
      <c r="D57" s="91"/>
      <c r="E57" s="38"/>
      <c r="F57" s="31"/>
    </row>
    <row r="58" spans="1:6" ht="14.25" x14ac:dyDescent="0.2">
      <c r="A58" s="31"/>
      <c r="B58" s="91"/>
      <c r="C58" s="91"/>
      <c r="D58" s="91"/>
      <c r="E58" s="38"/>
      <c r="F58" s="31"/>
    </row>
    <row r="59" spans="1:6" ht="14.25" x14ac:dyDescent="0.2">
      <c r="A59" s="31"/>
      <c r="B59" s="91"/>
      <c r="C59" s="91"/>
      <c r="D59" s="91"/>
      <c r="E59" s="38"/>
      <c r="F59" s="31"/>
    </row>
    <row r="60" spans="1:6" ht="14.25" x14ac:dyDescent="0.2">
      <c r="A60" s="31"/>
      <c r="B60" s="91"/>
      <c r="C60" s="91"/>
      <c r="D60" s="91"/>
      <c r="E60" s="38"/>
      <c r="F60" s="31"/>
    </row>
    <row r="61" spans="1:6" ht="14.25" x14ac:dyDescent="0.2">
      <c r="A61" s="31"/>
      <c r="B61" s="91"/>
      <c r="C61" s="91"/>
      <c r="D61" s="91"/>
      <c r="E61" s="38"/>
      <c r="F61" s="31"/>
    </row>
    <row r="62" spans="1:6" ht="14.25" x14ac:dyDescent="0.2">
      <c r="A62" s="31"/>
      <c r="B62" s="91"/>
      <c r="C62" s="91"/>
      <c r="D62" s="91"/>
      <c r="E62" s="38"/>
      <c r="F62" s="31"/>
    </row>
    <row r="63" spans="1:6" ht="14.25" x14ac:dyDescent="0.2">
      <c r="A63" s="31"/>
      <c r="B63" s="91"/>
      <c r="C63" s="91"/>
      <c r="D63" s="91"/>
      <c r="E63" s="38"/>
      <c r="F63" s="31"/>
    </row>
    <row r="64" spans="1:6" ht="14.25" x14ac:dyDescent="0.2">
      <c r="A64" s="31"/>
      <c r="B64" s="91"/>
      <c r="C64" s="91"/>
      <c r="D64" s="91"/>
      <c r="E64" s="38"/>
      <c r="F64" s="31"/>
    </row>
    <row r="65" spans="1:6" ht="14.25" x14ac:dyDescent="0.2">
      <c r="A65" s="31"/>
      <c r="B65" s="91"/>
      <c r="C65" s="91"/>
      <c r="D65" s="91"/>
      <c r="E65" s="38"/>
      <c r="F65" s="31"/>
    </row>
    <row r="66" spans="1:6" ht="14.25" x14ac:dyDescent="0.2">
      <c r="A66" s="31"/>
      <c r="B66" s="91"/>
      <c r="C66" s="91"/>
      <c r="D66" s="91"/>
      <c r="E66" s="38"/>
      <c r="F66" s="31"/>
    </row>
    <row r="67" spans="1:6" ht="14.25" x14ac:dyDescent="0.2">
      <c r="A67" s="31"/>
      <c r="B67" s="91"/>
      <c r="C67" s="91"/>
      <c r="D67" s="91"/>
      <c r="E67" s="38"/>
      <c r="F67" s="31"/>
    </row>
    <row r="68" spans="1:6" ht="14.25" x14ac:dyDescent="0.2">
      <c r="A68" s="31"/>
      <c r="B68" s="91"/>
      <c r="C68" s="91"/>
      <c r="D68" s="91"/>
      <c r="E68" s="38"/>
      <c r="F68" s="31"/>
    </row>
    <row r="69" spans="1:6" ht="14.25" x14ac:dyDescent="0.2">
      <c r="A69" s="31"/>
      <c r="B69" s="91"/>
      <c r="C69" s="91"/>
      <c r="D69" s="91"/>
      <c r="E69" s="38"/>
      <c r="F69" s="31"/>
    </row>
    <row r="70" spans="1:6" ht="14.25" x14ac:dyDescent="0.2">
      <c r="A70" s="31"/>
      <c r="B70" s="91"/>
      <c r="C70" s="91"/>
      <c r="D70" s="91"/>
      <c r="E70" s="38"/>
      <c r="F70" s="31"/>
    </row>
    <row r="71" spans="1:6" ht="14.25" x14ac:dyDescent="0.2">
      <c r="A71" s="31"/>
      <c r="B71" s="91"/>
      <c r="C71" s="91"/>
      <c r="D71" s="91"/>
      <c r="E71" s="38"/>
      <c r="F71" s="31"/>
    </row>
    <row r="72" spans="1:6" ht="13.5" customHeight="1" x14ac:dyDescent="0.2">
      <c r="A72" s="31"/>
      <c r="B72" s="91"/>
      <c r="C72" s="91"/>
      <c r="D72" s="91"/>
      <c r="E72" s="38"/>
      <c r="F72" s="31"/>
    </row>
    <row r="73" spans="1:6" ht="13.5" customHeight="1" x14ac:dyDescent="0.2">
      <c r="A73" s="31"/>
      <c r="B73" s="35" t="s">
        <v>45</v>
      </c>
      <c r="C73" s="36"/>
      <c r="D73" s="36"/>
      <c r="E73" s="39">
        <f>45*225</f>
        <v>10125</v>
      </c>
      <c r="F73" s="31"/>
    </row>
    <row r="74" spans="1:6" ht="13.5" customHeight="1" x14ac:dyDescent="0.2">
      <c r="A74" s="31"/>
      <c r="B74" s="44" t="s">
        <v>42</v>
      </c>
      <c r="C74" s="36"/>
      <c r="D74" s="36"/>
      <c r="E74" s="40">
        <v>0</v>
      </c>
      <c r="F74" s="31"/>
    </row>
    <row r="75" spans="1:6" ht="13.5" customHeight="1" x14ac:dyDescent="0.2">
      <c r="A75" s="31"/>
      <c r="B75" s="44" t="s">
        <v>43</v>
      </c>
      <c r="C75" s="36"/>
      <c r="D75" s="36"/>
      <c r="E75" s="40">
        <v>0</v>
      </c>
      <c r="F75" s="31"/>
    </row>
    <row r="76" spans="1:6" ht="13.5" customHeight="1" x14ac:dyDescent="0.2">
      <c r="A76" s="31"/>
      <c r="B76" s="35" t="s">
        <v>44</v>
      </c>
      <c r="C76" s="36"/>
      <c r="D76" s="36"/>
      <c r="E76" s="39">
        <f>SUM(E73:E75)</f>
        <v>10125</v>
      </c>
      <c r="F76" s="31"/>
    </row>
    <row r="77" spans="1:6" ht="13.5" customHeight="1" x14ac:dyDescent="0.2">
      <c r="A77" s="31"/>
      <c r="B77" s="36" t="s">
        <v>6</v>
      </c>
      <c r="C77" s="41">
        <v>0.05</v>
      </c>
      <c r="D77" s="36"/>
      <c r="E77" s="45">
        <f>ROUND(E76*C77,2)</f>
        <v>506.25</v>
      </c>
      <c r="F77" s="31"/>
    </row>
    <row r="78" spans="1:6" ht="13.5" customHeight="1" x14ac:dyDescent="0.2">
      <c r="A78" s="31"/>
      <c r="B78" s="36" t="s">
        <v>5</v>
      </c>
      <c r="C78" s="52">
        <v>9.9750000000000005E-2</v>
      </c>
      <c r="D78" s="36"/>
      <c r="E78" s="46">
        <f>ROUND(E76*C78,2)</f>
        <v>1009.97</v>
      </c>
      <c r="F78" s="31"/>
    </row>
    <row r="79" spans="1:6" ht="13.5" customHeight="1" x14ac:dyDescent="0.2">
      <c r="A79" s="31"/>
      <c r="B79" s="36"/>
      <c r="C79" s="36"/>
      <c r="D79" s="36"/>
      <c r="E79" s="42"/>
      <c r="F79" s="31"/>
    </row>
    <row r="80" spans="1:6" ht="16.5" customHeight="1" thickBot="1" x14ac:dyDescent="0.25">
      <c r="A80" s="31"/>
      <c r="B80" s="35" t="s">
        <v>46</v>
      </c>
      <c r="C80" s="36"/>
      <c r="D80" s="36"/>
      <c r="E80" s="43">
        <f>SUM(E76:E78)</f>
        <v>11641.22</v>
      </c>
      <c r="F80" s="31"/>
    </row>
    <row r="81" spans="1:6" ht="15.75" thickTop="1" x14ac:dyDescent="0.2">
      <c r="A81" s="31"/>
      <c r="B81" s="97"/>
      <c r="C81" s="97"/>
      <c r="D81" s="97"/>
      <c r="E81" s="47"/>
      <c r="F81" s="31"/>
    </row>
    <row r="82" spans="1:6" ht="15" x14ac:dyDescent="0.2">
      <c r="A82" s="31"/>
      <c r="B82" s="98" t="s">
        <v>48</v>
      </c>
      <c r="C82" s="98"/>
      <c r="D82" s="98"/>
      <c r="E82" s="47">
        <v>0</v>
      </c>
      <c r="F82" s="31"/>
    </row>
    <row r="83" spans="1:6" ht="15" x14ac:dyDescent="0.2">
      <c r="A83" s="31"/>
      <c r="B83" s="97"/>
      <c r="C83" s="97"/>
      <c r="D83" s="97"/>
      <c r="E83" s="47"/>
      <c r="F83" s="31"/>
    </row>
    <row r="84" spans="1:6" ht="19.5" customHeight="1" x14ac:dyDescent="0.2">
      <c r="A84" s="31"/>
      <c r="B84" s="48" t="s">
        <v>47</v>
      </c>
      <c r="C84" s="49"/>
      <c r="D84" s="49"/>
      <c r="E84" s="50">
        <f>E80-E82</f>
        <v>11641.22</v>
      </c>
      <c r="F84" s="31"/>
    </row>
    <row r="85" spans="1:6" ht="13.5" customHeight="1" x14ac:dyDescent="0.2">
      <c r="A85" s="31"/>
      <c r="B85" s="31"/>
      <c r="C85" s="31"/>
      <c r="D85" s="31"/>
      <c r="E85" s="31"/>
      <c r="F85" s="31"/>
    </row>
    <row r="86" spans="1:6" x14ac:dyDescent="0.2">
      <c r="A86" s="31"/>
      <c r="B86" s="31"/>
      <c r="C86" s="31"/>
      <c r="D86" s="31"/>
      <c r="E86" s="31"/>
      <c r="F86" s="31"/>
    </row>
    <row r="87" spans="1:6" x14ac:dyDescent="0.2">
      <c r="A87" s="31"/>
      <c r="B87" s="99"/>
      <c r="C87" s="99"/>
      <c r="D87" s="99"/>
      <c r="E87" s="99"/>
      <c r="F87" s="31"/>
    </row>
    <row r="88" spans="1:6" ht="14.25" x14ac:dyDescent="0.2">
      <c r="A88" s="100" t="s">
        <v>49</v>
      </c>
      <c r="B88" s="100"/>
      <c r="C88" s="100"/>
      <c r="D88" s="100"/>
      <c r="E88" s="100"/>
      <c r="F88" s="100"/>
    </row>
    <row r="89" spans="1:6" ht="14.25" x14ac:dyDescent="0.2">
      <c r="A89" s="101" t="s">
        <v>8</v>
      </c>
      <c r="B89" s="101"/>
      <c r="C89" s="101"/>
      <c r="D89" s="101"/>
      <c r="E89" s="101"/>
      <c r="F89" s="101"/>
    </row>
    <row r="90" spans="1:6" x14ac:dyDescent="0.2">
      <c r="A90" s="31"/>
      <c r="B90" s="31"/>
      <c r="C90" s="31"/>
      <c r="D90" s="31"/>
      <c r="E90" s="31"/>
      <c r="F90" s="31"/>
    </row>
    <row r="91" spans="1:6" x14ac:dyDescent="0.2">
      <c r="A91" s="31"/>
      <c r="B91" s="93"/>
      <c r="C91" s="93"/>
      <c r="D91" s="93"/>
      <c r="E91" s="93"/>
      <c r="F91" s="31"/>
    </row>
    <row r="92" spans="1:6" ht="15" x14ac:dyDescent="0.2">
      <c r="A92" s="94" t="s">
        <v>9</v>
      </c>
      <c r="B92" s="94"/>
      <c r="C92" s="94"/>
      <c r="D92" s="94"/>
      <c r="E92" s="94"/>
      <c r="F92" s="94"/>
    </row>
    <row r="94" spans="1:6" ht="39.75" customHeight="1" x14ac:dyDescent="0.2">
      <c r="B94" s="95"/>
      <c r="C94" s="96"/>
      <c r="D94" s="96"/>
    </row>
    <row r="95" spans="1:6" ht="13.5" customHeight="1" x14ac:dyDescent="0.2"/>
    <row r="96" spans="1:6" x14ac:dyDescent="0.2">
      <c r="B96" s="21"/>
      <c r="C96" s="21"/>
      <c r="D96" s="21"/>
    </row>
  </sheetData>
  <mergeCells count="49">
    <mergeCell ref="B94:D94"/>
    <mergeCell ref="B83:D83"/>
    <mergeCell ref="B87:E87"/>
    <mergeCell ref="A88:F88"/>
    <mergeCell ref="A89:F89"/>
    <mergeCell ref="B91:E91"/>
    <mergeCell ref="A92:F92"/>
    <mergeCell ref="B82:D8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81:D81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1:B83 B12:B20 B34:B72" xr:uid="{00000000-0002-0000-16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2:F96"/>
  <sheetViews>
    <sheetView view="pageBreakPreview" topLeftCell="A10" zoomScale="80" zoomScaleNormal="100" zoomScaleSheetLayoutView="80" workbookViewId="0">
      <selection activeCell="B38" sqref="B38:D38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2"/>
      <c r="B21" s="35" t="s">
        <v>125</v>
      </c>
      <c r="C21" s="31"/>
      <c r="D21" s="31"/>
      <c r="E21" s="31"/>
      <c r="F21" s="31"/>
    </row>
    <row r="22" spans="1:6" ht="15" x14ac:dyDescent="0.2">
      <c r="A22" s="22"/>
      <c r="B22" s="36"/>
      <c r="C22" s="31"/>
      <c r="D22" s="31"/>
      <c r="E22" s="31"/>
      <c r="F22" s="31"/>
    </row>
    <row r="23" spans="1:6" ht="15" x14ac:dyDescent="0.2">
      <c r="A23" s="22"/>
      <c r="B23" s="36"/>
      <c r="C23" s="31"/>
      <c r="D23" s="31"/>
      <c r="E23" s="31"/>
      <c r="F23" s="31"/>
    </row>
    <row r="24" spans="1:6" ht="15" x14ac:dyDescent="0.2">
      <c r="A24" s="22"/>
      <c r="B24" s="35"/>
      <c r="C24" s="31"/>
      <c r="D24" s="31"/>
      <c r="E24" s="31"/>
      <c r="F24" s="31"/>
    </row>
    <row r="25" spans="1:6" ht="15" x14ac:dyDescent="0.2">
      <c r="A25" s="22"/>
      <c r="B25" s="35" t="s">
        <v>51</v>
      </c>
      <c r="C25" s="31"/>
      <c r="D25" s="31"/>
      <c r="E25" s="31"/>
      <c r="F25" s="31"/>
    </row>
    <row r="26" spans="1:6" ht="15" x14ac:dyDescent="0.2">
      <c r="A26" s="22"/>
      <c r="B26" s="36" t="s">
        <v>52</v>
      </c>
      <c r="C26" s="31"/>
      <c r="D26" s="31"/>
      <c r="E26" s="31"/>
      <c r="F26" s="31"/>
    </row>
    <row r="27" spans="1:6" ht="15" x14ac:dyDescent="0.2">
      <c r="A27" s="22"/>
      <c r="B27" s="36" t="s">
        <v>53</v>
      </c>
      <c r="C27" s="31"/>
      <c r="D27" s="31"/>
      <c r="E27" s="31"/>
      <c r="F27" s="31"/>
    </row>
    <row r="28" spans="1:6" x14ac:dyDescent="0.2">
      <c r="A28" s="23"/>
      <c r="B28" s="31"/>
      <c r="C28" s="33"/>
      <c r="D28" s="33"/>
      <c r="E28" s="34"/>
      <c r="F28" s="31"/>
    </row>
    <row r="29" spans="1:6" ht="15" x14ac:dyDescent="0.2">
      <c r="A29" s="22"/>
      <c r="B29" s="33"/>
      <c r="C29" s="33"/>
      <c r="D29" s="37" t="s">
        <v>41</v>
      </c>
      <c r="E29" s="37" t="s">
        <v>126</v>
      </c>
      <c r="F29" s="31"/>
    </row>
    <row r="30" spans="1:6" ht="13.5" thickBot="1" x14ac:dyDescent="0.25">
      <c r="A30" s="24"/>
      <c r="B30" s="24"/>
      <c r="C30" s="24"/>
      <c r="D30" s="24"/>
      <c r="E30" s="24"/>
      <c r="F30" s="30"/>
    </row>
    <row r="31" spans="1:6" s="51" customFormat="1" ht="21.75" customHeight="1" x14ac:dyDescent="0.2">
      <c r="A31" s="92" t="s">
        <v>0</v>
      </c>
      <c r="B31" s="92"/>
      <c r="C31" s="92"/>
      <c r="D31" s="92"/>
      <c r="E31" s="92"/>
      <c r="F31" s="92"/>
    </row>
    <row r="32" spans="1:6" x14ac:dyDescent="0.2">
      <c r="A32" s="22"/>
      <c r="B32" s="23"/>
      <c r="C32" s="22"/>
      <c r="D32" s="22"/>
      <c r="E32" s="22"/>
    </row>
    <row r="33" spans="1:6" ht="14.25" x14ac:dyDescent="0.2">
      <c r="A33" s="31"/>
      <c r="B33" s="32" t="s">
        <v>7</v>
      </c>
      <c r="C33" s="32"/>
      <c r="D33" s="32"/>
      <c r="E33" s="38"/>
      <c r="F33" s="31"/>
    </row>
    <row r="34" spans="1:6" ht="14.25" x14ac:dyDescent="0.2">
      <c r="A34" s="31"/>
      <c r="B34" s="91"/>
      <c r="C34" s="91"/>
      <c r="D34" s="91"/>
      <c r="E34" s="38"/>
      <c r="F34" s="31"/>
    </row>
    <row r="35" spans="1:6" ht="14.25" x14ac:dyDescent="0.2">
      <c r="A35" s="31"/>
      <c r="B35" s="91"/>
      <c r="C35" s="91"/>
      <c r="D35" s="91"/>
      <c r="E35" s="38"/>
      <c r="F35" s="31"/>
    </row>
    <row r="36" spans="1:6" ht="14.25" x14ac:dyDescent="0.2">
      <c r="A36" s="31"/>
      <c r="B36" s="91" t="s">
        <v>159</v>
      </c>
      <c r="C36" s="91"/>
      <c r="D36" s="91"/>
      <c r="E36" s="38"/>
      <c r="F36" s="31"/>
    </row>
    <row r="37" spans="1:6" ht="14.25" x14ac:dyDescent="0.2">
      <c r="A37" s="31"/>
      <c r="B37" s="91"/>
      <c r="C37" s="91"/>
      <c r="D37" s="91"/>
      <c r="E37" s="38"/>
      <c r="F37" s="31"/>
    </row>
    <row r="38" spans="1:6" ht="14.25" x14ac:dyDescent="0.2">
      <c r="A38" s="31"/>
      <c r="B38" s="91"/>
      <c r="C38" s="91"/>
      <c r="D38" s="91"/>
      <c r="E38" s="38"/>
      <c r="F38" s="31"/>
    </row>
    <row r="39" spans="1:6" ht="14.25" x14ac:dyDescent="0.2">
      <c r="A39" s="31"/>
      <c r="B39" s="91"/>
      <c r="C39" s="91"/>
      <c r="D39" s="91"/>
      <c r="E39" s="38"/>
      <c r="F39" s="31"/>
    </row>
    <row r="40" spans="1:6" ht="14.25" x14ac:dyDescent="0.2">
      <c r="A40" s="31"/>
      <c r="B40" s="91"/>
      <c r="C40" s="91"/>
      <c r="D40" s="91"/>
      <c r="E40" s="38"/>
      <c r="F40" s="31"/>
    </row>
    <row r="41" spans="1:6" ht="13.5" customHeight="1" x14ac:dyDescent="0.2">
      <c r="A41" s="31"/>
      <c r="B41" s="91"/>
      <c r="C41" s="91"/>
      <c r="D41" s="91"/>
      <c r="E41" s="38"/>
      <c r="F41" s="31"/>
    </row>
    <row r="42" spans="1:6" ht="14.25" x14ac:dyDescent="0.2">
      <c r="A42" s="31"/>
      <c r="B42" s="91"/>
      <c r="C42" s="91"/>
      <c r="D42" s="91"/>
      <c r="E42" s="38"/>
      <c r="F42" s="31"/>
    </row>
    <row r="43" spans="1:6" ht="14.25" x14ac:dyDescent="0.2">
      <c r="A43" s="31"/>
      <c r="B43" s="91"/>
      <c r="C43" s="91"/>
      <c r="D43" s="91"/>
      <c r="E43" s="38"/>
      <c r="F43" s="31"/>
    </row>
    <row r="44" spans="1:6" ht="14.25" x14ac:dyDescent="0.2">
      <c r="A44" s="31"/>
      <c r="B44" s="91"/>
      <c r="C44" s="91"/>
      <c r="D44" s="91"/>
      <c r="E44" s="38"/>
      <c r="F44" s="31"/>
    </row>
    <row r="45" spans="1:6" ht="14.25" x14ac:dyDescent="0.2">
      <c r="A45" s="31"/>
      <c r="B45" s="91"/>
      <c r="C45" s="91"/>
      <c r="D45" s="91"/>
      <c r="E45" s="38"/>
      <c r="F45" s="31"/>
    </row>
    <row r="46" spans="1:6" ht="14.25" x14ac:dyDescent="0.2">
      <c r="A46" s="31"/>
      <c r="B46" s="91"/>
      <c r="C46" s="91"/>
      <c r="D46" s="91"/>
      <c r="E46" s="38"/>
      <c r="F46" s="31"/>
    </row>
    <row r="47" spans="1:6" ht="14.25" x14ac:dyDescent="0.2">
      <c r="A47" s="31"/>
      <c r="B47" s="91"/>
      <c r="C47" s="91"/>
      <c r="D47" s="91"/>
      <c r="E47" s="38"/>
      <c r="F47" s="31"/>
    </row>
    <row r="48" spans="1:6" ht="14.25" x14ac:dyDescent="0.2">
      <c r="A48" s="31"/>
      <c r="B48" s="91"/>
      <c r="C48" s="91"/>
      <c r="D48" s="91"/>
      <c r="E48" s="38"/>
      <c r="F48" s="31"/>
    </row>
    <row r="49" spans="1:6" ht="14.25" x14ac:dyDescent="0.2">
      <c r="A49" s="31"/>
      <c r="B49" s="91"/>
      <c r="C49" s="91"/>
      <c r="D49" s="91"/>
      <c r="E49" s="38"/>
      <c r="F49" s="31"/>
    </row>
    <row r="50" spans="1:6" ht="14.25" x14ac:dyDescent="0.2">
      <c r="A50" s="31"/>
      <c r="B50" s="91"/>
      <c r="C50" s="91"/>
      <c r="D50" s="91"/>
      <c r="E50" s="38"/>
      <c r="F50" s="31"/>
    </row>
    <row r="51" spans="1:6" ht="14.25" x14ac:dyDescent="0.2">
      <c r="A51" s="31"/>
      <c r="B51" s="91"/>
      <c r="C51" s="91"/>
      <c r="D51" s="91"/>
      <c r="E51" s="38"/>
      <c r="F51" s="31"/>
    </row>
    <row r="52" spans="1:6" ht="14.25" x14ac:dyDescent="0.2">
      <c r="A52" s="31"/>
      <c r="B52" s="91"/>
      <c r="C52" s="91"/>
      <c r="D52" s="91"/>
      <c r="E52" s="38"/>
      <c r="F52" s="31"/>
    </row>
    <row r="53" spans="1:6" ht="14.25" x14ac:dyDescent="0.2">
      <c r="A53" s="31"/>
      <c r="B53" s="91"/>
      <c r="C53" s="91"/>
      <c r="D53" s="91"/>
      <c r="E53" s="38"/>
      <c r="F53" s="31"/>
    </row>
    <row r="54" spans="1:6" ht="14.25" x14ac:dyDescent="0.2">
      <c r="A54" s="31"/>
      <c r="B54" s="91"/>
      <c r="C54" s="91"/>
      <c r="D54" s="91"/>
      <c r="E54" s="38"/>
      <c r="F54" s="31"/>
    </row>
    <row r="55" spans="1:6" ht="14.25" x14ac:dyDescent="0.2">
      <c r="A55" s="31"/>
      <c r="B55" s="91"/>
      <c r="C55" s="91"/>
      <c r="D55" s="91"/>
      <c r="E55" s="38"/>
      <c r="F55" s="31"/>
    </row>
    <row r="56" spans="1:6" ht="14.25" x14ac:dyDescent="0.2">
      <c r="A56" s="31"/>
      <c r="B56" s="91"/>
      <c r="C56" s="91"/>
      <c r="D56" s="91"/>
      <c r="E56" s="38"/>
      <c r="F56" s="31"/>
    </row>
    <row r="57" spans="1:6" ht="14.25" x14ac:dyDescent="0.2">
      <c r="A57" s="31"/>
      <c r="B57" s="91"/>
      <c r="C57" s="91"/>
      <c r="D57" s="91"/>
      <c r="E57" s="38"/>
      <c r="F57" s="31"/>
    </row>
    <row r="58" spans="1:6" ht="14.25" x14ac:dyDescent="0.2">
      <c r="A58" s="31"/>
      <c r="B58" s="91"/>
      <c r="C58" s="91"/>
      <c r="D58" s="91"/>
      <c r="E58" s="38"/>
      <c r="F58" s="31"/>
    </row>
    <row r="59" spans="1:6" ht="14.25" x14ac:dyDescent="0.2">
      <c r="A59" s="31"/>
      <c r="B59" s="91"/>
      <c r="C59" s="91"/>
      <c r="D59" s="91"/>
      <c r="E59" s="38"/>
      <c r="F59" s="31"/>
    </row>
    <row r="60" spans="1:6" ht="14.25" x14ac:dyDescent="0.2">
      <c r="A60" s="31"/>
      <c r="B60" s="91"/>
      <c r="C60" s="91"/>
      <c r="D60" s="91"/>
      <c r="E60" s="38"/>
      <c r="F60" s="31"/>
    </row>
    <row r="61" spans="1:6" ht="14.25" x14ac:dyDescent="0.2">
      <c r="A61" s="31"/>
      <c r="B61" s="91"/>
      <c r="C61" s="91"/>
      <c r="D61" s="91"/>
      <c r="E61" s="38"/>
      <c r="F61" s="31"/>
    </row>
    <row r="62" spans="1:6" ht="14.25" x14ac:dyDescent="0.2">
      <c r="A62" s="31"/>
      <c r="B62" s="91"/>
      <c r="C62" s="91"/>
      <c r="D62" s="91"/>
      <c r="E62" s="38"/>
      <c r="F62" s="31"/>
    </row>
    <row r="63" spans="1:6" ht="14.25" x14ac:dyDescent="0.2">
      <c r="A63" s="31"/>
      <c r="B63" s="91"/>
      <c r="C63" s="91"/>
      <c r="D63" s="91"/>
      <c r="E63" s="38"/>
      <c r="F63" s="31"/>
    </row>
    <row r="64" spans="1:6" ht="14.25" x14ac:dyDescent="0.2">
      <c r="A64" s="31"/>
      <c r="B64" s="91"/>
      <c r="C64" s="91"/>
      <c r="D64" s="91"/>
      <c r="E64" s="38"/>
      <c r="F64" s="31"/>
    </row>
    <row r="65" spans="1:6" ht="14.25" x14ac:dyDescent="0.2">
      <c r="A65" s="31"/>
      <c r="B65" s="91"/>
      <c r="C65" s="91"/>
      <c r="D65" s="91"/>
      <c r="E65" s="38"/>
      <c r="F65" s="31"/>
    </row>
    <row r="66" spans="1:6" ht="14.25" x14ac:dyDescent="0.2">
      <c r="A66" s="31"/>
      <c r="B66" s="91"/>
      <c r="C66" s="91"/>
      <c r="D66" s="91"/>
      <c r="E66" s="38"/>
      <c r="F66" s="31"/>
    </row>
    <row r="67" spans="1:6" ht="14.25" x14ac:dyDescent="0.2">
      <c r="A67" s="31"/>
      <c r="B67" s="91"/>
      <c r="C67" s="91"/>
      <c r="D67" s="91"/>
      <c r="E67" s="38"/>
      <c r="F67" s="31"/>
    </row>
    <row r="68" spans="1:6" ht="14.25" x14ac:dyDescent="0.2">
      <c r="A68" s="31"/>
      <c r="B68" s="91"/>
      <c r="C68" s="91"/>
      <c r="D68" s="91"/>
      <c r="E68" s="38"/>
      <c r="F68" s="31"/>
    </row>
    <row r="69" spans="1:6" ht="14.25" x14ac:dyDescent="0.2">
      <c r="A69" s="31"/>
      <c r="B69" s="91"/>
      <c r="C69" s="91"/>
      <c r="D69" s="91"/>
      <c r="E69" s="38"/>
      <c r="F69" s="31"/>
    </row>
    <row r="70" spans="1:6" ht="14.25" x14ac:dyDescent="0.2">
      <c r="A70" s="31"/>
      <c r="B70" s="91"/>
      <c r="C70" s="91"/>
      <c r="D70" s="91"/>
      <c r="E70" s="38"/>
      <c r="F70" s="31"/>
    </row>
    <row r="71" spans="1:6" ht="14.25" x14ac:dyDescent="0.2">
      <c r="A71" s="31"/>
      <c r="B71" s="91"/>
      <c r="C71" s="91"/>
      <c r="D71" s="91"/>
      <c r="E71" s="38"/>
      <c r="F71" s="31"/>
    </row>
    <row r="72" spans="1:6" ht="13.5" customHeight="1" x14ac:dyDescent="0.2">
      <c r="A72" s="31"/>
      <c r="B72" s="91"/>
      <c r="C72" s="91"/>
      <c r="D72" s="91"/>
      <c r="E72" s="38"/>
      <c r="F72" s="31"/>
    </row>
    <row r="73" spans="1:6" ht="13.5" customHeight="1" x14ac:dyDescent="0.2">
      <c r="A73" s="31"/>
      <c r="B73" s="35" t="s">
        <v>45</v>
      </c>
      <c r="C73" s="36"/>
      <c r="D73" s="36"/>
      <c r="E73" s="39">
        <f>45*225</f>
        <v>10125</v>
      </c>
      <c r="F73" s="31"/>
    </row>
    <row r="74" spans="1:6" ht="13.5" customHeight="1" x14ac:dyDescent="0.2">
      <c r="A74" s="31"/>
      <c r="B74" s="44" t="s">
        <v>42</v>
      </c>
      <c r="C74" s="36"/>
      <c r="D74" s="36"/>
      <c r="E74" s="40">
        <v>0</v>
      </c>
      <c r="F74" s="31"/>
    </row>
    <row r="75" spans="1:6" ht="13.5" customHeight="1" x14ac:dyDescent="0.2">
      <c r="A75" s="31"/>
      <c r="B75" s="44" t="s">
        <v>43</v>
      </c>
      <c r="C75" s="36"/>
      <c r="D75" s="36"/>
      <c r="E75" s="40">
        <v>0</v>
      </c>
      <c r="F75" s="31"/>
    </row>
    <row r="76" spans="1:6" ht="13.5" customHeight="1" x14ac:dyDescent="0.2">
      <c r="A76" s="31"/>
      <c r="B76" s="35" t="s">
        <v>44</v>
      </c>
      <c r="C76" s="36"/>
      <c r="D76" s="36"/>
      <c r="E76" s="39">
        <f>SUM(E73:E75)</f>
        <v>10125</v>
      </c>
      <c r="F76" s="31"/>
    </row>
    <row r="77" spans="1:6" ht="13.5" customHeight="1" x14ac:dyDescent="0.2">
      <c r="A77" s="31"/>
      <c r="B77" s="36" t="s">
        <v>6</v>
      </c>
      <c r="C77" s="41">
        <v>0.05</v>
      </c>
      <c r="D77" s="36"/>
      <c r="E77" s="45">
        <f>ROUND(E76*C77,2)</f>
        <v>506.25</v>
      </c>
      <c r="F77" s="31"/>
    </row>
    <row r="78" spans="1:6" ht="13.5" customHeight="1" x14ac:dyDescent="0.2">
      <c r="A78" s="31"/>
      <c r="B78" s="36" t="s">
        <v>5</v>
      </c>
      <c r="C78" s="52">
        <v>9.9750000000000005E-2</v>
      </c>
      <c r="D78" s="36"/>
      <c r="E78" s="46">
        <f>ROUND(E76*C78,2)</f>
        <v>1009.97</v>
      </c>
      <c r="F78" s="31"/>
    </row>
    <row r="79" spans="1:6" ht="13.5" customHeight="1" x14ac:dyDescent="0.2">
      <c r="A79" s="31"/>
      <c r="B79" s="36"/>
      <c r="C79" s="36"/>
      <c r="D79" s="36"/>
      <c r="E79" s="42"/>
      <c r="F79" s="31"/>
    </row>
    <row r="80" spans="1:6" ht="16.5" customHeight="1" thickBot="1" x14ac:dyDescent="0.25">
      <c r="A80" s="31"/>
      <c r="B80" s="35" t="s">
        <v>46</v>
      </c>
      <c r="C80" s="36"/>
      <c r="D80" s="36"/>
      <c r="E80" s="43">
        <f>SUM(E76:E78)</f>
        <v>11641.22</v>
      </c>
      <c r="F80" s="31"/>
    </row>
    <row r="81" spans="1:6" ht="15.75" thickTop="1" x14ac:dyDescent="0.2">
      <c r="A81" s="31"/>
      <c r="B81" s="97"/>
      <c r="C81" s="97"/>
      <c r="D81" s="97"/>
      <c r="E81" s="47"/>
      <c r="F81" s="31"/>
    </row>
    <row r="82" spans="1:6" ht="15" x14ac:dyDescent="0.2">
      <c r="A82" s="31"/>
      <c r="B82" s="98" t="s">
        <v>48</v>
      </c>
      <c r="C82" s="98"/>
      <c r="D82" s="98"/>
      <c r="E82" s="47">
        <v>0</v>
      </c>
      <c r="F82" s="31"/>
    </row>
    <row r="83" spans="1:6" ht="15" x14ac:dyDescent="0.2">
      <c r="A83" s="31"/>
      <c r="B83" s="97"/>
      <c r="C83" s="97"/>
      <c r="D83" s="97"/>
      <c r="E83" s="47"/>
      <c r="F83" s="31"/>
    </row>
    <row r="84" spans="1:6" ht="19.5" customHeight="1" x14ac:dyDescent="0.2">
      <c r="A84" s="31"/>
      <c r="B84" s="48" t="s">
        <v>47</v>
      </c>
      <c r="C84" s="49"/>
      <c r="D84" s="49"/>
      <c r="E84" s="50">
        <f>E80-E82</f>
        <v>11641.22</v>
      </c>
      <c r="F84" s="31"/>
    </row>
    <row r="85" spans="1:6" ht="13.5" customHeight="1" x14ac:dyDescent="0.2">
      <c r="A85" s="31"/>
      <c r="B85" s="31"/>
      <c r="C85" s="31"/>
      <c r="D85" s="31"/>
      <c r="E85" s="31"/>
      <c r="F85" s="31"/>
    </row>
    <row r="86" spans="1:6" x14ac:dyDescent="0.2">
      <c r="A86" s="31"/>
      <c r="B86" s="31"/>
      <c r="C86" s="31"/>
      <c r="D86" s="31"/>
      <c r="E86" s="31"/>
      <c r="F86" s="31"/>
    </row>
    <row r="87" spans="1:6" x14ac:dyDescent="0.2">
      <c r="A87" s="31"/>
      <c r="B87" s="99"/>
      <c r="C87" s="99"/>
      <c r="D87" s="99"/>
      <c r="E87" s="99"/>
      <c r="F87" s="31"/>
    </row>
    <row r="88" spans="1:6" ht="14.25" x14ac:dyDescent="0.2">
      <c r="A88" s="100" t="s">
        <v>49</v>
      </c>
      <c r="B88" s="100"/>
      <c r="C88" s="100"/>
      <c r="D88" s="100"/>
      <c r="E88" s="100"/>
      <c r="F88" s="100"/>
    </row>
    <row r="89" spans="1:6" ht="14.25" x14ac:dyDescent="0.2">
      <c r="A89" s="101" t="s">
        <v>8</v>
      </c>
      <c r="B89" s="101"/>
      <c r="C89" s="101"/>
      <c r="D89" s="101"/>
      <c r="E89" s="101"/>
      <c r="F89" s="101"/>
    </row>
    <row r="90" spans="1:6" x14ac:dyDescent="0.2">
      <c r="A90" s="31"/>
      <c r="B90" s="31"/>
      <c r="C90" s="31"/>
      <c r="D90" s="31"/>
      <c r="E90" s="31"/>
      <c r="F90" s="31"/>
    </row>
    <row r="91" spans="1:6" x14ac:dyDescent="0.2">
      <c r="A91" s="31"/>
      <c r="B91" s="93"/>
      <c r="C91" s="93"/>
      <c r="D91" s="93"/>
      <c r="E91" s="93"/>
      <c r="F91" s="31"/>
    </row>
    <row r="92" spans="1:6" ht="15" x14ac:dyDescent="0.2">
      <c r="A92" s="94" t="s">
        <v>9</v>
      </c>
      <c r="B92" s="94"/>
      <c r="C92" s="94"/>
      <c r="D92" s="94"/>
      <c r="E92" s="94"/>
      <c r="F92" s="94"/>
    </row>
    <row r="94" spans="1:6" ht="39.75" customHeight="1" x14ac:dyDescent="0.2">
      <c r="B94" s="95"/>
      <c r="C94" s="96"/>
      <c r="D94" s="96"/>
    </row>
    <row r="95" spans="1:6" ht="13.5" customHeight="1" x14ac:dyDescent="0.2"/>
    <row r="96" spans="1:6" x14ac:dyDescent="0.2">
      <c r="B96" s="21"/>
      <c r="C96" s="21"/>
      <c r="D96" s="21"/>
    </row>
  </sheetData>
  <mergeCells count="49">
    <mergeCell ref="B38:D38"/>
    <mergeCell ref="A31:F31"/>
    <mergeCell ref="B34:D34"/>
    <mergeCell ref="B35:D35"/>
    <mergeCell ref="B36:D36"/>
    <mergeCell ref="B37:D37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82:D8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81:D81"/>
    <mergeCell ref="B94:D94"/>
    <mergeCell ref="B83:D83"/>
    <mergeCell ref="B87:E87"/>
    <mergeCell ref="A88:F88"/>
    <mergeCell ref="A89:F89"/>
    <mergeCell ref="B91:E91"/>
    <mergeCell ref="A92:F92"/>
  </mergeCells>
  <dataValidations count="1">
    <dataValidation type="list" allowBlank="1" showInputMessage="1" showErrorMessage="1" sqref="B81:B83 B12:B20 B34:B72" xr:uid="{00000000-0002-0000-17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2:F96"/>
  <sheetViews>
    <sheetView view="pageBreakPreview" topLeftCell="A31" zoomScale="80" zoomScaleNormal="100" zoomScaleSheetLayoutView="80" workbookViewId="0">
      <selection activeCell="B63" sqref="B63:D6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2"/>
      <c r="B21" s="35" t="s">
        <v>132</v>
      </c>
      <c r="C21" s="31"/>
      <c r="D21" s="31"/>
      <c r="E21" s="31"/>
      <c r="F21" s="31"/>
    </row>
    <row r="22" spans="1:6" ht="15" x14ac:dyDescent="0.2">
      <c r="A22" s="22"/>
      <c r="B22" s="36"/>
      <c r="C22" s="31"/>
      <c r="D22" s="31"/>
      <c r="E22" s="31"/>
      <c r="F22" s="31"/>
    </row>
    <row r="23" spans="1:6" ht="15" x14ac:dyDescent="0.2">
      <c r="A23" s="22"/>
      <c r="B23" s="36"/>
      <c r="C23" s="31"/>
      <c r="D23" s="31"/>
      <c r="E23" s="31"/>
      <c r="F23" s="31"/>
    </row>
    <row r="24" spans="1:6" ht="15" x14ac:dyDescent="0.2">
      <c r="A24" s="22"/>
      <c r="B24" s="35"/>
      <c r="C24" s="31"/>
      <c r="D24" s="31"/>
      <c r="E24" s="31"/>
      <c r="F24" s="31"/>
    </row>
    <row r="25" spans="1:6" ht="15" x14ac:dyDescent="0.2">
      <c r="A25" s="22"/>
      <c r="B25" s="35" t="s">
        <v>51</v>
      </c>
      <c r="C25" s="31"/>
      <c r="D25" s="31"/>
      <c r="E25" s="31"/>
      <c r="F25" s="31"/>
    </row>
    <row r="26" spans="1:6" ht="15" x14ac:dyDescent="0.2">
      <c r="A26" s="22"/>
      <c r="B26" s="36" t="s">
        <v>52</v>
      </c>
      <c r="C26" s="31"/>
      <c r="D26" s="31"/>
      <c r="E26" s="31"/>
      <c r="F26" s="31"/>
    </row>
    <row r="27" spans="1:6" ht="15" x14ac:dyDescent="0.2">
      <c r="A27" s="22"/>
      <c r="B27" s="36" t="s">
        <v>53</v>
      </c>
      <c r="C27" s="31"/>
      <c r="D27" s="31"/>
      <c r="E27" s="31"/>
      <c r="F27" s="31"/>
    </row>
    <row r="28" spans="1:6" x14ac:dyDescent="0.2">
      <c r="A28" s="23"/>
      <c r="B28" s="31"/>
      <c r="C28" s="33"/>
      <c r="D28" s="33"/>
      <c r="E28" s="34"/>
      <c r="F28" s="31"/>
    </row>
    <row r="29" spans="1:6" ht="15" x14ac:dyDescent="0.2">
      <c r="A29" s="22"/>
      <c r="B29" s="33"/>
      <c r="C29" s="33"/>
      <c r="D29" s="37" t="s">
        <v>41</v>
      </c>
      <c r="E29" s="37" t="s">
        <v>133</v>
      </c>
      <c r="F29" s="31"/>
    </row>
    <row r="30" spans="1:6" ht="13.5" thickBot="1" x14ac:dyDescent="0.25">
      <c r="A30" s="24"/>
      <c r="B30" s="24"/>
      <c r="C30" s="24"/>
      <c r="D30" s="24"/>
      <c r="E30" s="24"/>
      <c r="F30" s="30"/>
    </row>
    <row r="31" spans="1:6" s="51" customFormat="1" ht="21.75" customHeight="1" x14ac:dyDescent="0.2">
      <c r="A31" s="92" t="s">
        <v>0</v>
      </c>
      <c r="B31" s="92"/>
      <c r="C31" s="92"/>
      <c r="D31" s="92"/>
      <c r="E31" s="92"/>
      <c r="F31" s="92"/>
    </row>
    <row r="32" spans="1:6" x14ac:dyDescent="0.2">
      <c r="A32" s="22"/>
      <c r="B32" s="23"/>
      <c r="C32" s="22"/>
      <c r="D32" s="22"/>
      <c r="E32" s="22"/>
    </row>
    <row r="33" spans="1:6" ht="14.25" x14ac:dyDescent="0.2">
      <c r="A33" s="31"/>
      <c r="B33" s="32" t="s">
        <v>7</v>
      </c>
      <c r="C33" s="32"/>
      <c r="D33" s="32"/>
      <c r="E33" s="38"/>
      <c r="F33" s="31"/>
    </row>
    <row r="34" spans="1:6" ht="14.25" x14ac:dyDescent="0.2">
      <c r="A34" s="31"/>
      <c r="B34" s="91"/>
      <c r="C34" s="91"/>
      <c r="D34" s="91"/>
      <c r="E34" s="38"/>
      <c r="F34" s="31"/>
    </row>
    <row r="35" spans="1:6" ht="14.25" x14ac:dyDescent="0.2">
      <c r="A35" s="31"/>
      <c r="B35" s="91"/>
      <c r="C35" s="91"/>
      <c r="D35" s="91"/>
      <c r="E35" s="38"/>
      <c r="F35" s="31"/>
    </row>
    <row r="36" spans="1:6" ht="14.25" x14ac:dyDescent="0.2">
      <c r="A36" s="31"/>
      <c r="B36" s="91" t="s">
        <v>134</v>
      </c>
      <c r="C36" s="91"/>
      <c r="D36" s="91"/>
      <c r="E36" s="38"/>
      <c r="F36" s="31"/>
    </row>
    <row r="37" spans="1:6" ht="14.25" x14ac:dyDescent="0.2">
      <c r="A37" s="31"/>
      <c r="B37" s="91"/>
      <c r="C37" s="91"/>
      <c r="D37" s="91"/>
      <c r="E37" s="38"/>
      <c r="F37" s="31"/>
    </row>
    <row r="38" spans="1:6" ht="14.25" x14ac:dyDescent="0.2">
      <c r="A38" s="31"/>
      <c r="B38" s="91"/>
      <c r="C38" s="91"/>
      <c r="D38" s="91"/>
      <c r="E38" s="38"/>
      <c r="F38" s="31"/>
    </row>
    <row r="39" spans="1:6" ht="14.25" x14ac:dyDescent="0.2">
      <c r="A39" s="31"/>
      <c r="B39" s="91" t="s">
        <v>135</v>
      </c>
      <c r="C39" s="91"/>
      <c r="D39" s="91"/>
      <c r="E39" s="38"/>
      <c r="F39" s="31"/>
    </row>
    <row r="40" spans="1:6" ht="14.25" x14ac:dyDescent="0.2">
      <c r="A40" s="31"/>
      <c r="B40" s="91"/>
      <c r="C40" s="91"/>
      <c r="D40" s="91"/>
      <c r="E40" s="38"/>
      <c r="F40" s="31"/>
    </row>
    <row r="41" spans="1:6" ht="13.5" customHeight="1" x14ac:dyDescent="0.2">
      <c r="A41" s="31"/>
      <c r="B41" s="91"/>
      <c r="C41" s="91"/>
      <c r="D41" s="91"/>
      <c r="E41" s="38"/>
      <c r="F41" s="31"/>
    </row>
    <row r="42" spans="1:6" ht="14.25" x14ac:dyDescent="0.2">
      <c r="A42" s="31"/>
      <c r="B42" s="91" t="s">
        <v>136</v>
      </c>
      <c r="C42" s="91"/>
      <c r="D42" s="91"/>
      <c r="E42" s="38"/>
      <c r="F42" s="31"/>
    </row>
    <row r="43" spans="1:6" ht="14.25" x14ac:dyDescent="0.2">
      <c r="A43" s="31"/>
      <c r="B43" s="91"/>
      <c r="C43" s="91"/>
      <c r="D43" s="91"/>
      <c r="E43" s="38"/>
      <c r="F43" s="31"/>
    </row>
    <row r="44" spans="1:6" ht="14.25" x14ac:dyDescent="0.2">
      <c r="A44" s="31"/>
      <c r="B44" s="91"/>
      <c r="C44" s="91"/>
      <c r="D44" s="91"/>
      <c r="E44" s="38"/>
      <c r="F44" s="31"/>
    </row>
    <row r="45" spans="1:6" ht="14.25" x14ac:dyDescent="0.2">
      <c r="A45" s="31"/>
      <c r="B45" s="91" t="s">
        <v>137</v>
      </c>
      <c r="C45" s="91"/>
      <c r="D45" s="91"/>
      <c r="E45" s="38"/>
      <c r="F45" s="31"/>
    </row>
    <row r="46" spans="1:6" ht="14.25" x14ac:dyDescent="0.2">
      <c r="A46" s="31"/>
      <c r="B46" s="91"/>
      <c r="C46" s="91"/>
      <c r="D46" s="91"/>
      <c r="E46" s="38"/>
      <c r="F46" s="31"/>
    </row>
    <row r="47" spans="1:6" ht="14.25" x14ac:dyDescent="0.2">
      <c r="A47" s="31"/>
      <c r="B47" s="91"/>
      <c r="C47" s="91"/>
      <c r="D47" s="91"/>
      <c r="E47" s="38"/>
      <c r="F47" s="31"/>
    </row>
    <row r="48" spans="1:6" ht="14.25" x14ac:dyDescent="0.2">
      <c r="A48" s="31"/>
      <c r="B48" s="91" t="s">
        <v>34</v>
      </c>
      <c r="C48" s="91"/>
      <c r="D48" s="91"/>
      <c r="E48" s="38"/>
      <c r="F48" s="31"/>
    </row>
    <row r="49" spans="1:6" ht="14.25" x14ac:dyDescent="0.2">
      <c r="A49" s="31"/>
      <c r="B49" s="91"/>
      <c r="C49" s="91"/>
      <c r="D49" s="91"/>
      <c r="E49" s="38"/>
      <c r="F49" s="31"/>
    </row>
    <row r="50" spans="1:6" ht="14.25" x14ac:dyDescent="0.2">
      <c r="A50" s="31"/>
      <c r="B50" s="91"/>
      <c r="C50" s="91"/>
      <c r="D50" s="91"/>
      <c r="E50" s="38"/>
      <c r="F50" s="31"/>
    </row>
    <row r="51" spans="1:6" ht="14.25" x14ac:dyDescent="0.2">
      <c r="A51" s="31"/>
      <c r="B51" s="91" t="s">
        <v>138</v>
      </c>
      <c r="C51" s="91"/>
      <c r="D51" s="91"/>
      <c r="E51" s="38"/>
      <c r="F51" s="31"/>
    </row>
    <row r="52" spans="1:6" ht="14.25" x14ac:dyDescent="0.2">
      <c r="A52" s="31"/>
      <c r="B52" s="91"/>
      <c r="C52" s="91"/>
      <c r="D52" s="91"/>
      <c r="E52" s="38"/>
      <c r="F52" s="31"/>
    </row>
    <row r="53" spans="1:6" ht="14.25" x14ac:dyDescent="0.2">
      <c r="A53" s="31"/>
      <c r="B53" s="91"/>
      <c r="C53" s="91"/>
      <c r="D53" s="91"/>
      <c r="E53" s="38"/>
      <c r="F53" s="31"/>
    </row>
    <row r="54" spans="1:6" ht="14.25" x14ac:dyDescent="0.2">
      <c r="A54" s="31"/>
      <c r="B54" s="91"/>
      <c r="C54" s="91"/>
      <c r="D54" s="91"/>
      <c r="E54" s="38"/>
      <c r="F54" s="31"/>
    </row>
    <row r="55" spans="1:6" ht="14.25" x14ac:dyDescent="0.2">
      <c r="A55" s="31"/>
      <c r="B55" s="91"/>
      <c r="C55" s="91"/>
      <c r="D55" s="91"/>
      <c r="E55" s="38"/>
      <c r="F55" s="31"/>
    </row>
    <row r="56" spans="1:6" ht="14.25" x14ac:dyDescent="0.2">
      <c r="A56" s="31"/>
      <c r="B56" s="91"/>
      <c r="C56" s="91"/>
      <c r="D56" s="91"/>
      <c r="E56" s="38"/>
      <c r="F56" s="31"/>
    </row>
    <row r="57" spans="1:6" ht="14.25" x14ac:dyDescent="0.2">
      <c r="A57" s="31"/>
      <c r="B57" s="91"/>
      <c r="C57" s="91"/>
      <c r="D57" s="91"/>
      <c r="E57" s="38"/>
      <c r="F57" s="31"/>
    </row>
    <row r="58" spans="1:6" ht="14.25" x14ac:dyDescent="0.2">
      <c r="A58" s="31"/>
      <c r="B58" s="91"/>
      <c r="C58" s="91"/>
      <c r="D58" s="91"/>
      <c r="E58" s="38"/>
      <c r="F58" s="31"/>
    </row>
    <row r="59" spans="1:6" ht="14.25" x14ac:dyDescent="0.2">
      <c r="A59" s="31"/>
      <c r="B59" s="91"/>
      <c r="C59" s="91"/>
      <c r="D59" s="91"/>
      <c r="E59" s="38"/>
      <c r="F59" s="31"/>
    </row>
    <row r="60" spans="1:6" ht="14.25" x14ac:dyDescent="0.2">
      <c r="A60" s="31"/>
      <c r="B60" s="91"/>
      <c r="C60" s="91"/>
      <c r="D60" s="91"/>
      <c r="E60" s="38"/>
      <c r="F60" s="31"/>
    </row>
    <row r="61" spans="1:6" ht="14.25" x14ac:dyDescent="0.2">
      <c r="A61" s="31"/>
      <c r="B61" s="91"/>
      <c r="C61" s="91"/>
      <c r="D61" s="91"/>
      <c r="E61" s="38"/>
      <c r="F61" s="31"/>
    </row>
    <row r="62" spans="1:6" ht="14.25" x14ac:dyDescent="0.2">
      <c r="A62" s="31"/>
      <c r="B62" s="91"/>
      <c r="C62" s="91"/>
      <c r="D62" s="91"/>
      <c r="E62" s="38"/>
      <c r="F62" s="31"/>
    </row>
    <row r="63" spans="1:6" ht="14.25" x14ac:dyDescent="0.2">
      <c r="A63" s="31"/>
      <c r="B63" s="91"/>
      <c r="C63" s="91"/>
      <c r="D63" s="91"/>
      <c r="E63" s="38"/>
      <c r="F63" s="31"/>
    </row>
    <row r="64" spans="1:6" ht="14.25" x14ac:dyDescent="0.2">
      <c r="A64" s="31"/>
      <c r="B64" s="91"/>
      <c r="C64" s="91"/>
      <c r="D64" s="91"/>
      <c r="E64" s="38"/>
      <c r="F64" s="31"/>
    </row>
    <row r="65" spans="1:6" ht="14.25" x14ac:dyDescent="0.2">
      <c r="A65" s="31"/>
      <c r="B65" s="91"/>
      <c r="C65" s="91"/>
      <c r="D65" s="91"/>
      <c r="E65" s="38"/>
      <c r="F65" s="31"/>
    </row>
    <row r="66" spans="1:6" ht="14.25" x14ac:dyDescent="0.2">
      <c r="A66" s="31"/>
      <c r="B66" s="91"/>
      <c r="C66" s="91"/>
      <c r="D66" s="91"/>
      <c r="E66" s="38"/>
      <c r="F66" s="31"/>
    </row>
    <row r="67" spans="1:6" ht="14.25" x14ac:dyDescent="0.2">
      <c r="A67" s="31"/>
      <c r="B67" s="91"/>
      <c r="C67" s="91"/>
      <c r="D67" s="91"/>
      <c r="E67" s="38"/>
      <c r="F67" s="31"/>
    </row>
    <row r="68" spans="1:6" ht="14.25" x14ac:dyDescent="0.2">
      <c r="A68" s="31"/>
      <c r="B68" s="91"/>
      <c r="C68" s="91"/>
      <c r="D68" s="91"/>
      <c r="E68" s="38"/>
      <c r="F68" s="31"/>
    </row>
    <row r="69" spans="1:6" ht="14.25" x14ac:dyDescent="0.2">
      <c r="A69" s="31"/>
      <c r="B69" s="91"/>
      <c r="C69" s="91"/>
      <c r="D69" s="91"/>
      <c r="E69" s="38"/>
      <c r="F69" s="31"/>
    </row>
    <row r="70" spans="1:6" ht="14.25" x14ac:dyDescent="0.2">
      <c r="A70" s="31"/>
      <c r="B70" s="91"/>
      <c r="C70" s="91"/>
      <c r="D70" s="91"/>
      <c r="E70" s="38"/>
      <c r="F70" s="31"/>
    </row>
    <row r="71" spans="1:6" ht="14.25" x14ac:dyDescent="0.2">
      <c r="A71" s="31"/>
      <c r="B71" s="91"/>
      <c r="C71" s="91"/>
      <c r="D71" s="91"/>
      <c r="E71" s="38"/>
      <c r="F71" s="31"/>
    </row>
    <row r="72" spans="1:6" ht="13.5" customHeight="1" x14ac:dyDescent="0.2">
      <c r="A72" s="31"/>
      <c r="B72" s="91"/>
      <c r="C72" s="91"/>
      <c r="D72" s="91"/>
      <c r="E72" s="38"/>
      <c r="F72" s="31"/>
    </row>
    <row r="73" spans="1:6" ht="13.5" customHeight="1" x14ac:dyDescent="0.2">
      <c r="A73" s="31"/>
      <c r="B73" s="35" t="s">
        <v>45</v>
      </c>
      <c r="C73" s="36"/>
      <c r="D73" s="36"/>
      <c r="E73" s="39">
        <f>27.5*225</f>
        <v>6187.5</v>
      </c>
      <c r="F73" s="31"/>
    </row>
    <row r="74" spans="1:6" ht="13.5" customHeight="1" x14ac:dyDescent="0.2">
      <c r="A74" s="31"/>
      <c r="B74" s="44" t="s">
        <v>42</v>
      </c>
      <c r="C74" s="36"/>
      <c r="D74" s="36"/>
      <c r="E74" s="40">
        <v>0</v>
      </c>
      <c r="F74" s="31"/>
    </row>
    <row r="75" spans="1:6" ht="13.5" customHeight="1" x14ac:dyDescent="0.2">
      <c r="A75" s="31"/>
      <c r="B75" s="44" t="s">
        <v>43</v>
      </c>
      <c r="C75" s="36"/>
      <c r="D75" s="36"/>
      <c r="E75" s="40">
        <v>0</v>
      </c>
      <c r="F75" s="31"/>
    </row>
    <row r="76" spans="1:6" ht="13.5" customHeight="1" x14ac:dyDescent="0.2">
      <c r="A76" s="31"/>
      <c r="B76" s="35" t="s">
        <v>44</v>
      </c>
      <c r="C76" s="36"/>
      <c r="D76" s="36"/>
      <c r="E76" s="39">
        <f>SUM(E73:E75)</f>
        <v>6187.5</v>
      </c>
      <c r="F76" s="31"/>
    </row>
    <row r="77" spans="1:6" ht="13.5" customHeight="1" x14ac:dyDescent="0.2">
      <c r="A77" s="31"/>
      <c r="B77" s="36" t="s">
        <v>6</v>
      </c>
      <c r="C77" s="41">
        <v>0.05</v>
      </c>
      <c r="D77" s="36"/>
      <c r="E77" s="45">
        <f>ROUND(E76*C77,2)</f>
        <v>309.38</v>
      </c>
      <c r="F77" s="31"/>
    </row>
    <row r="78" spans="1:6" ht="13.5" customHeight="1" x14ac:dyDescent="0.2">
      <c r="A78" s="31"/>
      <c r="B78" s="36" t="s">
        <v>5</v>
      </c>
      <c r="C78" s="52">
        <v>9.9750000000000005E-2</v>
      </c>
      <c r="D78" s="36"/>
      <c r="E78" s="46">
        <f>ROUND(E76*C78,2)</f>
        <v>617.20000000000005</v>
      </c>
      <c r="F78" s="31"/>
    </row>
    <row r="79" spans="1:6" ht="13.5" customHeight="1" x14ac:dyDescent="0.2">
      <c r="A79" s="31"/>
      <c r="B79" s="36"/>
      <c r="C79" s="36"/>
      <c r="D79" s="36"/>
      <c r="E79" s="42"/>
      <c r="F79" s="31"/>
    </row>
    <row r="80" spans="1:6" ht="16.5" customHeight="1" thickBot="1" x14ac:dyDescent="0.25">
      <c r="A80" s="31"/>
      <c r="B80" s="35" t="s">
        <v>46</v>
      </c>
      <c r="C80" s="36"/>
      <c r="D80" s="36"/>
      <c r="E80" s="43">
        <f>SUM(E76:E78)</f>
        <v>7114.08</v>
      </c>
      <c r="F80" s="31"/>
    </row>
    <row r="81" spans="1:6" ht="15.75" thickTop="1" x14ac:dyDescent="0.2">
      <c r="A81" s="31"/>
      <c r="B81" s="97"/>
      <c r="C81" s="97"/>
      <c r="D81" s="97"/>
      <c r="E81" s="47"/>
      <c r="F81" s="31"/>
    </row>
    <row r="82" spans="1:6" ht="15" x14ac:dyDescent="0.2">
      <c r="A82" s="31"/>
      <c r="B82" s="98" t="s">
        <v>48</v>
      </c>
      <c r="C82" s="98"/>
      <c r="D82" s="98"/>
      <c r="E82" s="47">
        <v>0</v>
      </c>
      <c r="F82" s="31"/>
    </row>
    <row r="83" spans="1:6" ht="15" x14ac:dyDescent="0.2">
      <c r="A83" s="31"/>
      <c r="B83" s="97"/>
      <c r="C83" s="97"/>
      <c r="D83" s="97"/>
      <c r="E83" s="47"/>
      <c r="F83" s="31"/>
    </row>
    <row r="84" spans="1:6" ht="19.5" customHeight="1" x14ac:dyDescent="0.2">
      <c r="A84" s="31"/>
      <c r="B84" s="48" t="s">
        <v>47</v>
      </c>
      <c r="C84" s="49"/>
      <c r="D84" s="49"/>
      <c r="E84" s="50">
        <f>E80-E82</f>
        <v>7114.08</v>
      </c>
      <c r="F84" s="31"/>
    </row>
    <row r="85" spans="1:6" ht="13.5" customHeight="1" x14ac:dyDescent="0.2">
      <c r="A85" s="31"/>
      <c r="B85" s="31"/>
      <c r="C85" s="31"/>
      <c r="D85" s="31"/>
      <c r="E85" s="31"/>
      <c r="F85" s="31"/>
    </row>
    <row r="86" spans="1:6" x14ac:dyDescent="0.2">
      <c r="A86" s="31"/>
      <c r="B86" s="31"/>
      <c r="C86" s="31"/>
      <c r="D86" s="31"/>
      <c r="E86" s="31"/>
      <c r="F86" s="31"/>
    </row>
    <row r="87" spans="1:6" x14ac:dyDescent="0.2">
      <c r="A87" s="31"/>
      <c r="B87" s="99"/>
      <c r="C87" s="99"/>
      <c r="D87" s="99"/>
      <c r="E87" s="99"/>
      <c r="F87" s="31"/>
    </row>
    <row r="88" spans="1:6" ht="14.25" x14ac:dyDescent="0.2">
      <c r="A88" s="100" t="s">
        <v>49</v>
      </c>
      <c r="B88" s="100"/>
      <c r="C88" s="100"/>
      <c r="D88" s="100"/>
      <c r="E88" s="100"/>
      <c r="F88" s="100"/>
    </row>
    <row r="89" spans="1:6" ht="14.25" x14ac:dyDescent="0.2">
      <c r="A89" s="101" t="s">
        <v>8</v>
      </c>
      <c r="B89" s="101"/>
      <c r="C89" s="101"/>
      <c r="D89" s="101"/>
      <c r="E89" s="101"/>
      <c r="F89" s="101"/>
    </row>
    <row r="90" spans="1:6" x14ac:dyDescent="0.2">
      <c r="A90" s="31"/>
      <c r="B90" s="31"/>
      <c r="C90" s="31"/>
      <c r="D90" s="31"/>
      <c r="E90" s="31"/>
      <c r="F90" s="31"/>
    </row>
    <row r="91" spans="1:6" x14ac:dyDescent="0.2">
      <c r="A91" s="31"/>
      <c r="B91" s="93"/>
      <c r="C91" s="93"/>
      <c r="D91" s="93"/>
      <c r="E91" s="93"/>
      <c r="F91" s="31"/>
    </row>
    <row r="92" spans="1:6" ht="15" x14ac:dyDescent="0.2">
      <c r="A92" s="94" t="s">
        <v>9</v>
      </c>
      <c r="B92" s="94"/>
      <c r="C92" s="94"/>
      <c r="D92" s="94"/>
      <c r="E92" s="94"/>
      <c r="F92" s="94"/>
    </row>
    <row r="94" spans="1:6" ht="39.75" customHeight="1" x14ac:dyDescent="0.2">
      <c r="B94" s="95"/>
      <c r="C94" s="96"/>
      <c r="D94" s="96"/>
    </row>
    <row r="95" spans="1:6" ht="13.5" customHeight="1" x14ac:dyDescent="0.2"/>
    <row r="96" spans="1:6" x14ac:dyDescent="0.2">
      <c r="B96" s="21"/>
      <c r="C96" s="21"/>
      <c r="D96" s="21"/>
    </row>
  </sheetData>
  <mergeCells count="49">
    <mergeCell ref="B38:D38"/>
    <mergeCell ref="A31:F31"/>
    <mergeCell ref="B34:D34"/>
    <mergeCell ref="B35:D35"/>
    <mergeCell ref="B36:D36"/>
    <mergeCell ref="B37:D37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82:D8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81:D81"/>
    <mergeCell ref="B94:D94"/>
    <mergeCell ref="B83:D83"/>
    <mergeCell ref="B87:E87"/>
    <mergeCell ref="A88:F88"/>
    <mergeCell ref="A89:F89"/>
    <mergeCell ref="B91:E91"/>
    <mergeCell ref="A92:F92"/>
  </mergeCells>
  <dataValidations count="1">
    <dataValidation type="list" allowBlank="1" showInputMessage="1" showErrorMessage="1" sqref="B81:B83 B12:B20 B34:B72" xr:uid="{00000000-0002-0000-1800-000000000000}">
      <formula1>Liste_Activités</formula1>
    </dataValidation>
  </dataValidations>
  <pageMargins left="0" right="0" top="0" bottom="0" header="0" footer="0"/>
  <pageSetup paperSize="122" scale="48" orientation="portrait" horizontalDpi="1200" verticalDpi="1200" r:id="rId1"/>
  <headerFooter scaleWithDoc="0"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2:F96"/>
  <sheetViews>
    <sheetView view="pageBreakPreview" topLeftCell="A31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2"/>
      <c r="B21" s="35" t="s">
        <v>140</v>
      </c>
      <c r="C21" s="31"/>
      <c r="D21" s="31"/>
      <c r="E21" s="31"/>
      <c r="F21" s="31"/>
    </row>
    <row r="22" spans="1:6" ht="15" x14ac:dyDescent="0.2">
      <c r="A22" s="22"/>
      <c r="B22" s="36"/>
      <c r="C22" s="31"/>
      <c r="D22" s="31"/>
      <c r="E22" s="31"/>
      <c r="F22" s="31"/>
    </row>
    <row r="23" spans="1:6" ht="15" x14ac:dyDescent="0.2">
      <c r="A23" s="22"/>
      <c r="B23" s="36"/>
      <c r="C23" s="31"/>
      <c r="D23" s="31"/>
      <c r="E23" s="31"/>
      <c r="F23" s="31"/>
    </row>
    <row r="24" spans="1:6" ht="15" x14ac:dyDescent="0.2">
      <c r="A24" s="22"/>
      <c r="B24" s="35"/>
      <c r="C24" s="31"/>
      <c r="D24" s="31"/>
      <c r="E24" s="31"/>
      <c r="F24" s="31"/>
    </row>
    <row r="25" spans="1:6" ht="15" x14ac:dyDescent="0.2">
      <c r="A25" s="22"/>
      <c r="B25" s="35" t="s">
        <v>51</v>
      </c>
      <c r="C25" s="31"/>
      <c r="D25" s="31"/>
      <c r="E25" s="31"/>
      <c r="F25" s="31"/>
    </row>
    <row r="26" spans="1:6" ht="15" x14ac:dyDescent="0.2">
      <c r="A26" s="22"/>
      <c r="B26" s="36" t="s">
        <v>52</v>
      </c>
      <c r="C26" s="31"/>
      <c r="D26" s="31"/>
      <c r="E26" s="31"/>
      <c r="F26" s="31"/>
    </row>
    <row r="27" spans="1:6" ht="15" x14ac:dyDescent="0.2">
      <c r="A27" s="22"/>
      <c r="B27" s="36" t="s">
        <v>53</v>
      </c>
      <c r="C27" s="31"/>
      <c r="D27" s="31"/>
      <c r="E27" s="31"/>
      <c r="F27" s="31"/>
    </row>
    <row r="28" spans="1:6" x14ac:dyDescent="0.2">
      <c r="A28" s="23"/>
      <c r="B28" s="31"/>
      <c r="C28" s="33"/>
      <c r="D28" s="33"/>
      <c r="E28" s="34"/>
      <c r="F28" s="31"/>
    </row>
    <row r="29" spans="1:6" ht="15" x14ac:dyDescent="0.2">
      <c r="A29" s="22"/>
      <c r="B29" s="33"/>
      <c r="C29" s="33"/>
      <c r="D29" s="37" t="s">
        <v>41</v>
      </c>
      <c r="E29" s="37" t="s">
        <v>141</v>
      </c>
      <c r="F29" s="31"/>
    </row>
    <row r="30" spans="1:6" ht="13.5" thickBot="1" x14ac:dyDescent="0.25">
      <c r="A30" s="24"/>
      <c r="B30" s="24"/>
      <c r="C30" s="24"/>
      <c r="D30" s="24"/>
      <c r="E30" s="24"/>
      <c r="F30" s="30"/>
    </row>
    <row r="31" spans="1:6" s="51" customFormat="1" ht="21.75" customHeight="1" x14ac:dyDescent="0.2">
      <c r="A31" s="92" t="s">
        <v>0</v>
      </c>
      <c r="B31" s="92"/>
      <c r="C31" s="92"/>
      <c r="D31" s="92"/>
      <c r="E31" s="92"/>
      <c r="F31" s="92"/>
    </row>
    <row r="32" spans="1:6" x14ac:dyDescent="0.2">
      <c r="A32" s="22"/>
      <c r="B32" s="23"/>
      <c r="C32" s="22"/>
      <c r="D32" s="22"/>
      <c r="E32" s="22"/>
    </row>
    <row r="33" spans="1:6" ht="14.25" x14ac:dyDescent="0.2">
      <c r="A33" s="31"/>
      <c r="B33" s="32" t="s">
        <v>7</v>
      </c>
      <c r="C33" s="32"/>
      <c r="D33" s="32"/>
      <c r="E33" s="38"/>
      <c r="F33" s="31"/>
    </row>
    <row r="34" spans="1:6" ht="14.25" x14ac:dyDescent="0.2">
      <c r="A34" s="31"/>
      <c r="B34" s="91"/>
      <c r="C34" s="91"/>
      <c r="D34" s="91"/>
      <c r="E34" s="38"/>
      <c r="F34" s="31"/>
    </row>
    <row r="35" spans="1:6" ht="14.25" x14ac:dyDescent="0.2">
      <c r="A35" s="31"/>
      <c r="B35" s="91"/>
      <c r="C35" s="91"/>
      <c r="D35" s="91"/>
      <c r="E35" s="38"/>
      <c r="F35" s="31"/>
    </row>
    <row r="36" spans="1:6" ht="31.5" customHeight="1" x14ac:dyDescent="0.2">
      <c r="A36" s="31"/>
      <c r="B36" s="91" t="s">
        <v>144</v>
      </c>
      <c r="C36" s="91"/>
      <c r="D36" s="91"/>
      <c r="E36" s="38"/>
      <c r="F36" s="31"/>
    </row>
    <row r="37" spans="1:6" ht="14.25" x14ac:dyDescent="0.2">
      <c r="A37" s="31"/>
      <c r="B37" s="91"/>
      <c r="C37" s="91"/>
      <c r="D37" s="91"/>
      <c r="E37" s="38"/>
      <c r="F37" s="31"/>
    </row>
    <row r="38" spans="1:6" ht="14.25" x14ac:dyDescent="0.2">
      <c r="A38" s="31"/>
      <c r="B38" s="91"/>
      <c r="C38" s="91"/>
      <c r="D38" s="91"/>
      <c r="E38" s="38"/>
      <c r="F38" s="31"/>
    </row>
    <row r="39" spans="1:6" ht="14.25" x14ac:dyDescent="0.2">
      <c r="A39" s="31"/>
      <c r="B39" s="91" t="s">
        <v>142</v>
      </c>
      <c r="C39" s="91"/>
      <c r="D39" s="91"/>
      <c r="E39" s="38"/>
      <c r="F39" s="31"/>
    </row>
    <row r="40" spans="1:6" ht="14.25" x14ac:dyDescent="0.2">
      <c r="A40" s="31"/>
      <c r="B40" s="91"/>
      <c r="C40" s="91"/>
      <c r="D40" s="91"/>
      <c r="E40" s="38"/>
      <c r="F40" s="31"/>
    </row>
    <row r="41" spans="1:6" ht="13.5" customHeight="1" x14ac:dyDescent="0.2">
      <c r="A41" s="31"/>
      <c r="B41" s="91"/>
      <c r="C41" s="91"/>
      <c r="D41" s="91"/>
      <c r="E41" s="38"/>
      <c r="F41" s="31"/>
    </row>
    <row r="42" spans="1:6" ht="14.25" x14ac:dyDescent="0.2">
      <c r="A42" s="31"/>
      <c r="B42" s="91" t="s">
        <v>143</v>
      </c>
      <c r="C42" s="91"/>
      <c r="D42" s="91"/>
      <c r="E42" s="38"/>
      <c r="F42" s="31"/>
    </row>
    <row r="43" spans="1:6" ht="14.25" x14ac:dyDescent="0.2">
      <c r="A43" s="31"/>
      <c r="B43" s="91"/>
      <c r="C43" s="91"/>
      <c r="D43" s="91"/>
      <c r="E43" s="38"/>
      <c r="F43" s="31"/>
    </row>
    <row r="44" spans="1:6" ht="14.25" x14ac:dyDescent="0.2">
      <c r="A44" s="31"/>
      <c r="B44" s="91"/>
      <c r="C44" s="91"/>
      <c r="D44" s="91"/>
      <c r="E44" s="38"/>
      <c r="F44" s="31"/>
    </row>
    <row r="45" spans="1:6" ht="14.25" x14ac:dyDescent="0.2">
      <c r="A45" s="31"/>
      <c r="B45" s="91" t="s">
        <v>34</v>
      </c>
      <c r="C45" s="91"/>
      <c r="D45" s="91"/>
      <c r="E45" s="38"/>
      <c r="F45" s="31"/>
    </row>
    <row r="46" spans="1:6" ht="14.25" x14ac:dyDescent="0.2">
      <c r="A46" s="31"/>
      <c r="B46" s="91"/>
      <c r="C46" s="91"/>
      <c r="D46" s="91"/>
      <c r="E46" s="38"/>
      <c r="F46" s="31"/>
    </row>
    <row r="47" spans="1:6" ht="14.25" x14ac:dyDescent="0.2">
      <c r="A47" s="31"/>
      <c r="B47" s="91"/>
      <c r="C47" s="91"/>
      <c r="D47" s="91"/>
      <c r="E47" s="38"/>
      <c r="F47" s="31"/>
    </row>
    <row r="48" spans="1:6" ht="14.25" x14ac:dyDescent="0.2">
      <c r="A48" s="31"/>
      <c r="B48" s="91"/>
      <c r="C48" s="91"/>
      <c r="D48" s="91"/>
      <c r="E48" s="38"/>
      <c r="F48" s="31"/>
    </row>
    <row r="49" spans="1:6" ht="14.25" x14ac:dyDescent="0.2">
      <c r="A49" s="31"/>
      <c r="B49" s="91"/>
      <c r="C49" s="91"/>
      <c r="D49" s="91"/>
      <c r="E49" s="38"/>
      <c r="F49" s="31"/>
    </row>
    <row r="50" spans="1:6" ht="14.25" x14ac:dyDescent="0.2">
      <c r="A50" s="31"/>
      <c r="B50" s="91"/>
      <c r="C50" s="91"/>
      <c r="D50" s="91"/>
      <c r="E50" s="38"/>
      <c r="F50" s="31"/>
    </row>
    <row r="51" spans="1:6" ht="14.25" x14ac:dyDescent="0.2">
      <c r="A51" s="31"/>
      <c r="B51" s="91"/>
      <c r="C51" s="91"/>
      <c r="D51" s="91"/>
      <c r="E51" s="38"/>
      <c r="F51" s="31"/>
    </row>
    <row r="52" spans="1:6" ht="14.25" x14ac:dyDescent="0.2">
      <c r="A52" s="31"/>
      <c r="B52" s="91"/>
      <c r="C52" s="91"/>
      <c r="D52" s="91"/>
      <c r="E52" s="38"/>
      <c r="F52" s="31"/>
    </row>
    <row r="53" spans="1:6" ht="14.25" x14ac:dyDescent="0.2">
      <c r="A53" s="31"/>
      <c r="B53" s="91"/>
      <c r="C53" s="91"/>
      <c r="D53" s="91"/>
      <c r="E53" s="38"/>
      <c r="F53" s="31"/>
    </row>
    <row r="54" spans="1:6" ht="14.25" x14ac:dyDescent="0.2">
      <c r="A54" s="31"/>
      <c r="B54" s="91"/>
      <c r="C54" s="91"/>
      <c r="D54" s="91"/>
      <c r="E54" s="38"/>
      <c r="F54" s="31"/>
    </row>
    <row r="55" spans="1:6" ht="14.25" x14ac:dyDescent="0.2">
      <c r="A55" s="31"/>
      <c r="B55" s="91"/>
      <c r="C55" s="91"/>
      <c r="D55" s="91"/>
      <c r="E55" s="38"/>
      <c r="F55" s="31"/>
    </row>
    <row r="56" spans="1:6" ht="14.25" x14ac:dyDescent="0.2">
      <c r="A56" s="31"/>
      <c r="B56" s="91"/>
      <c r="C56" s="91"/>
      <c r="D56" s="91"/>
      <c r="E56" s="38"/>
      <c r="F56" s="31"/>
    </row>
    <row r="57" spans="1:6" ht="14.25" x14ac:dyDescent="0.2">
      <c r="A57" s="31"/>
      <c r="B57" s="91"/>
      <c r="C57" s="91"/>
      <c r="D57" s="91"/>
      <c r="E57" s="38"/>
      <c r="F57" s="31"/>
    </row>
    <row r="58" spans="1:6" ht="14.25" x14ac:dyDescent="0.2">
      <c r="A58" s="31"/>
      <c r="B58" s="91"/>
      <c r="C58" s="91"/>
      <c r="D58" s="91"/>
      <c r="E58" s="38"/>
      <c r="F58" s="31"/>
    </row>
    <row r="59" spans="1:6" ht="14.25" x14ac:dyDescent="0.2">
      <c r="A59" s="31"/>
      <c r="B59" s="91"/>
      <c r="C59" s="91"/>
      <c r="D59" s="91"/>
      <c r="E59" s="38"/>
      <c r="F59" s="31"/>
    </row>
    <row r="60" spans="1:6" ht="14.25" x14ac:dyDescent="0.2">
      <c r="A60" s="31"/>
      <c r="B60" s="91"/>
      <c r="C60" s="91"/>
      <c r="D60" s="91"/>
      <c r="E60" s="38"/>
      <c r="F60" s="31"/>
    </row>
    <row r="61" spans="1:6" ht="14.25" x14ac:dyDescent="0.2">
      <c r="A61" s="31"/>
      <c r="B61" s="91"/>
      <c r="C61" s="91"/>
      <c r="D61" s="91"/>
      <c r="E61" s="38"/>
      <c r="F61" s="31"/>
    </row>
    <row r="62" spans="1:6" ht="14.25" x14ac:dyDescent="0.2">
      <c r="A62" s="31"/>
      <c r="B62" s="91"/>
      <c r="C62" s="91"/>
      <c r="D62" s="91"/>
      <c r="E62" s="38"/>
      <c r="F62" s="31"/>
    </row>
    <row r="63" spans="1:6" ht="14.25" x14ac:dyDescent="0.2">
      <c r="A63" s="31"/>
      <c r="B63" s="91"/>
      <c r="C63" s="91"/>
      <c r="D63" s="91"/>
      <c r="E63" s="38"/>
      <c r="F63" s="31"/>
    </row>
    <row r="64" spans="1:6" ht="14.25" x14ac:dyDescent="0.2">
      <c r="A64" s="31"/>
      <c r="B64" s="91"/>
      <c r="C64" s="91"/>
      <c r="D64" s="91"/>
      <c r="E64" s="38"/>
      <c r="F64" s="31"/>
    </row>
    <row r="65" spans="1:6" ht="14.25" x14ac:dyDescent="0.2">
      <c r="A65" s="31"/>
      <c r="B65" s="91"/>
      <c r="C65" s="91"/>
      <c r="D65" s="91"/>
      <c r="E65" s="38"/>
      <c r="F65" s="31"/>
    </row>
    <row r="66" spans="1:6" ht="14.25" x14ac:dyDescent="0.2">
      <c r="A66" s="31"/>
      <c r="B66" s="91"/>
      <c r="C66" s="91"/>
      <c r="D66" s="91"/>
      <c r="E66" s="38"/>
      <c r="F66" s="31"/>
    </row>
    <row r="67" spans="1:6" ht="14.25" x14ac:dyDescent="0.2">
      <c r="A67" s="31"/>
      <c r="B67" s="91"/>
      <c r="C67" s="91"/>
      <c r="D67" s="91"/>
      <c r="E67" s="38"/>
      <c r="F67" s="31"/>
    </row>
    <row r="68" spans="1:6" ht="14.25" x14ac:dyDescent="0.2">
      <c r="A68" s="31"/>
      <c r="B68" s="91"/>
      <c r="C68" s="91"/>
      <c r="D68" s="91"/>
      <c r="E68" s="38"/>
      <c r="F68" s="31"/>
    </row>
    <row r="69" spans="1:6" ht="14.25" x14ac:dyDescent="0.2">
      <c r="A69" s="31"/>
      <c r="B69" s="91"/>
      <c r="C69" s="91"/>
      <c r="D69" s="91"/>
      <c r="E69" s="38"/>
      <c r="F69" s="31"/>
    </row>
    <row r="70" spans="1:6" ht="14.25" x14ac:dyDescent="0.2">
      <c r="A70" s="31"/>
      <c r="B70" s="91"/>
      <c r="C70" s="91"/>
      <c r="D70" s="91"/>
      <c r="E70" s="38"/>
      <c r="F70" s="31"/>
    </row>
    <row r="71" spans="1:6" ht="14.25" x14ac:dyDescent="0.2">
      <c r="A71" s="31"/>
      <c r="B71" s="91"/>
      <c r="C71" s="91"/>
      <c r="D71" s="91"/>
      <c r="E71" s="38"/>
      <c r="F71" s="31"/>
    </row>
    <row r="72" spans="1:6" ht="13.5" customHeight="1" x14ac:dyDescent="0.2">
      <c r="A72" s="31"/>
      <c r="B72" s="91"/>
      <c r="C72" s="91"/>
      <c r="D72" s="91"/>
      <c r="E72" s="38"/>
      <c r="F72" s="31"/>
    </row>
    <row r="73" spans="1:6" ht="13.5" customHeight="1" x14ac:dyDescent="0.2">
      <c r="A73" s="31"/>
      <c r="B73" s="35" t="s">
        <v>45</v>
      </c>
      <c r="C73" s="36"/>
      <c r="D73" s="36"/>
      <c r="E73" s="39">
        <f>10*225</f>
        <v>2250</v>
      </c>
      <c r="F73" s="31"/>
    </row>
    <row r="74" spans="1:6" ht="13.5" customHeight="1" x14ac:dyDescent="0.2">
      <c r="A74" s="31"/>
      <c r="B74" s="44" t="s">
        <v>42</v>
      </c>
      <c r="C74" s="36"/>
      <c r="D74" s="36"/>
      <c r="E74" s="40">
        <v>0</v>
      </c>
      <c r="F74" s="31"/>
    </row>
    <row r="75" spans="1:6" ht="13.5" customHeight="1" x14ac:dyDescent="0.2">
      <c r="A75" s="31"/>
      <c r="B75" s="44" t="s">
        <v>43</v>
      </c>
      <c r="C75" s="36"/>
      <c r="D75" s="36"/>
      <c r="E75" s="40">
        <v>0</v>
      </c>
      <c r="F75" s="31"/>
    </row>
    <row r="76" spans="1:6" ht="13.5" customHeight="1" x14ac:dyDescent="0.2">
      <c r="A76" s="31"/>
      <c r="B76" s="35" t="s">
        <v>44</v>
      </c>
      <c r="C76" s="36"/>
      <c r="D76" s="36"/>
      <c r="E76" s="39">
        <f>SUM(E73:E75)</f>
        <v>2250</v>
      </c>
      <c r="F76" s="31"/>
    </row>
    <row r="77" spans="1:6" ht="13.5" customHeight="1" x14ac:dyDescent="0.2">
      <c r="A77" s="31"/>
      <c r="B77" s="36" t="s">
        <v>6</v>
      </c>
      <c r="C77" s="41">
        <v>0.05</v>
      </c>
      <c r="D77" s="36"/>
      <c r="E77" s="45">
        <f>ROUND(E76*C77,2)</f>
        <v>112.5</v>
      </c>
      <c r="F77" s="31"/>
    </row>
    <row r="78" spans="1:6" ht="13.5" customHeight="1" x14ac:dyDescent="0.2">
      <c r="A78" s="31"/>
      <c r="B78" s="36" t="s">
        <v>5</v>
      </c>
      <c r="C78" s="52">
        <v>9.9750000000000005E-2</v>
      </c>
      <c r="D78" s="36"/>
      <c r="E78" s="46">
        <f>ROUND(E76*C78,2)</f>
        <v>224.44</v>
      </c>
      <c r="F78" s="31"/>
    </row>
    <row r="79" spans="1:6" ht="13.5" customHeight="1" x14ac:dyDescent="0.2">
      <c r="A79" s="31"/>
      <c r="B79" s="36"/>
      <c r="C79" s="36"/>
      <c r="D79" s="36"/>
      <c r="E79" s="42"/>
      <c r="F79" s="31"/>
    </row>
    <row r="80" spans="1:6" ht="16.5" customHeight="1" thickBot="1" x14ac:dyDescent="0.25">
      <c r="A80" s="31"/>
      <c r="B80" s="35" t="s">
        <v>46</v>
      </c>
      <c r="C80" s="36"/>
      <c r="D80" s="36"/>
      <c r="E80" s="43">
        <f>SUM(E76:E78)</f>
        <v>2586.94</v>
      </c>
      <c r="F80" s="31"/>
    </row>
    <row r="81" spans="1:6" ht="15.75" thickTop="1" x14ac:dyDescent="0.2">
      <c r="A81" s="31"/>
      <c r="B81" s="97"/>
      <c r="C81" s="97"/>
      <c r="D81" s="97"/>
      <c r="E81" s="47"/>
      <c r="F81" s="31"/>
    </row>
    <row r="82" spans="1:6" ht="15" x14ac:dyDescent="0.2">
      <c r="A82" s="31"/>
      <c r="B82" s="98" t="s">
        <v>48</v>
      </c>
      <c r="C82" s="98"/>
      <c r="D82" s="98"/>
      <c r="E82" s="47">
        <v>0</v>
      </c>
      <c r="F82" s="31"/>
    </row>
    <row r="83" spans="1:6" ht="15" x14ac:dyDescent="0.2">
      <c r="A83" s="31"/>
      <c r="B83" s="97"/>
      <c r="C83" s="97"/>
      <c r="D83" s="97"/>
      <c r="E83" s="47"/>
      <c r="F83" s="31"/>
    </row>
    <row r="84" spans="1:6" ht="19.5" customHeight="1" x14ac:dyDescent="0.2">
      <c r="A84" s="31"/>
      <c r="B84" s="48" t="s">
        <v>47</v>
      </c>
      <c r="C84" s="49"/>
      <c r="D84" s="49"/>
      <c r="E84" s="50">
        <f>E80-E82</f>
        <v>2586.94</v>
      </c>
      <c r="F84" s="31"/>
    </row>
    <row r="85" spans="1:6" ht="13.5" customHeight="1" x14ac:dyDescent="0.2">
      <c r="A85" s="31"/>
      <c r="B85" s="31"/>
      <c r="C85" s="31"/>
      <c r="D85" s="31"/>
      <c r="E85" s="31"/>
      <c r="F85" s="31"/>
    </row>
    <row r="86" spans="1:6" x14ac:dyDescent="0.2">
      <c r="A86" s="31"/>
      <c r="B86" s="31"/>
      <c r="C86" s="31"/>
      <c r="D86" s="31"/>
      <c r="E86" s="31"/>
      <c r="F86" s="31"/>
    </row>
    <row r="87" spans="1:6" x14ac:dyDescent="0.2">
      <c r="A87" s="31"/>
      <c r="B87" s="99"/>
      <c r="C87" s="99"/>
      <c r="D87" s="99"/>
      <c r="E87" s="99"/>
      <c r="F87" s="31"/>
    </row>
    <row r="88" spans="1:6" ht="14.25" x14ac:dyDescent="0.2">
      <c r="A88" s="100" t="s">
        <v>49</v>
      </c>
      <c r="B88" s="100"/>
      <c r="C88" s="100"/>
      <c r="D88" s="100"/>
      <c r="E88" s="100"/>
      <c r="F88" s="100"/>
    </row>
    <row r="89" spans="1:6" ht="14.25" x14ac:dyDescent="0.2">
      <c r="A89" s="101" t="s">
        <v>8</v>
      </c>
      <c r="B89" s="101"/>
      <c r="C89" s="101"/>
      <c r="D89" s="101"/>
      <c r="E89" s="101"/>
      <c r="F89" s="101"/>
    </row>
    <row r="90" spans="1:6" x14ac:dyDescent="0.2">
      <c r="A90" s="31"/>
      <c r="B90" s="31"/>
      <c r="C90" s="31"/>
      <c r="D90" s="31"/>
      <c r="E90" s="31"/>
      <c r="F90" s="31"/>
    </row>
    <row r="91" spans="1:6" x14ac:dyDescent="0.2">
      <c r="A91" s="31"/>
      <c r="B91" s="93"/>
      <c r="C91" s="93"/>
      <c r="D91" s="93"/>
      <c r="E91" s="93"/>
      <c r="F91" s="31"/>
    </row>
    <row r="92" spans="1:6" ht="15" x14ac:dyDescent="0.2">
      <c r="A92" s="94" t="s">
        <v>9</v>
      </c>
      <c r="B92" s="94"/>
      <c r="C92" s="94"/>
      <c r="D92" s="94"/>
      <c r="E92" s="94"/>
      <c r="F92" s="94"/>
    </row>
    <row r="94" spans="1:6" ht="39.75" customHeight="1" x14ac:dyDescent="0.2">
      <c r="B94" s="95"/>
      <c r="C94" s="96"/>
      <c r="D94" s="96"/>
    </row>
    <row r="95" spans="1:6" ht="13.5" customHeight="1" x14ac:dyDescent="0.2"/>
    <row r="96" spans="1:6" x14ac:dyDescent="0.2">
      <c r="B96" s="21"/>
      <c r="C96" s="21"/>
      <c r="D96" s="21"/>
    </row>
  </sheetData>
  <mergeCells count="49">
    <mergeCell ref="B38:D38"/>
    <mergeCell ref="A31:F31"/>
    <mergeCell ref="B34:D34"/>
    <mergeCell ref="B35:D35"/>
    <mergeCell ref="B36:D36"/>
    <mergeCell ref="B37:D37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82:D8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81:D81"/>
    <mergeCell ref="B94:D94"/>
    <mergeCell ref="B83:D83"/>
    <mergeCell ref="B87:E87"/>
    <mergeCell ref="A88:F88"/>
    <mergeCell ref="A89:F89"/>
    <mergeCell ref="B91:E91"/>
    <mergeCell ref="A92:F92"/>
  </mergeCells>
  <dataValidations count="1">
    <dataValidation type="list" allowBlank="1" showInputMessage="1" showErrorMessage="1" sqref="B81:B83 B12:B20 B34:B72" xr:uid="{00000000-0002-0000-1900-000000000000}">
      <formula1>Liste_Activités</formula1>
    </dataValidation>
  </dataValidations>
  <printOptions horizontalCentered="1" verticalCentered="1"/>
  <pageMargins left="0" right="0" top="0" bottom="0" header="0" footer="0"/>
  <pageSetup scale="60" orientation="portrait" horizontalDpi="1200" verticalDpi="1200" r:id="rId1"/>
  <headerFooter scaleWithDoc="0"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2:F96"/>
  <sheetViews>
    <sheetView view="pageBreakPreview" topLeftCell="A37" zoomScale="80" zoomScaleNormal="100" zoomScaleSheetLayoutView="80" workbookViewId="0">
      <selection activeCell="B61" sqref="B61:D6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2"/>
      <c r="B21" s="35" t="s">
        <v>145</v>
      </c>
      <c r="C21" s="31"/>
      <c r="D21" s="31"/>
      <c r="E21" s="31"/>
      <c r="F21" s="31"/>
    </row>
    <row r="22" spans="1:6" ht="15" x14ac:dyDescent="0.2">
      <c r="A22" s="22"/>
      <c r="B22" s="36"/>
      <c r="C22" s="31"/>
      <c r="D22" s="31"/>
      <c r="E22" s="31"/>
      <c r="F22" s="31"/>
    </row>
    <row r="23" spans="1:6" ht="15" x14ac:dyDescent="0.2">
      <c r="A23" s="22"/>
      <c r="B23" s="36"/>
      <c r="C23" s="31"/>
      <c r="D23" s="31"/>
      <c r="E23" s="31"/>
      <c r="F23" s="31"/>
    </row>
    <row r="24" spans="1:6" ht="15" x14ac:dyDescent="0.2">
      <c r="A24" s="22"/>
      <c r="B24" s="35"/>
      <c r="C24" s="31"/>
      <c r="D24" s="31"/>
      <c r="E24" s="31"/>
      <c r="F24" s="31"/>
    </row>
    <row r="25" spans="1:6" ht="15" x14ac:dyDescent="0.2">
      <c r="A25" s="22"/>
      <c r="B25" s="35" t="s">
        <v>51</v>
      </c>
      <c r="C25" s="31"/>
      <c r="D25" s="31"/>
      <c r="E25" s="31"/>
      <c r="F25" s="31"/>
    </row>
    <row r="26" spans="1:6" ht="15" x14ac:dyDescent="0.2">
      <c r="A26" s="22"/>
      <c r="B26" s="36" t="s">
        <v>52</v>
      </c>
      <c r="C26" s="31"/>
      <c r="D26" s="31"/>
      <c r="E26" s="31"/>
      <c r="F26" s="31"/>
    </row>
    <row r="27" spans="1:6" ht="15" x14ac:dyDescent="0.2">
      <c r="A27" s="22"/>
      <c r="B27" s="36" t="s">
        <v>53</v>
      </c>
      <c r="C27" s="31"/>
      <c r="D27" s="31"/>
      <c r="E27" s="31"/>
      <c r="F27" s="31"/>
    </row>
    <row r="28" spans="1:6" x14ac:dyDescent="0.2">
      <c r="A28" s="23"/>
      <c r="B28" s="31"/>
      <c r="C28" s="33"/>
      <c r="D28" s="33"/>
      <c r="E28" s="34"/>
      <c r="F28" s="31"/>
    </row>
    <row r="29" spans="1:6" ht="15" x14ac:dyDescent="0.2">
      <c r="A29" s="22"/>
      <c r="B29" s="33"/>
      <c r="C29" s="33"/>
      <c r="D29" s="37" t="s">
        <v>41</v>
      </c>
      <c r="E29" s="37" t="s">
        <v>146</v>
      </c>
      <c r="F29" s="31"/>
    </row>
    <row r="30" spans="1:6" ht="13.5" thickBot="1" x14ac:dyDescent="0.25">
      <c r="A30" s="24"/>
      <c r="B30" s="24"/>
      <c r="C30" s="24"/>
      <c r="D30" s="24"/>
      <c r="E30" s="24"/>
      <c r="F30" s="30"/>
    </row>
    <row r="31" spans="1:6" s="51" customFormat="1" ht="21.75" customHeight="1" x14ac:dyDescent="0.2">
      <c r="A31" s="92" t="s">
        <v>0</v>
      </c>
      <c r="B31" s="92"/>
      <c r="C31" s="92"/>
      <c r="D31" s="92"/>
      <c r="E31" s="92"/>
      <c r="F31" s="92"/>
    </row>
    <row r="32" spans="1:6" x14ac:dyDescent="0.2">
      <c r="A32" s="22"/>
      <c r="B32" s="23"/>
      <c r="C32" s="22"/>
      <c r="D32" s="22"/>
      <c r="E32" s="22"/>
    </row>
    <row r="33" spans="1:6" ht="14.25" x14ac:dyDescent="0.2">
      <c r="A33" s="31"/>
      <c r="B33" s="32" t="s">
        <v>7</v>
      </c>
      <c r="C33" s="32"/>
      <c r="D33" s="32"/>
      <c r="E33" s="38"/>
      <c r="F33" s="31"/>
    </row>
    <row r="34" spans="1:6" ht="14.25" x14ac:dyDescent="0.2">
      <c r="A34" s="31"/>
      <c r="B34" s="91"/>
      <c r="C34" s="91"/>
      <c r="D34" s="91"/>
      <c r="E34" s="38"/>
      <c r="F34" s="31"/>
    </row>
    <row r="35" spans="1:6" ht="14.25" x14ac:dyDescent="0.2">
      <c r="A35" s="31"/>
      <c r="B35" s="91"/>
      <c r="C35" s="91"/>
      <c r="D35" s="91"/>
      <c r="E35" s="38"/>
      <c r="F35" s="31"/>
    </row>
    <row r="36" spans="1:6" ht="14.25" x14ac:dyDescent="0.2">
      <c r="A36" s="31"/>
      <c r="B36" s="91" t="s">
        <v>147</v>
      </c>
      <c r="C36" s="91"/>
      <c r="D36" s="91"/>
      <c r="E36" s="38"/>
      <c r="F36" s="31"/>
    </row>
    <row r="37" spans="1:6" ht="14.25" x14ac:dyDescent="0.2">
      <c r="A37" s="31"/>
      <c r="B37" s="91"/>
      <c r="C37" s="91"/>
      <c r="D37" s="91"/>
      <c r="E37" s="38"/>
      <c r="F37" s="31"/>
    </row>
    <row r="38" spans="1:6" ht="14.25" x14ac:dyDescent="0.2">
      <c r="A38" s="31"/>
      <c r="B38" s="91"/>
      <c r="C38" s="91"/>
      <c r="D38" s="91"/>
      <c r="E38" s="38"/>
      <c r="F38" s="31"/>
    </row>
    <row r="39" spans="1:6" ht="14.25" x14ac:dyDescent="0.2">
      <c r="A39" s="31"/>
      <c r="B39" s="91" t="s">
        <v>148</v>
      </c>
      <c r="C39" s="91"/>
      <c r="D39" s="91"/>
      <c r="E39" s="38"/>
      <c r="F39" s="31"/>
    </row>
    <row r="40" spans="1:6" ht="14.25" x14ac:dyDescent="0.2">
      <c r="A40" s="31"/>
      <c r="B40" s="91"/>
      <c r="C40" s="91"/>
      <c r="D40" s="91"/>
      <c r="E40" s="38"/>
      <c r="F40" s="31"/>
    </row>
    <row r="41" spans="1:6" ht="13.5" customHeight="1" x14ac:dyDescent="0.2">
      <c r="A41" s="31"/>
      <c r="B41" s="91"/>
      <c r="C41" s="91"/>
      <c r="D41" s="91"/>
      <c r="E41" s="38"/>
      <c r="F41" s="31"/>
    </row>
    <row r="42" spans="1:6" ht="14.25" x14ac:dyDescent="0.2">
      <c r="A42" s="31"/>
      <c r="B42" s="91" t="s">
        <v>150</v>
      </c>
      <c r="C42" s="91"/>
      <c r="D42" s="91"/>
      <c r="E42" s="38"/>
      <c r="F42" s="31"/>
    </row>
    <row r="43" spans="1:6" ht="14.25" x14ac:dyDescent="0.2">
      <c r="A43" s="31"/>
      <c r="B43" s="91"/>
      <c r="C43" s="91"/>
      <c r="D43" s="91"/>
      <c r="E43" s="38"/>
      <c r="F43" s="31"/>
    </row>
    <row r="44" spans="1:6" ht="14.25" x14ac:dyDescent="0.2">
      <c r="A44" s="31"/>
      <c r="B44" s="91"/>
      <c r="C44" s="91"/>
      <c r="D44" s="91"/>
      <c r="E44" s="38"/>
      <c r="F44" s="31"/>
    </row>
    <row r="45" spans="1:6" ht="14.25" x14ac:dyDescent="0.2">
      <c r="A45" s="31"/>
      <c r="B45" s="91" t="s">
        <v>34</v>
      </c>
      <c r="C45" s="91"/>
      <c r="D45" s="91"/>
      <c r="E45" s="38"/>
      <c r="F45" s="31"/>
    </row>
    <row r="46" spans="1:6" ht="14.25" x14ac:dyDescent="0.2">
      <c r="A46" s="31"/>
      <c r="B46" s="91"/>
      <c r="C46" s="91"/>
      <c r="D46" s="91"/>
      <c r="E46" s="38"/>
      <c r="F46" s="31"/>
    </row>
    <row r="47" spans="1:6" ht="14.25" x14ac:dyDescent="0.2">
      <c r="A47" s="31"/>
      <c r="B47" s="91"/>
      <c r="C47" s="91"/>
      <c r="D47" s="91"/>
      <c r="E47" s="38"/>
      <c r="F47" s="31"/>
    </row>
    <row r="48" spans="1:6" ht="14.25" x14ac:dyDescent="0.2">
      <c r="A48" s="31"/>
      <c r="B48" s="53" t="s">
        <v>149</v>
      </c>
      <c r="C48" s="53"/>
      <c r="D48" s="53"/>
      <c r="E48" s="38"/>
      <c r="F48" s="31"/>
    </row>
    <row r="49" spans="1:6" ht="14.25" x14ac:dyDescent="0.2">
      <c r="A49" s="31"/>
      <c r="B49" s="91"/>
      <c r="C49" s="91"/>
      <c r="D49" s="91"/>
      <c r="E49" s="38"/>
      <c r="F49" s="31"/>
    </row>
    <row r="50" spans="1:6" ht="14.25" x14ac:dyDescent="0.2">
      <c r="A50" s="31"/>
      <c r="B50" s="91"/>
      <c r="C50" s="91"/>
      <c r="D50" s="91"/>
      <c r="E50" s="38"/>
      <c r="F50" s="31"/>
    </row>
    <row r="51" spans="1:6" ht="14.25" x14ac:dyDescent="0.2">
      <c r="A51" s="31"/>
      <c r="B51" s="91"/>
      <c r="C51" s="91"/>
      <c r="D51" s="91"/>
      <c r="E51" s="38"/>
      <c r="F51" s="31"/>
    </row>
    <row r="52" spans="1:6" ht="14.25" x14ac:dyDescent="0.2">
      <c r="A52" s="31"/>
      <c r="B52" s="91"/>
      <c r="C52" s="91"/>
      <c r="D52" s="91"/>
      <c r="E52" s="38"/>
      <c r="F52" s="31"/>
    </row>
    <row r="53" spans="1:6" ht="14.25" x14ac:dyDescent="0.2">
      <c r="A53" s="31"/>
      <c r="B53" s="91"/>
      <c r="C53" s="91"/>
      <c r="D53" s="91"/>
      <c r="E53" s="38"/>
      <c r="F53" s="31"/>
    </row>
    <row r="54" spans="1:6" ht="14.25" x14ac:dyDescent="0.2">
      <c r="A54" s="31"/>
      <c r="B54" s="91"/>
      <c r="C54" s="91"/>
      <c r="D54" s="91"/>
      <c r="E54" s="38"/>
      <c r="F54" s="31"/>
    </row>
    <row r="55" spans="1:6" ht="14.25" x14ac:dyDescent="0.2">
      <c r="A55" s="31"/>
      <c r="B55" s="91"/>
      <c r="C55" s="91"/>
      <c r="D55" s="91"/>
      <c r="E55" s="38"/>
      <c r="F55" s="31"/>
    </row>
    <row r="56" spans="1:6" ht="14.25" x14ac:dyDescent="0.2">
      <c r="A56" s="31"/>
      <c r="B56" s="91"/>
      <c r="C56" s="91"/>
      <c r="D56" s="91"/>
      <c r="E56" s="38"/>
      <c r="F56" s="31"/>
    </row>
    <row r="57" spans="1:6" ht="14.25" x14ac:dyDescent="0.2">
      <c r="A57" s="31"/>
      <c r="B57" s="91"/>
      <c r="C57" s="91"/>
      <c r="D57" s="91"/>
      <c r="E57" s="38"/>
      <c r="F57" s="31"/>
    </row>
    <row r="58" spans="1:6" ht="14.25" x14ac:dyDescent="0.2">
      <c r="A58" s="31"/>
      <c r="B58" s="91"/>
      <c r="C58" s="91"/>
      <c r="D58" s="91"/>
      <c r="E58" s="38"/>
      <c r="F58" s="31"/>
    </row>
    <row r="59" spans="1:6" ht="14.25" x14ac:dyDescent="0.2">
      <c r="A59" s="31"/>
      <c r="B59" s="91"/>
      <c r="C59" s="91"/>
      <c r="D59" s="91"/>
      <c r="E59" s="38"/>
      <c r="F59" s="31"/>
    </row>
    <row r="60" spans="1:6" ht="14.25" x14ac:dyDescent="0.2">
      <c r="A60" s="31"/>
      <c r="B60" s="91"/>
      <c r="C60" s="91"/>
      <c r="D60" s="91"/>
      <c r="E60" s="38"/>
      <c r="F60" s="31"/>
    </row>
    <row r="61" spans="1:6" ht="14.25" x14ac:dyDescent="0.2">
      <c r="A61" s="31"/>
      <c r="B61" s="91"/>
      <c r="C61" s="91"/>
      <c r="D61" s="91"/>
      <c r="E61" s="38"/>
      <c r="F61" s="31"/>
    </row>
    <row r="62" spans="1:6" ht="14.25" x14ac:dyDescent="0.2">
      <c r="A62" s="31"/>
      <c r="B62" s="91"/>
      <c r="C62" s="91"/>
      <c r="D62" s="91"/>
      <c r="E62" s="38"/>
      <c r="F62" s="31"/>
    </row>
    <row r="63" spans="1:6" ht="14.25" x14ac:dyDescent="0.2">
      <c r="A63" s="31"/>
      <c r="B63" s="91"/>
      <c r="C63" s="91"/>
      <c r="D63" s="91"/>
      <c r="E63" s="38"/>
      <c r="F63" s="31"/>
    </row>
    <row r="64" spans="1:6" ht="14.25" x14ac:dyDescent="0.2">
      <c r="A64" s="31"/>
      <c r="B64" s="91"/>
      <c r="C64" s="91"/>
      <c r="D64" s="91"/>
      <c r="E64" s="38"/>
      <c r="F64" s="31"/>
    </row>
    <row r="65" spans="1:6" ht="14.25" x14ac:dyDescent="0.2">
      <c r="A65" s="31"/>
      <c r="B65" s="91"/>
      <c r="C65" s="91"/>
      <c r="D65" s="91"/>
      <c r="E65" s="38"/>
      <c r="F65" s="31"/>
    </row>
    <row r="66" spans="1:6" ht="14.25" x14ac:dyDescent="0.2">
      <c r="A66" s="31"/>
      <c r="B66" s="91"/>
      <c r="C66" s="91"/>
      <c r="D66" s="91"/>
      <c r="E66" s="38"/>
      <c r="F66" s="31"/>
    </row>
    <row r="67" spans="1:6" ht="14.25" x14ac:dyDescent="0.2">
      <c r="A67" s="31"/>
      <c r="B67" s="91"/>
      <c r="C67" s="91"/>
      <c r="D67" s="91"/>
      <c r="E67" s="38"/>
      <c r="F67" s="31"/>
    </row>
    <row r="68" spans="1:6" ht="14.25" x14ac:dyDescent="0.2">
      <c r="A68" s="31"/>
      <c r="B68" s="91"/>
      <c r="C68" s="91"/>
      <c r="D68" s="91"/>
      <c r="E68" s="38"/>
      <c r="F68" s="31"/>
    </row>
    <row r="69" spans="1:6" ht="14.25" x14ac:dyDescent="0.2">
      <c r="A69" s="31"/>
      <c r="B69" s="91"/>
      <c r="C69" s="91"/>
      <c r="D69" s="91"/>
      <c r="E69" s="38"/>
      <c r="F69" s="31"/>
    </row>
    <row r="70" spans="1:6" ht="14.25" x14ac:dyDescent="0.2">
      <c r="A70" s="31"/>
      <c r="B70" s="91"/>
      <c r="C70" s="91"/>
      <c r="D70" s="91"/>
      <c r="E70" s="38"/>
      <c r="F70" s="31"/>
    </row>
    <row r="71" spans="1:6" ht="14.25" x14ac:dyDescent="0.2">
      <c r="A71" s="31"/>
      <c r="B71" s="91"/>
      <c r="C71" s="91"/>
      <c r="D71" s="91"/>
      <c r="E71" s="38"/>
      <c r="F71" s="31"/>
    </row>
    <row r="72" spans="1:6" ht="13.5" customHeight="1" x14ac:dyDescent="0.2">
      <c r="A72" s="31"/>
      <c r="B72" s="91"/>
      <c r="C72" s="91"/>
      <c r="D72" s="91"/>
      <c r="E72" s="38"/>
      <c r="F72" s="31"/>
    </row>
    <row r="73" spans="1:6" ht="13.5" customHeight="1" x14ac:dyDescent="0.2">
      <c r="A73" s="31"/>
      <c r="B73" s="35" t="s">
        <v>45</v>
      </c>
      <c r="C73" s="36"/>
      <c r="D73" s="36"/>
      <c r="E73" s="39">
        <f>4.5*225</f>
        <v>1012.5</v>
      </c>
      <c r="F73" s="31"/>
    </row>
    <row r="74" spans="1:6" ht="13.5" customHeight="1" x14ac:dyDescent="0.2">
      <c r="A74" s="31"/>
      <c r="B74" s="44" t="s">
        <v>42</v>
      </c>
      <c r="C74" s="36"/>
      <c r="D74" s="36"/>
      <c r="E74" s="40">
        <v>0</v>
      </c>
      <c r="F74" s="31"/>
    </row>
    <row r="75" spans="1:6" ht="13.5" customHeight="1" x14ac:dyDescent="0.2">
      <c r="A75" s="31"/>
      <c r="B75" s="44" t="s">
        <v>43</v>
      </c>
      <c r="C75" s="36"/>
      <c r="D75" s="36"/>
      <c r="E75" s="40">
        <v>0</v>
      </c>
      <c r="F75" s="31"/>
    </row>
    <row r="76" spans="1:6" ht="13.5" customHeight="1" x14ac:dyDescent="0.2">
      <c r="A76" s="31"/>
      <c r="B76" s="35" t="s">
        <v>44</v>
      </c>
      <c r="C76" s="36"/>
      <c r="D76" s="36"/>
      <c r="E76" s="39">
        <f>SUM(E73:E75)</f>
        <v>1012.5</v>
      </c>
      <c r="F76" s="31"/>
    </row>
    <row r="77" spans="1:6" ht="13.5" customHeight="1" x14ac:dyDescent="0.2">
      <c r="A77" s="31"/>
      <c r="B77" s="36" t="s">
        <v>6</v>
      </c>
      <c r="C77" s="41">
        <v>0.05</v>
      </c>
      <c r="D77" s="36"/>
      <c r="E77" s="45">
        <f>ROUND(E76*C77,2)</f>
        <v>50.63</v>
      </c>
      <c r="F77" s="31"/>
    </row>
    <row r="78" spans="1:6" ht="13.5" customHeight="1" x14ac:dyDescent="0.2">
      <c r="A78" s="31"/>
      <c r="B78" s="36" t="s">
        <v>5</v>
      </c>
      <c r="C78" s="52">
        <v>9.9750000000000005E-2</v>
      </c>
      <c r="D78" s="36"/>
      <c r="E78" s="46">
        <f>ROUND(E76*C78,2)</f>
        <v>101</v>
      </c>
      <c r="F78" s="31"/>
    </row>
    <row r="79" spans="1:6" ht="13.5" customHeight="1" x14ac:dyDescent="0.2">
      <c r="A79" s="31"/>
      <c r="B79" s="36"/>
      <c r="C79" s="36"/>
      <c r="D79" s="36"/>
      <c r="E79" s="42"/>
      <c r="F79" s="31"/>
    </row>
    <row r="80" spans="1:6" ht="16.5" customHeight="1" thickBot="1" x14ac:dyDescent="0.25">
      <c r="A80" s="31"/>
      <c r="B80" s="35" t="s">
        <v>46</v>
      </c>
      <c r="C80" s="36"/>
      <c r="D80" s="36"/>
      <c r="E80" s="43">
        <f>SUM(E76:E78)</f>
        <v>1164.1300000000001</v>
      </c>
      <c r="F80" s="31"/>
    </row>
    <row r="81" spans="1:6" ht="15.75" thickTop="1" x14ac:dyDescent="0.2">
      <c r="A81" s="31"/>
      <c r="B81" s="97"/>
      <c r="C81" s="97"/>
      <c r="D81" s="97"/>
      <c r="E81" s="47"/>
      <c r="F81" s="31"/>
    </row>
    <row r="82" spans="1:6" ht="15" x14ac:dyDescent="0.2">
      <c r="A82" s="31"/>
      <c r="B82" s="98" t="s">
        <v>48</v>
      </c>
      <c r="C82" s="98"/>
      <c r="D82" s="98"/>
      <c r="E82" s="47">
        <v>0</v>
      </c>
      <c r="F82" s="31"/>
    </row>
    <row r="83" spans="1:6" ht="15" x14ac:dyDescent="0.2">
      <c r="A83" s="31"/>
      <c r="B83" s="97"/>
      <c r="C83" s="97"/>
      <c r="D83" s="97"/>
      <c r="E83" s="47"/>
      <c r="F83" s="31"/>
    </row>
    <row r="84" spans="1:6" ht="19.5" customHeight="1" x14ac:dyDescent="0.2">
      <c r="A84" s="31"/>
      <c r="B84" s="48" t="s">
        <v>47</v>
      </c>
      <c r="C84" s="49"/>
      <c r="D84" s="49"/>
      <c r="E84" s="50">
        <f>E80-E82</f>
        <v>1164.1300000000001</v>
      </c>
      <c r="F84" s="31"/>
    </row>
    <row r="85" spans="1:6" ht="13.5" customHeight="1" x14ac:dyDescent="0.2">
      <c r="A85" s="31"/>
      <c r="B85" s="31"/>
      <c r="C85" s="31"/>
      <c r="D85" s="31"/>
      <c r="E85" s="31"/>
      <c r="F85" s="31"/>
    </row>
    <row r="86" spans="1:6" x14ac:dyDescent="0.2">
      <c r="A86" s="31"/>
      <c r="B86" s="31"/>
      <c r="C86" s="31"/>
      <c r="D86" s="31"/>
      <c r="E86" s="31"/>
      <c r="F86" s="31"/>
    </row>
    <row r="87" spans="1:6" x14ac:dyDescent="0.2">
      <c r="A87" s="31"/>
      <c r="B87" s="99"/>
      <c r="C87" s="99"/>
      <c r="D87" s="99"/>
      <c r="E87" s="99"/>
      <c r="F87" s="31"/>
    </row>
    <row r="88" spans="1:6" ht="14.25" x14ac:dyDescent="0.2">
      <c r="A88" s="100" t="s">
        <v>49</v>
      </c>
      <c r="B88" s="100"/>
      <c r="C88" s="100"/>
      <c r="D88" s="100"/>
      <c r="E88" s="100"/>
      <c r="F88" s="100"/>
    </row>
    <row r="89" spans="1:6" ht="14.25" x14ac:dyDescent="0.2">
      <c r="A89" s="101" t="s">
        <v>8</v>
      </c>
      <c r="B89" s="101"/>
      <c r="C89" s="101"/>
      <c r="D89" s="101"/>
      <c r="E89" s="101"/>
      <c r="F89" s="101"/>
    </row>
    <row r="90" spans="1:6" x14ac:dyDescent="0.2">
      <c r="A90" s="31"/>
      <c r="B90" s="31"/>
      <c r="C90" s="31"/>
      <c r="D90" s="31"/>
      <c r="E90" s="31"/>
      <c r="F90" s="31"/>
    </row>
    <row r="91" spans="1:6" x14ac:dyDescent="0.2">
      <c r="A91" s="31"/>
      <c r="B91" s="93"/>
      <c r="C91" s="93"/>
      <c r="D91" s="93"/>
      <c r="E91" s="93"/>
      <c r="F91" s="31"/>
    </row>
    <row r="92" spans="1:6" ht="15" x14ac:dyDescent="0.2">
      <c r="A92" s="94" t="s">
        <v>9</v>
      </c>
      <c r="B92" s="94"/>
      <c r="C92" s="94"/>
      <c r="D92" s="94"/>
      <c r="E92" s="94"/>
      <c r="F92" s="94"/>
    </row>
    <row r="94" spans="1:6" ht="39.75" customHeight="1" x14ac:dyDescent="0.2">
      <c r="B94" s="95"/>
      <c r="C94" s="96"/>
      <c r="D94" s="96"/>
    </row>
    <row r="95" spans="1:6" ht="13.5" customHeight="1" x14ac:dyDescent="0.2"/>
    <row r="96" spans="1:6" x14ac:dyDescent="0.2">
      <c r="B96" s="21"/>
      <c r="C96" s="21"/>
      <c r="D96" s="21"/>
    </row>
  </sheetData>
  <mergeCells count="48">
    <mergeCell ref="B44:D44"/>
    <mergeCell ref="A31:F31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5:D45"/>
    <mergeCell ref="B46:D46"/>
    <mergeCell ref="B47:D47"/>
    <mergeCell ref="B49:D49"/>
    <mergeCell ref="B50:D50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82:D8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81:D81"/>
    <mergeCell ref="B94:D94"/>
    <mergeCell ref="B83:D83"/>
    <mergeCell ref="B87:E87"/>
    <mergeCell ref="A88:F88"/>
    <mergeCell ref="A89:F89"/>
    <mergeCell ref="B91:E91"/>
    <mergeCell ref="A92:F92"/>
  </mergeCells>
  <dataValidations count="1">
    <dataValidation type="list" allowBlank="1" showInputMessage="1" showErrorMessage="1" sqref="B81:B83 B12:B20 B34:B72" xr:uid="{00000000-0002-0000-1A00-000000000000}">
      <formula1>Liste_Activités</formula1>
    </dataValidation>
  </dataValidations>
  <printOptions horizontalCentered="1"/>
  <pageMargins left="0" right="0" top="0" bottom="0" header="0" footer="0"/>
  <pageSetup paperSize="122" scale="48" orientation="portrait" horizontalDpi="1200" verticalDpi="1200" r:id="rId1"/>
  <headerFooter scaleWithDoc="0"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12:F94"/>
  <sheetViews>
    <sheetView view="pageBreakPreview" zoomScale="80" zoomScaleNormal="100" zoomScaleSheetLayoutView="80" workbookViewId="0">
      <selection activeCell="B27" sqref="B2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2"/>
      <c r="B21" s="35" t="s">
        <v>151</v>
      </c>
      <c r="C21" s="31"/>
      <c r="D21" s="31"/>
      <c r="E21" s="31"/>
      <c r="F21" s="31"/>
    </row>
    <row r="22" spans="1:6" ht="15" x14ac:dyDescent="0.2">
      <c r="A22" s="22"/>
      <c r="B22" s="36"/>
      <c r="C22" s="31"/>
      <c r="D22" s="31"/>
      <c r="E22" s="31"/>
      <c r="F22" s="31"/>
    </row>
    <row r="23" spans="1:6" ht="15" x14ac:dyDescent="0.2">
      <c r="A23" s="22"/>
      <c r="B23" s="36"/>
      <c r="C23" s="31"/>
      <c r="D23" s="31"/>
      <c r="E23" s="31"/>
      <c r="F23" s="31"/>
    </row>
    <row r="24" spans="1:6" ht="15" x14ac:dyDescent="0.2">
      <c r="A24" s="22"/>
      <c r="B24" s="35"/>
      <c r="C24" s="31"/>
      <c r="D24" s="31"/>
      <c r="E24" s="31"/>
      <c r="F24" s="31"/>
    </row>
    <row r="25" spans="1:6" ht="15" x14ac:dyDescent="0.2">
      <c r="A25" s="22"/>
      <c r="B25" s="35" t="s">
        <v>51</v>
      </c>
      <c r="C25" s="31"/>
      <c r="D25" s="31"/>
      <c r="E25" s="31"/>
      <c r="F25" s="31"/>
    </row>
    <row r="26" spans="1:6" ht="15" x14ac:dyDescent="0.2">
      <c r="A26" s="22"/>
      <c r="B26" s="36" t="s">
        <v>52</v>
      </c>
      <c r="C26" s="31"/>
      <c r="D26" s="31"/>
      <c r="E26" s="31"/>
      <c r="F26" s="31"/>
    </row>
    <row r="27" spans="1:6" ht="15" x14ac:dyDescent="0.2">
      <c r="A27" s="22"/>
      <c r="B27" s="36" t="s">
        <v>53</v>
      </c>
      <c r="C27" s="31"/>
      <c r="D27" s="31"/>
      <c r="E27" s="31"/>
      <c r="F27" s="31"/>
    </row>
    <row r="28" spans="1:6" x14ac:dyDescent="0.2">
      <c r="A28" s="23"/>
      <c r="B28" s="31"/>
      <c r="C28" s="33"/>
      <c r="D28" s="33"/>
      <c r="E28" s="34"/>
      <c r="F28" s="31"/>
    </row>
    <row r="29" spans="1:6" ht="15" x14ac:dyDescent="0.2">
      <c r="A29" s="22"/>
      <c r="B29" s="33"/>
      <c r="C29" s="33"/>
      <c r="D29" s="37" t="s">
        <v>41</v>
      </c>
      <c r="E29" s="37" t="s">
        <v>152</v>
      </c>
      <c r="F29" s="31"/>
    </row>
    <row r="30" spans="1:6" ht="13.5" thickBot="1" x14ac:dyDescent="0.25">
      <c r="A30" s="24"/>
      <c r="B30" s="24"/>
      <c r="C30" s="24"/>
      <c r="D30" s="24"/>
      <c r="E30" s="24"/>
      <c r="F30" s="30"/>
    </row>
    <row r="31" spans="1:6" s="51" customFormat="1" ht="21.75" customHeight="1" x14ac:dyDescent="0.2">
      <c r="A31" s="92" t="s">
        <v>0</v>
      </c>
      <c r="B31" s="92"/>
      <c r="C31" s="92"/>
      <c r="D31" s="92"/>
      <c r="E31" s="92"/>
      <c r="F31" s="92"/>
    </row>
    <row r="32" spans="1:6" x14ac:dyDescent="0.2">
      <c r="A32" s="22"/>
      <c r="B32" s="23"/>
      <c r="C32" s="22"/>
      <c r="D32" s="22"/>
      <c r="E32" s="22"/>
    </row>
    <row r="33" spans="1:6" ht="14.25" x14ac:dyDescent="0.2">
      <c r="A33" s="31"/>
      <c r="B33" s="32" t="s">
        <v>7</v>
      </c>
      <c r="C33" s="32"/>
      <c r="D33" s="32"/>
      <c r="E33" s="38"/>
      <c r="F33" s="31"/>
    </row>
    <row r="34" spans="1:6" ht="14.25" x14ac:dyDescent="0.2">
      <c r="A34" s="31"/>
      <c r="B34" s="91"/>
      <c r="C34" s="91"/>
      <c r="D34" s="91"/>
      <c r="E34" s="38"/>
      <c r="F34" s="31"/>
    </row>
    <row r="35" spans="1:6" ht="14.25" x14ac:dyDescent="0.2">
      <c r="A35" s="31"/>
      <c r="B35" s="91"/>
      <c r="C35" s="91"/>
      <c r="D35" s="91"/>
      <c r="E35" s="38"/>
      <c r="F35" s="31"/>
    </row>
    <row r="36" spans="1:6" ht="29.25" customHeight="1" x14ac:dyDescent="0.2">
      <c r="A36" s="31"/>
      <c r="B36" s="91" t="s">
        <v>153</v>
      </c>
      <c r="C36" s="91"/>
      <c r="D36" s="91"/>
      <c r="E36" s="38"/>
      <c r="F36" s="31"/>
    </row>
    <row r="37" spans="1:6" ht="14.25" x14ac:dyDescent="0.2">
      <c r="A37" s="31"/>
      <c r="B37" s="91"/>
      <c r="C37" s="91"/>
      <c r="D37" s="91"/>
      <c r="E37" s="38"/>
      <c r="F37" s="31"/>
    </row>
    <row r="38" spans="1:6" ht="14.25" x14ac:dyDescent="0.2">
      <c r="A38" s="31"/>
      <c r="B38" s="91"/>
      <c r="C38" s="91"/>
      <c r="D38" s="91"/>
      <c r="E38" s="38"/>
      <c r="F38" s="31"/>
    </row>
    <row r="39" spans="1:6" ht="29.25" customHeight="1" x14ac:dyDescent="0.2">
      <c r="A39" s="31"/>
      <c r="B39" s="91" t="s">
        <v>154</v>
      </c>
      <c r="C39" s="91"/>
      <c r="D39" s="91"/>
      <c r="E39" s="38"/>
      <c r="F39" s="31"/>
    </row>
    <row r="40" spans="1:6" ht="14.25" x14ac:dyDescent="0.2">
      <c r="A40" s="31"/>
      <c r="B40" s="91"/>
      <c r="C40" s="91"/>
      <c r="D40" s="91"/>
      <c r="E40" s="38"/>
      <c r="F40" s="31"/>
    </row>
    <row r="41" spans="1:6" ht="13.5" customHeight="1" x14ac:dyDescent="0.2">
      <c r="A41" s="31"/>
      <c r="B41" s="91"/>
      <c r="C41" s="91"/>
      <c r="D41" s="91"/>
      <c r="E41" s="38"/>
      <c r="F41" s="31"/>
    </row>
    <row r="42" spans="1:6" ht="14.25" x14ac:dyDescent="0.2">
      <c r="A42" s="31"/>
      <c r="B42" s="91" t="s">
        <v>155</v>
      </c>
      <c r="C42" s="91"/>
      <c r="D42" s="91"/>
      <c r="E42" s="38"/>
      <c r="F42" s="31"/>
    </row>
    <row r="43" spans="1:6" ht="14.25" x14ac:dyDescent="0.2">
      <c r="A43" s="31"/>
      <c r="B43" s="91"/>
      <c r="C43" s="91"/>
      <c r="D43" s="91"/>
      <c r="E43" s="38"/>
      <c r="F43" s="31"/>
    </row>
    <row r="44" spans="1:6" ht="14.25" x14ac:dyDescent="0.2">
      <c r="A44" s="31"/>
      <c r="B44" s="91"/>
      <c r="C44" s="91"/>
      <c r="D44" s="91"/>
      <c r="E44" s="38"/>
      <c r="F44" s="31"/>
    </row>
    <row r="45" spans="1:6" ht="14.25" x14ac:dyDescent="0.2">
      <c r="A45" s="31"/>
      <c r="B45" s="91" t="s">
        <v>156</v>
      </c>
      <c r="C45" s="91"/>
      <c r="D45" s="91"/>
      <c r="E45" s="38"/>
      <c r="F45" s="31"/>
    </row>
    <row r="46" spans="1:6" ht="14.25" x14ac:dyDescent="0.2">
      <c r="A46" s="31"/>
      <c r="B46" s="91"/>
      <c r="C46" s="91"/>
      <c r="D46" s="91"/>
      <c r="E46" s="38"/>
      <c r="F46" s="31"/>
    </row>
    <row r="47" spans="1:6" ht="14.25" x14ac:dyDescent="0.2">
      <c r="A47" s="31"/>
      <c r="B47" s="91"/>
      <c r="C47" s="91"/>
      <c r="D47" s="91"/>
      <c r="E47" s="38"/>
      <c r="F47" s="31"/>
    </row>
    <row r="48" spans="1:6" ht="14.25" x14ac:dyDescent="0.2">
      <c r="A48" s="31"/>
      <c r="B48" s="54"/>
      <c r="C48" s="54"/>
      <c r="D48" s="54"/>
      <c r="E48" s="38"/>
      <c r="F48" s="31"/>
    </row>
    <row r="49" spans="1:6" ht="14.25" x14ac:dyDescent="0.2">
      <c r="A49" s="31"/>
      <c r="B49" s="91"/>
      <c r="C49" s="91"/>
      <c r="D49" s="91"/>
      <c r="E49" s="38"/>
      <c r="F49" s="31"/>
    </row>
    <row r="50" spans="1:6" ht="14.25" x14ac:dyDescent="0.2">
      <c r="A50" s="31"/>
      <c r="B50" s="91"/>
      <c r="C50" s="91"/>
      <c r="D50" s="91"/>
      <c r="E50" s="38"/>
      <c r="F50" s="31"/>
    </row>
    <row r="51" spans="1:6" ht="14.25" x14ac:dyDescent="0.2">
      <c r="A51" s="31"/>
      <c r="B51" s="91"/>
      <c r="C51" s="91"/>
      <c r="D51" s="91"/>
      <c r="E51" s="38"/>
      <c r="F51" s="31"/>
    </row>
    <row r="52" spans="1:6" ht="14.25" x14ac:dyDescent="0.2">
      <c r="A52" s="31"/>
      <c r="B52" s="91"/>
      <c r="C52" s="91"/>
      <c r="D52" s="91"/>
      <c r="E52" s="38"/>
      <c r="F52" s="31"/>
    </row>
    <row r="53" spans="1:6" ht="14.25" x14ac:dyDescent="0.2">
      <c r="A53" s="31"/>
      <c r="B53" s="91"/>
      <c r="C53" s="91"/>
      <c r="D53" s="91"/>
      <c r="E53" s="38"/>
      <c r="F53" s="31"/>
    </row>
    <row r="54" spans="1:6" ht="14.25" x14ac:dyDescent="0.2">
      <c r="A54" s="31"/>
      <c r="B54" s="91"/>
      <c r="C54" s="91"/>
      <c r="D54" s="91"/>
      <c r="E54" s="38"/>
      <c r="F54" s="31"/>
    </row>
    <row r="55" spans="1:6" ht="14.25" x14ac:dyDescent="0.2">
      <c r="A55" s="31"/>
      <c r="B55" s="91"/>
      <c r="C55" s="91"/>
      <c r="D55" s="91"/>
      <c r="E55" s="38"/>
      <c r="F55" s="31"/>
    </row>
    <row r="56" spans="1:6" ht="14.25" x14ac:dyDescent="0.2">
      <c r="A56" s="31"/>
      <c r="B56" s="91"/>
      <c r="C56" s="91"/>
      <c r="D56" s="91"/>
      <c r="E56" s="38"/>
      <c r="F56" s="31"/>
    </row>
    <row r="57" spans="1:6" ht="14.25" x14ac:dyDescent="0.2">
      <c r="A57" s="31"/>
      <c r="B57" s="91"/>
      <c r="C57" s="91"/>
      <c r="D57" s="91"/>
      <c r="E57" s="38"/>
      <c r="F57" s="31"/>
    </row>
    <row r="58" spans="1:6" ht="14.25" x14ac:dyDescent="0.2">
      <c r="A58" s="31"/>
      <c r="B58" s="91"/>
      <c r="C58" s="91"/>
      <c r="D58" s="91"/>
      <c r="E58" s="38"/>
      <c r="F58" s="31"/>
    </row>
    <row r="59" spans="1:6" ht="14.25" x14ac:dyDescent="0.2">
      <c r="A59" s="31"/>
      <c r="B59" s="91"/>
      <c r="C59" s="91"/>
      <c r="D59" s="91"/>
      <c r="E59" s="38"/>
      <c r="F59" s="31"/>
    </row>
    <row r="60" spans="1:6" ht="14.25" x14ac:dyDescent="0.2">
      <c r="A60" s="31"/>
      <c r="B60" s="91"/>
      <c r="C60" s="91"/>
      <c r="D60" s="91"/>
      <c r="E60" s="38"/>
      <c r="F60" s="31"/>
    </row>
    <row r="61" spans="1:6" ht="14.25" x14ac:dyDescent="0.2">
      <c r="A61" s="31"/>
      <c r="B61" s="91"/>
      <c r="C61" s="91"/>
      <c r="D61" s="91"/>
      <c r="E61" s="38"/>
      <c r="F61" s="31"/>
    </row>
    <row r="62" spans="1:6" ht="14.25" x14ac:dyDescent="0.2">
      <c r="A62" s="31"/>
      <c r="B62" s="91"/>
      <c r="C62" s="91"/>
      <c r="D62" s="91"/>
      <c r="E62" s="38"/>
      <c r="F62" s="31"/>
    </row>
    <row r="63" spans="1:6" ht="14.25" x14ac:dyDescent="0.2">
      <c r="A63" s="31"/>
      <c r="B63" s="91"/>
      <c r="C63" s="91"/>
      <c r="D63" s="91"/>
      <c r="E63" s="38"/>
      <c r="F63" s="31"/>
    </row>
    <row r="64" spans="1:6" ht="14.25" x14ac:dyDescent="0.2">
      <c r="A64" s="31"/>
      <c r="B64" s="91"/>
      <c r="C64" s="91"/>
      <c r="D64" s="91"/>
      <c r="E64" s="38"/>
      <c r="F64" s="31"/>
    </row>
    <row r="65" spans="1:6" ht="14.25" x14ac:dyDescent="0.2">
      <c r="A65" s="31"/>
      <c r="B65" s="91"/>
      <c r="C65" s="91"/>
      <c r="D65" s="91"/>
      <c r="E65" s="38"/>
      <c r="F65" s="31"/>
    </row>
    <row r="66" spans="1:6" ht="14.25" x14ac:dyDescent="0.2">
      <c r="A66" s="31"/>
      <c r="B66" s="91"/>
      <c r="C66" s="91"/>
      <c r="D66" s="91"/>
      <c r="E66" s="38"/>
      <c r="F66" s="31"/>
    </row>
    <row r="67" spans="1:6" ht="14.25" x14ac:dyDescent="0.2">
      <c r="A67" s="31"/>
      <c r="B67" s="91"/>
      <c r="C67" s="91"/>
      <c r="D67" s="91"/>
      <c r="E67" s="38"/>
      <c r="F67" s="31"/>
    </row>
    <row r="68" spans="1:6" ht="14.25" x14ac:dyDescent="0.2">
      <c r="A68" s="31"/>
      <c r="B68" s="91"/>
      <c r="C68" s="91"/>
      <c r="D68" s="91"/>
      <c r="E68" s="38"/>
      <c r="F68" s="31"/>
    </row>
    <row r="69" spans="1:6" ht="14.25" x14ac:dyDescent="0.2">
      <c r="A69" s="31"/>
      <c r="B69" s="91"/>
      <c r="C69" s="91"/>
      <c r="D69" s="91"/>
      <c r="E69" s="38"/>
      <c r="F69" s="31"/>
    </row>
    <row r="70" spans="1:6" ht="13.5" customHeight="1" x14ac:dyDescent="0.2">
      <c r="A70" s="31"/>
      <c r="B70" s="91"/>
      <c r="C70" s="91"/>
      <c r="D70" s="91"/>
      <c r="E70" s="38"/>
      <c r="F70" s="31"/>
    </row>
    <row r="71" spans="1:6" ht="13.5" customHeight="1" x14ac:dyDescent="0.2">
      <c r="A71" s="31"/>
      <c r="B71" s="35" t="s">
        <v>45</v>
      </c>
      <c r="C71" s="36"/>
      <c r="D71" s="36"/>
      <c r="E71" s="39">
        <f>8.25*225</f>
        <v>1856.25</v>
      </c>
      <c r="F71" s="31"/>
    </row>
    <row r="72" spans="1:6" ht="13.5" customHeight="1" x14ac:dyDescent="0.2">
      <c r="A72" s="31"/>
      <c r="B72" s="44" t="s">
        <v>42</v>
      </c>
      <c r="C72" s="36"/>
      <c r="D72" s="36"/>
      <c r="E72" s="40">
        <v>0</v>
      </c>
      <c r="F72" s="31"/>
    </row>
    <row r="73" spans="1:6" ht="13.5" customHeight="1" x14ac:dyDescent="0.2">
      <c r="A73" s="31"/>
      <c r="B73" s="44" t="s">
        <v>157</v>
      </c>
      <c r="C73" s="36"/>
      <c r="D73" s="36"/>
      <c r="E73" s="40">
        <v>150</v>
      </c>
      <c r="F73" s="31"/>
    </row>
    <row r="74" spans="1:6" ht="13.5" customHeight="1" x14ac:dyDescent="0.2">
      <c r="A74" s="31"/>
      <c r="B74" s="35" t="s">
        <v>44</v>
      </c>
      <c r="C74" s="36"/>
      <c r="D74" s="36"/>
      <c r="E74" s="39">
        <f>SUM(E71:E73)</f>
        <v>2006.25</v>
      </c>
      <c r="F74" s="31"/>
    </row>
    <row r="75" spans="1:6" ht="13.5" customHeight="1" x14ac:dyDescent="0.2">
      <c r="A75" s="31"/>
      <c r="B75" s="36" t="s">
        <v>6</v>
      </c>
      <c r="C75" s="41">
        <v>0.05</v>
      </c>
      <c r="D75" s="36"/>
      <c r="E75" s="45">
        <f>ROUND(E74*C75,2)</f>
        <v>100.31</v>
      </c>
      <c r="F75" s="31"/>
    </row>
    <row r="76" spans="1:6" ht="13.5" customHeight="1" x14ac:dyDescent="0.2">
      <c r="A76" s="31"/>
      <c r="B76" s="36" t="s">
        <v>5</v>
      </c>
      <c r="C76" s="52">
        <v>9.9750000000000005E-2</v>
      </c>
      <c r="D76" s="36"/>
      <c r="E76" s="46">
        <f>ROUND(E74*C76,2)</f>
        <v>200.12</v>
      </c>
      <c r="F76" s="31"/>
    </row>
    <row r="77" spans="1:6" ht="13.5" customHeight="1" x14ac:dyDescent="0.2">
      <c r="A77" s="31"/>
      <c r="B77" s="36"/>
      <c r="C77" s="36"/>
      <c r="D77" s="36"/>
      <c r="E77" s="42"/>
      <c r="F77" s="31"/>
    </row>
    <row r="78" spans="1:6" ht="16.5" customHeight="1" thickBot="1" x14ac:dyDescent="0.25">
      <c r="A78" s="31"/>
      <c r="B78" s="35" t="s">
        <v>46</v>
      </c>
      <c r="C78" s="36"/>
      <c r="D78" s="36"/>
      <c r="E78" s="43">
        <f>SUM(E74:E76)</f>
        <v>2306.6799999999998</v>
      </c>
      <c r="F78" s="31"/>
    </row>
    <row r="79" spans="1:6" ht="15.75" thickTop="1" x14ac:dyDescent="0.2">
      <c r="A79" s="31"/>
      <c r="B79" s="97"/>
      <c r="C79" s="97"/>
      <c r="D79" s="97"/>
      <c r="E79" s="47"/>
      <c r="F79" s="31"/>
    </row>
    <row r="80" spans="1:6" ht="15" x14ac:dyDescent="0.2">
      <c r="A80" s="31"/>
      <c r="B80" s="98" t="s">
        <v>158</v>
      </c>
      <c r="C80" s="98"/>
      <c r="D80" s="98"/>
      <c r="E80" s="47">
        <v>151.63</v>
      </c>
      <c r="F80" s="31"/>
    </row>
    <row r="81" spans="1:6" ht="15" x14ac:dyDescent="0.2">
      <c r="A81" s="31"/>
      <c r="B81" s="97"/>
      <c r="C81" s="97"/>
      <c r="D81" s="97"/>
      <c r="E81" s="47"/>
      <c r="F81" s="31"/>
    </row>
    <row r="82" spans="1:6" ht="19.5" customHeight="1" x14ac:dyDescent="0.2">
      <c r="A82" s="31"/>
      <c r="B82" s="48" t="s">
        <v>47</v>
      </c>
      <c r="C82" s="49"/>
      <c r="D82" s="49"/>
      <c r="E82" s="50">
        <f>E78+E80</f>
        <v>2458.31</v>
      </c>
      <c r="F82" s="31"/>
    </row>
    <row r="83" spans="1:6" ht="13.5" customHeight="1" x14ac:dyDescent="0.2">
      <c r="A83" s="31"/>
      <c r="B83" s="31"/>
      <c r="C83" s="31"/>
      <c r="D83" s="31"/>
      <c r="E83" s="31"/>
      <c r="F83" s="31"/>
    </row>
    <row r="84" spans="1:6" x14ac:dyDescent="0.2">
      <c r="A84" s="31"/>
      <c r="B84" s="31"/>
      <c r="C84" s="31"/>
      <c r="D84" s="31"/>
      <c r="E84" s="31"/>
      <c r="F84" s="31"/>
    </row>
    <row r="85" spans="1:6" x14ac:dyDescent="0.2">
      <c r="A85" s="31"/>
      <c r="B85" s="99"/>
      <c r="C85" s="99"/>
      <c r="D85" s="99"/>
      <c r="E85" s="99"/>
      <c r="F85" s="31"/>
    </row>
    <row r="86" spans="1:6" ht="14.25" x14ac:dyDescent="0.2">
      <c r="A86" s="100" t="s">
        <v>49</v>
      </c>
      <c r="B86" s="100"/>
      <c r="C86" s="100"/>
      <c r="D86" s="100"/>
      <c r="E86" s="100"/>
      <c r="F86" s="100"/>
    </row>
    <row r="87" spans="1:6" ht="14.25" x14ac:dyDescent="0.2">
      <c r="A87" s="101" t="s">
        <v>8</v>
      </c>
      <c r="B87" s="101"/>
      <c r="C87" s="101"/>
      <c r="D87" s="101"/>
      <c r="E87" s="101"/>
      <c r="F87" s="101"/>
    </row>
    <row r="88" spans="1:6" x14ac:dyDescent="0.2">
      <c r="A88" s="31"/>
      <c r="B88" s="31"/>
      <c r="C88" s="31"/>
      <c r="D88" s="31"/>
      <c r="E88" s="31"/>
      <c r="F88" s="31"/>
    </row>
    <row r="89" spans="1:6" x14ac:dyDescent="0.2">
      <c r="A89" s="31"/>
      <c r="B89" s="93"/>
      <c r="C89" s="93"/>
      <c r="D89" s="93"/>
      <c r="E89" s="93"/>
      <c r="F89" s="31"/>
    </row>
    <row r="90" spans="1:6" ht="15" x14ac:dyDescent="0.2">
      <c r="A90" s="94" t="s">
        <v>9</v>
      </c>
      <c r="B90" s="94"/>
      <c r="C90" s="94"/>
      <c r="D90" s="94"/>
      <c r="E90" s="94"/>
      <c r="F90" s="94"/>
    </row>
    <row r="92" spans="1:6" ht="39.75" customHeight="1" x14ac:dyDescent="0.2">
      <c r="B92" s="95"/>
      <c r="C92" s="96"/>
      <c r="D92" s="96"/>
    </row>
    <row r="93" spans="1:6" ht="13.5" customHeight="1" x14ac:dyDescent="0.2"/>
    <row r="94" spans="1:6" x14ac:dyDescent="0.2">
      <c r="B94" s="21"/>
      <c r="C94" s="21"/>
      <c r="D94" s="21"/>
    </row>
  </sheetData>
  <mergeCells count="46">
    <mergeCell ref="B92:D92"/>
    <mergeCell ref="B68:D68"/>
    <mergeCell ref="B69:D69"/>
    <mergeCell ref="B70:D70"/>
    <mergeCell ref="B79:D79"/>
    <mergeCell ref="B80:D80"/>
    <mergeCell ref="B81:D81"/>
    <mergeCell ref="B85:E85"/>
    <mergeCell ref="A86:F86"/>
    <mergeCell ref="A87:F87"/>
    <mergeCell ref="B89:E89"/>
    <mergeCell ref="A90:F90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1:D51"/>
    <mergeCell ref="B52:D52"/>
    <mergeCell ref="B53:D53"/>
    <mergeCell ref="B54:D54"/>
    <mergeCell ref="B55:D55"/>
    <mergeCell ref="B45:D45"/>
    <mergeCell ref="B46:D46"/>
    <mergeCell ref="B47:D47"/>
    <mergeCell ref="B49:D49"/>
    <mergeCell ref="B50:D50"/>
    <mergeCell ref="B44:D44"/>
    <mergeCell ref="A31:F31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</mergeCells>
  <dataValidations count="1">
    <dataValidation type="list" allowBlank="1" showInputMessage="1" showErrorMessage="1" sqref="B79:B81 B12:B20 B34:B70" xr:uid="{00000000-0002-0000-1B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A12:F92"/>
  <sheetViews>
    <sheetView view="pageBreakPreview" topLeftCell="A37" zoomScale="80" zoomScaleNormal="100" zoomScaleSheetLayoutView="80" workbookViewId="0">
      <selection activeCell="B42" sqref="B42:D42"/>
    </sheetView>
  </sheetViews>
  <sheetFormatPr baseColWidth="10" defaultRowHeight="12.75" x14ac:dyDescent="0.2"/>
  <cols>
    <col min="1" max="1" width="5.140625" style="56" customWidth="1"/>
    <col min="2" max="2" width="120" style="56" customWidth="1"/>
    <col min="3" max="3" width="11.5703125" style="56" customWidth="1"/>
    <col min="4" max="4" width="17.5703125" style="56" customWidth="1"/>
    <col min="5" max="5" width="17.7109375" style="56" customWidth="1"/>
    <col min="6" max="6" width="10.5703125" style="56" customWidth="1"/>
    <col min="7" max="16384" width="11.42578125" style="56"/>
  </cols>
  <sheetData>
    <row r="12" spans="2:5" x14ac:dyDescent="0.2">
      <c r="B12" s="55"/>
      <c r="E12" s="57"/>
    </row>
    <row r="13" spans="2:5" x14ac:dyDescent="0.2">
      <c r="B13" s="55"/>
      <c r="E13" s="57"/>
    </row>
    <row r="14" spans="2:5" x14ac:dyDescent="0.2">
      <c r="B14" s="55"/>
      <c r="E14" s="57"/>
    </row>
    <row r="15" spans="2:5" x14ac:dyDescent="0.2">
      <c r="B15" s="55"/>
      <c r="E15" s="57"/>
    </row>
    <row r="16" spans="2:5" x14ac:dyDescent="0.2">
      <c r="B16" s="55"/>
      <c r="E16" s="57"/>
    </row>
    <row r="17" spans="1:6" x14ac:dyDescent="0.2">
      <c r="B17" s="55"/>
      <c r="E17" s="57"/>
    </row>
    <row r="18" spans="1:6" x14ac:dyDescent="0.2">
      <c r="B18" s="55"/>
      <c r="E18" s="57"/>
    </row>
    <row r="19" spans="1:6" x14ac:dyDescent="0.2">
      <c r="B19" s="55"/>
      <c r="E19" s="57"/>
    </row>
    <row r="20" spans="1:6" x14ac:dyDescent="0.2">
      <c r="B20" s="55"/>
      <c r="E20" s="57"/>
    </row>
    <row r="21" spans="1:6" ht="15" x14ac:dyDescent="0.2">
      <c r="A21" s="58"/>
      <c r="B21" s="59" t="s">
        <v>162</v>
      </c>
      <c r="C21" s="60"/>
      <c r="D21" s="60"/>
      <c r="E21" s="60"/>
      <c r="F21" s="60"/>
    </row>
    <row r="22" spans="1:6" ht="15" x14ac:dyDescent="0.2">
      <c r="A22" s="58"/>
      <c r="B22" s="61"/>
      <c r="C22" s="60"/>
      <c r="D22" s="60"/>
      <c r="E22" s="60"/>
      <c r="F22" s="60"/>
    </row>
    <row r="23" spans="1:6" ht="15" x14ac:dyDescent="0.2">
      <c r="A23" s="58"/>
      <c r="B23" s="61"/>
      <c r="C23" s="60"/>
      <c r="D23" s="60"/>
      <c r="E23" s="60"/>
      <c r="F23" s="60"/>
    </row>
    <row r="24" spans="1:6" ht="15" x14ac:dyDescent="0.2">
      <c r="A24" s="58"/>
      <c r="B24" s="59"/>
      <c r="C24" s="60"/>
      <c r="D24" s="60"/>
      <c r="E24" s="60"/>
      <c r="F24" s="60"/>
    </row>
    <row r="25" spans="1:6" ht="15" x14ac:dyDescent="0.2">
      <c r="A25" s="58"/>
      <c r="B25" s="59" t="s">
        <v>51</v>
      </c>
      <c r="C25" s="60"/>
      <c r="D25" s="60"/>
      <c r="E25" s="60"/>
      <c r="F25" s="60"/>
    </row>
    <row r="26" spans="1:6" ht="33.75" customHeight="1" x14ac:dyDescent="0.2">
      <c r="A26" s="58"/>
      <c r="B26" s="81" t="s">
        <v>163</v>
      </c>
      <c r="C26" s="60"/>
      <c r="D26" s="60"/>
      <c r="E26" s="60"/>
      <c r="F26" s="60"/>
    </row>
    <row r="27" spans="1:6" x14ac:dyDescent="0.2">
      <c r="A27" s="62"/>
      <c r="B27" s="60"/>
      <c r="C27" s="63"/>
      <c r="D27" s="63"/>
      <c r="E27" s="64"/>
      <c r="F27" s="60"/>
    </row>
    <row r="28" spans="1:6" ht="15" x14ac:dyDescent="0.2">
      <c r="A28" s="58"/>
      <c r="B28" s="63"/>
      <c r="C28" s="63"/>
      <c r="D28" s="65" t="s">
        <v>41</v>
      </c>
      <c r="E28" s="65" t="s">
        <v>164</v>
      </c>
      <c r="F28" s="60"/>
    </row>
    <row r="29" spans="1:6" ht="13.5" thickBot="1" x14ac:dyDescent="0.25">
      <c r="A29" s="66"/>
      <c r="B29" s="66"/>
      <c r="C29" s="66"/>
      <c r="D29" s="66"/>
      <c r="E29" s="66"/>
      <c r="F29" s="67"/>
    </row>
    <row r="30" spans="1:6" s="68" customFormat="1" ht="21.75" customHeight="1" x14ac:dyDescent="0.2">
      <c r="A30" s="103" t="s">
        <v>0</v>
      </c>
      <c r="B30" s="103"/>
      <c r="C30" s="103"/>
      <c r="D30" s="103"/>
      <c r="E30" s="103"/>
      <c r="F30" s="103"/>
    </row>
    <row r="31" spans="1:6" x14ac:dyDescent="0.2">
      <c r="A31" s="58"/>
      <c r="B31" s="62"/>
      <c r="C31" s="58"/>
      <c r="D31" s="58"/>
      <c r="E31" s="58"/>
    </row>
    <row r="32" spans="1:6" ht="14.25" x14ac:dyDescent="0.2">
      <c r="A32" s="60"/>
      <c r="B32" s="69" t="s">
        <v>7</v>
      </c>
      <c r="C32" s="69"/>
      <c r="D32" s="69"/>
      <c r="E32" s="70"/>
      <c r="F32" s="60"/>
    </row>
    <row r="33" spans="1:6" ht="14.25" x14ac:dyDescent="0.2">
      <c r="A33" s="60"/>
      <c r="B33" s="102"/>
      <c r="C33" s="102"/>
      <c r="D33" s="102"/>
      <c r="E33" s="70"/>
      <c r="F33" s="60"/>
    </row>
    <row r="34" spans="1:6" ht="14.25" x14ac:dyDescent="0.2">
      <c r="A34" s="60"/>
      <c r="B34" s="102"/>
      <c r="C34" s="102"/>
      <c r="D34" s="102"/>
      <c r="E34" s="70"/>
      <c r="F34" s="60"/>
    </row>
    <row r="35" spans="1:6" ht="14.25" x14ac:dyDescent="0.2">
      <c r="A35" s="60"/>
      <c r="B35" s="102" t="s">
        <v>165</v>
      </c>
      <c r="C35" s="102"/>
      <c r="D35" s="102"/>
      <c r="E35" s="70"/>
      <c r="F35" s="60"/>
    </row>
    <row r="36" spans="1:6" ht="14.25" x14ac:dyDescent="0.2">
      <c r="A36" s="60"/>
      <c r="B36" s="102"/>
      <c r="C36" s="102"/>
      <c r="D36" s="102"/>
      <c r="E36" s="70"/>
      <c r="F36" s="60"/>
    </row>
    <row r="37" spans="1:6" ht="14.25" x14ac:dyDescent="0.2">
      <c r="A37" s="60"/>
      <c r="B37" s="102"/>
      <c r="C37" s="102"/>
      <c r="D37" s="102"/>
      <c r="E37" s="70"/>
      <c r="F37" s="60"/>
    </row>
    <row r="38" spans="1:6" ht="14.25" x14ac:dyDescent="0.2">
      <c r="A38" s="60"/>
      <c r="B38" s="102" t="s">
        <v>166</v>
      </c>
      <c r="C38" s="102"/>
      <c r="D38" s="102"/>
      <c r="E38" s="70"/>
      <c r="F38" s="60"/>
    </row>
    <row r="39" spans="1:6" ht="14.25" x14ac:dyDescent="0.2">
      <c r="A39" s="60"/>
      <c r="B39" s="102"/>
      <c r="C39" s="102"/>
      <c r="D39" s="102"/>
      <c r="E39" s="70"/>
      <c r="F39" s="60"/>
    </row>
    <row r="40" spans="1:6" ht="14.25" x14ac:dyDescent="0.2">
      <c r="A40" s="60"/>
      <c r="B40" s="102"/>
      <c r="C40" s="102"/>
      <c r="D40" s="102"/>
      <c r="E40" s="70"/>
      <c r="F40" s="60"/>
    </row>
    <row r="41" spans="1:6" ht="14.25" x14ac:dyDescent="0.2">
      <c r="A41" s="60"/>
      <c r="B41" s="102" t="s">
        <v>167</v>
      </c>
      <c r="C41" s="102"/>
      <c r="D41" s="102"/>
      <c r="E41" s="70"/>
      <c r="F41" s="60"/>
    </row>
    <row r="42" spans="1:6" ht="14.25" x14ac:dyDescent="0.2">
      <c r="A42" s="60"/>
      <c r="B42" s="102"/>
      <c r="C42" s="102"/>
      <c r="D42" s="102"/>
      <c r="E42" s="70"/>
      <c r="F42" s="60"/>
    </row>
    <row r="43" spans="1:6" ht="14.25" x14ac:dyDescent="0.2">
      <c r="A43" s="60"/>
      <c r="B43" s="102"/>
      <c r="C43" s="102"/>
      <c r="D43" s="102"/>
      <c r="E43" s="70"/>
      <c r="F43" s="60"/>
    </row>
    <row r="44" spans="1:6" ht="14.25" x14ac:dyDescent="0.2">
      <c r="A44" s="60"/>
      <c r="B44" s="102"/>
      <c r="C44" s="102"/>
      <c r="D44" s="102"/>
      <c r="E44" s="70"/>
      <c r="F44" s="60"/>
    </row>
    <row r="45" spans="1:6" ht="14.25" x14ac:dyDescent="0.2">
      <c r="A45" s="60"/>
      <c r="B45" s="102"/>
      <c r="C45" s="102"/>
      <c r="D45" s="102"/>
      <c r="E45" s="70"/>
      <c r="F45" s="60"/>
    </row>
    <row r="46" spans="1:6" ht="14.25" x14ac:dyDescent="0.2">
      <c r="A46" s="60"/>
      <c r="B46" s="102"/>
      <c r="C46" s="102"/>
      <c r="D46" s="102"/>
      <c r="E46" s="70"/>
      <c r="F46" s="60"/>
    </row>
    <row r="47" spans="1:6" ht="14.25" x14ac:dyDescent="0.2">
      <c r="A47" s="60"/>
      <c r="B47" s="102"/>
      <c r="C47" s="102"/>
      <c r="D47" s="102"/>
      <c r="E47" s="70"/>
      <c r="F47" s="60"/>
    </row>
    <row r="48" spans="1:6" ht="14.25" x14ac:dyDescent="0.2">
      <c r="A48" s="60"/>
      <c r="B48" s="102"/>
      <c r="C48" s="102"/>
      <c r="D48" s="102"/>
      <c r="E48" s="70"/>
      <c r="F48" s="60"/>
    </row>
    <row r="49" spans="1:6" ht="14.25" x14ac:dyDescent="0.2">
      <c r="A49" s="60"/>
      <c r="B49" s="102"/>
      <c r="C49" s="102"/>
      <c r="D49" s="102"/>
      <c r="E49" s="70"/>
      <c r="F49" s="60"/>
    </row>
    <row r="50" spans="1:6" ht="14.25" x14ac:dyDescent="0.2">
      <c r="A50" s="60"/>
      <c r="B50" s="102"/>
      <c r="C50" s="102"/>
      <c r="D50" s="102"/>
      <c r="E50" s="70"/>
      <c r="F50" s="60"/>
    </row>
    <row r="51" spans="1:6" ht="14.25" x14ac:dyDescent="0.2">
      <c r="A51" s="60"/>
      <c r="B51" s="102"/>
      <c r="C51" s="102"/>
      <c r="D51" s="102"/>
      <c r="E51" s="70"/>
      <c r="F51" s="60"/>
    </row>
    <row r="52" spans="1:6" ht="14.25" x14ac:dyDescent="0.2">
      <c r="A52" s="60"/>
      <c r="B52" s="102"/>
      <c r="C52" s="102"/>
      <c r="D52" s="102"/>
      <c r="E52" s="70"/>
      <c r="F52" s="60"/>
    </row>
    <row r="53" spans="1:6" ht="14.25" x14ac:dyDescent="0.2">
      <c r="A53" s="60"/>
      <c r="B53" s="102"/>
      <c r="C53" s="102"/>
      <c r="D53" s="102"/>
      <c r="E53" s="70"/>
      <c r="F53" s="60"/>
    </row>
    <row r="54" spans="1:6" ht="14.25" x14ac:dyDescent="0.2">
      <c r="A54" s="60"/>
      <c r="B54" s="102"/>
      <c r="C54" s="102"/>
      <c r="D54" s="102"/>
      <c r="E54" s="70"/>
      <c r="F54" s="60"/>
    </row>
    <row r="55" spans="1:6" ht="14.25" x14ac:dyDescent="0.2">
      <c r="A55" s="60"/>
      <c r="B55" s="71"/>
      <c r="C55" s="71"/>
      <c r="D55" s="71"/>
      <c r="E55" s="70"/>
      <c r="F55" s="60"/>
    </row>
    <row r="56" spans="1:6" ht="14.25" x14ac:dyDescent="0.2">
      <c r="A56" s="60"/>
      <c r="B56" s="102"/>
      <c r="C56" s="102"/>
      <c r="D56" s="102"/>
      <c r="E56" s="70"/>
      <c r="F56" s="60"/>
    </row>
    <row r="57" spans="1:6" ht="14.25" x14ac:dyDescent="0.2">
      <c r="A57" s="60"/>
      <c r="B57" s="102"/>
      <c r="C57" s="102"/>
      <c r="D57" s="102"/>
      <c r="E57" s="70"/>
      <c r="F57" s="60"/>
    </row>
    <row r="58" spans="1:6" ht="14.25" x14ac:dyDescent="0.2">
      <c r="A58" s="60"/>
      <c r="B58" s="102"/>
      <c r="C58" s="102"/>
      <c r="D58" s="102"/>
      <c r="E58" s="70"/>
      <c r="F58" s="60"/>
    </row>
    <row r="59" spans="1:6" ht="14.25" x14ac:dyDescent="0.2">
      <c r="A59" s="60"/>
      <c r="B59" s="102"/>
      <c r="C59" s="102"/>
      <c r="D59" s="102"/>
      <c r="E59" s="70"/>
      <c r="F59" s="60"/>
    </row>
    <row r="60" spans="1:6" ht="14.25" x14ac:dyDescent="0.2">
      <c r="A60" s="60"/>
      <c r="B60" s="102"/>
      <c r="C60" s="102"/>
      <c r="D60" s="102"/>
      <c r="E60" s="70"/>
      <c r="F60" s="60"/>
    </row>
    <row r="61" spans="1:6" ht="14.25" x14ac:dyDescent="0.2">
      <c r="A61" s="60"/>
      <c r="B61" s="102"/>
      <c r="C61" s="102"/>
      <c r="D61" s="102"/>
      <c r="E61" s="70"/>
      <c r="F61" s="60"/>
    </row>
    <row r="62" spans="1:6" ht="14.25" x14ac:dyDescent="0.2">
      <c r="A62" s="60"/>
      <c r="B62" s="102"/>
      <c r="C62" s="102"/>
      <c r="D62" s="102"/>
      <c r="E62" s="70"/>
      <c r="F62" s="60"/>
    </row>
    <row r="63" spans="1:6" ht="14.25" x14ac:dyDescent="0.2">
      <c r="A63" s="60"/>
      <c r="B63" s="102"/>
      <c r="C63" s="102"/>
      <c r="D63" s="102"/>
      <c r="E63" s="70"/>
      <c r="F63" s="60"/>
    </row>
    <row r="64" spans="1:6" ht="14.25" x14ac:dyDescent="0.2">
      <c r="A64" s="60"/>
      <c r="B64" s="102"/>
      <c r="C64" s="102"/>
      <c r="D64" s="102"/>
      <c r="E64" s="70"/>
      <c r="F64" s="60"/>
    </row>
    <row r="65" spans="1:6" ht="14.25" x14ac:dyDescent="0.2">
      <c r="A65" s="60"/>
      <c r="B65" s="102"/>
      <c r="C65" s="102"/>
      <c r="D65" s="102"/>
      <c r="E65" s="70"/>
      <c r="F65" s="60"/>
    </row>
    <row r="66" spans="1:6" ht="14.25" x14ac:dyDescent="0.2">
      <c r="A66" s="60"/>
      <c r="B66" s="102"/>
      <c r="C66" s="102"/>
      <c r="D66" s="102"/>
      <c r="E66" s="70"/>
      <c r="F66" s="60"/>
    </row>
    <row r="67" spans="1:6" ht="14.25" x14ac:dyDescent="0.2">
      <c r="A67" s="60"/>
      <c r="B67" s="102"/>
      <c r="C67" s="102"/>
      <c r="D67" s="102"/>
      <c r="E67" s="70"/>
      <c r="F67" s="60"/>
    </row>
    <row r="68" spans="1:6" ht="13.5" customHeight="1" x14ac:dyDescent="0.2">
      <c r="A68" s="60"/>
      <c r="B68" s="102"/>
      <c r="C68" s="102"/>
      <c r="D68" s="102"/>
      <c r="E68" s="70"/>
      <c r="F68" s="60"/>
    </row>
    <row r="69" spans="1:6" ht="13.5" customHeight="1" x14ac:dyDescent="0.2">
      <c r="A69" s="60"/>
      <c r="B69" s="59" t="s">
        <v>45</v>
      </c>
      <c r="C69" s="61"/>
      <c r="D69" s="61"/>
      <c r="E69" s="39">
        <f>7.5*230</f>
        <v>1725</v>
      </c>
      <c r="F69" s="60"/>
    </row>
    <row r="70" spans="1:6" ht="13.5" customHeight="1" x14ac:dyDescent="0.2">
      <c r="A70" s="60"/>
      <c r="B70" s="72" t="s">
        <v>42</v>
      </c>
      <c r="C70" s="61"/>
      <c r="D70" s="61"/>
      <c r="E70" s="40">
        <v>0</v>
      </c>
      <c r="F70" s="60"/>
    </row>
    <row r="71" spans="1:6" ht="13.5" customHeight="1" x14ac:dyDescent="0.2">
      <c r="A71" s="60"/>
      <c r="B71" s="72" t="s">
        <v>43</v>
      </c>
      <c r="C71" s="61"/>
      <c r="D71" s="61"/>
      <c r="E71" s="40">
        <v>0</v>
      </c>
      <c r="F71" s="60"/>
    </row>
    <row r="72" spans="1:6" ht="13.5" customHeight="1" x14ac:dyDescent="0.2">
      <c r="A72" s="60"/>
      <c r="B72" s="59" t="s">
        <v>44</v>
      </c>
      <c r="C72" s="61"/>
      <c r="D72" s="61"/>
      <c r="E72" s="39">
        <f>SUM(E69:E71)</f>
        <v>1725</v>
      </c>
      <c r="F72" s="60"/>
    </row>
    <row r="73" spans="1:6" ht="13.5" customHeight="1" x14ac:dyDescent="0.2">
      <c r="A73" s="60"/>
      <c r="B73" s="61" t="s">
        <v>6</v>
      </c>
      <c r="C73" s="73">
        <v>0.05</v>
      </c>
      <c r="D73" s="61"/>
      <c r="E73" s="45">
        <f>ROUND(E72*C73,2)</f>
        <v>86.25</v>
      </c>
      <c r="F73" s="60"/>
    </row>
    <row r="74" spans="1:6" ht="13.5" customHeight="1" x14ac:dyDescent="0.2">
      <c r="A74" s="60"/>
      <c r="B74" s="61" t="s">
        <v>5</v>
      </c>
      <c r="C74" s="74">
        <v>9.9750000000000005E-2</v>
      </c>
      <c r="D74" s="61"/>
      <c r="E74" s="46">
        <f>ROUND(E72*C74,2)</f>
        <v>172.07</v>
      </c>
      <c r="F74" s="60"/>
    </row>
    <row r="75" spans="1:6" ht="13.5" customHeight="1" x14ac:dyDescent="0.2">
      <c r="A75" s="60"/>
      <c r="B75" s="61"/>
      <c r="C75" s="61"/>
      <c r="D75" s="61"/>
      <c r="E75" s="75"/>
      <c r="F75" s="60"/>
    </row>
    <row r="76" spans="1:6" ht="16.5" customHeight="1" thickBot="1" x14ac:dyDescent="0.25">
      <c r="A76" s="60"/>
      <c r="B76" s="59" t="s">
        <v>46</v>
      </c>
      <c r="C76" s="61"/>
      <c r="D76" s="61"/>
      <c r="E76" s="43">
        <f>SUM(E72:E74)</f>
        <v>1983.32</v>
      </c>
      <c r="F76" s="60"/>
    </row>
    <row r="77" spans="1:6" ht="15.75" thickTop="1" x14ac:dyDescent="0.2">
      <c r="A77" s="60"/>
      <c r="B77" s="108"/>
      <c r="C77" s="108"/>
      <c r="D77" s="108"/>
      <c r="E77" s="76"/>
      <c r="F77" s="60"/>
    </row>
    <row r="78" spans="1:6" ht="15" x14ac:dyDescent="0.2">
      <c r="A78" s="60"/>
      <c r="B78" s="109" t="s">
        <v>48</v>
      </c>
      <c r="C78" s="109"/>
      <c r="D78" s="109"/>
      <c r="E78" s="76">
        <v>0</v>
      </c>
      <c r="F78" s="60"/>
    </row>
    <row r="79" spans="1:6" ht="15" x14ac:dyDescent="0.2">
      <c r="A79" s="60"/>
      <c r="B79" s="108"/>
      <c r="C79" s="108"/>
      <c r="D79" s="108"/>
      <c r="E79" s="76"/>
      <c r="F79" s="60"/>
    </row>
    <row r="80" spans="1:6" ht="19.5" customHeight="1" x14ac:dyDescent="0.2">
      <c r="A80" s="60"/>
      <c r="B80" s="77" t="s">
        <v>47</v>
      </c>
      <c r="C80" s="78"/>
      <c r="D80" s="78"/>
      <c r="E80" s="79">
        <f>E76-E78</f>
        <v>1983.32</v>
      </c>
      <c r="F80" s="60"/>
    </row>
    <row r="81" spans="1:6" ht="13.5" customHeight="1" x14ac:dyDescent="0.2">
      <c r="A81" s="60"/>
      <c r="B81" s="60"/>
      <c r="C81" s="60"/>
      <c r="D81" s="60"/>
      <c r="E81" s="60"/>
      <c r="F81" s="60"/>
    </row>
    <row r="82" spans="1:6" x14ac:dyDescent="0.2">
      <c r="A82" s="60"/>
      <c r="B82" s="60"/>
      <c r="C82" s="60"/>
      <c r="D82" s="60"/>
      <c r="E82" s="60"/>
      <c r="F82" s="60"/>
    </row>
    <row r="83" spans="1:6" x14ac:dyDescent="0.2">
      <c r="A83" s="60"/>
      <c r="B83" s="110"/>
      <c r="C83" s="110"/>
      <c r="D83" s="110"/>
      <c r="E83" s="110"/>
      <c r="F83" s="60"/>
    </row>
    <row r="84" spans="1:6" ht="14.25" x14ac:dyDescent="0.2">
      <c r="A84" s="111" t="s">
        <v>160</v>
      </c>
      <c r="B84" s="111"/>
      <c r="C84" s="111"/>
      <c r="D84" s="111"/>
      <c r="E84" s="111"/>
      <c r="F84" s="111"/>
    </row>
    <row r="85" spans="1:6" ht="14.25" x14ac:dyDescent="0.2">
      <c r="A85" s="112" t="s">
        <v>161</v>
      </c>
      <c r="B85" s="112"/>
      <c r="C85" s="112"/>
      <c r="D85" s="112"/>
      <c r="E85" s="112"/>
      <c r="F85" s="112"/>
    </row>
    <row r="86" spans="1:6" x14ac:dyDescent="0.2">
      <c r="A86" s="60"/>
      <c r="B86" s="60"/>
      <c r="C86" s="60"/>
      <c r="D86" s="60"/>
      <c r="E86" s="60"/>
      <c r="F86" s="60"/>
    </row>
    <row r="87" spans="1:6" x14ac:dyDescent="0.2">
      <c r="A87" s="60"/>
      <c r="B87" s="104"/>
      <c r="C87" s="104"/>
      <c r="D87" s="104"/>
      <c r="E87" s="104"/>
      <c r="F87" s="60"/>
    </row>
    <row r="88" spans="1:6" ht="15" x14ac:dyDescent="0.2">
      <c r="A88" s="105" t="s">
        <v>9</v>
      </c>
      <c r="B88" s="105"/>
      <c r="C88" s="105"/>
      <c r="D88" s="105"/>
      <c r="E88" s="105"/>
      <c r="F88" s="105"/>
    </row>
    <row r="90" spans="1:6" ht="39.75" customHeight="1" x14ac:dyDescent="0.2">
      <c r="B90" s="106"/>
      <c r="C90" s="107"/>
      <c r="D90" s="107"/>
    </row>
    <row r="91" spans="1:6" ht="13.5" customHeight="1" x14ac:dyDescent="0.2"/>
    <row r="92" spans="1:6" x14ac:dyDescent="0.2">
      <c r="B92" s="80"/>
      <c r="C92" s="80"/>
      <c r="D92" s="80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8:D68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6:D56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1C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2:F97"/>
  <sheetViews>
    <sheetView view="pageBreakPreview" zoomScale="80" zoomScaleNormal="100" zoomScaleSheetLayoutView="80" workbookViewId="0">
      <selection activeCell="E26" sqref="E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7.8554687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2"/>
      <c r="B21" s="35" t="s">
        <v>76</v>
      </c>
      <c r="C21" s="31"/>
      <c r="D21" s="31"/>
      <c r="E21" s="31"/>
      <c r="F21" s="31"/>
    </row>
    <row r="22" spans="1:6" ht="15" x14ac:dyDescent="0.2">
      <c r="A22" s="22"/>
      <c r="B22" s="36"/>
      <c r="C22" s="31"/>
      <c r="D22" s="31"/>
      <c r="E22" s="31"/>
      <c r="F22" s="31"/>
    </row>
    <row r="23" spans="1:6" ht="15" x14ac:dyDescent="0.2">
      <c r="A23" s="22"/>
      <c r="B23" s="36"/>
      <c r="C23" s="31"/>
      <c r="D23" s="31"/>
      <c r="E23" s="31"/>
      <c r="F23" s="31"/>
    </row>
    <row r="24" spans="1:6" ht="15" x14ac:dyDescent="0.2">
      <c r="A24" s="22"/>
      <c r="B24" s="35"/>
      <c r="C24" s="31"/>
      <c r="D24" s="31"/>
      <c r="E24" s="31"/>
      <c r="F24" s="31"/>
    </row>
    <row r="25" spans="1:6" ht="15" x14ac:dyDescent="0.2">
      <c r="A25" s="22"/>
      <c r="B25" s="35" t="s">
        <v>51</v>
      </c>
      <c r="C25" s="31"/>
      <c r="D25" s="31"/>
      <c r="E25" s="31"/>
      <c r="F25" s="31"/>
    </row>
    <row r="26" spans="1:6" ht="15" x14ac:dyDescent="0.2">
      <c r="A26" s="22"/>
      <c r="B26" s="36" t="s">
        <v>52</v>
      </c>
      <c r="C26" s="31"/>
      <c r="D26" s="31"/>
      <c r="E26" s="31"/>
      <c r="F26" s="31"/>
    </row>
    <row r="27" spans="1:6" ht="15" x14ac:dyDescent="0.2">
      <c r="A27" s="22"/>
      <c r="B27" s="36" t="s">
        <v>53</v>
      </c>
      <c r="C27" s="31"/>
      <c r="D27" s="31"/>
      <c r="E27" s="31"/>
      <c r="F27" s="31"/>
    </row>
    <row r="28" spans="1:6" x14ac:dyDescent="0.2">
      <c r="A28" s="23"/>
      <c r="B28" s="31"/>
      <c r="C28" s="33"/>
      <c r="D28" s="33"/>
      <c r="E28" s="34"/>
      <c r="F28" s="31"/>
    </row>
    <row r="29" spans="1:6" ht="15" x14ac:dyDescent="0.2">
      <c r="A29" s="22"/>
      <c r="B29" s="33"/>
      <c r="C29" s="33"/>
      <c r="D29" s="37" t="s">
        <v>41</v>
      </c>
      <c r="E29" s="37" t="s">
        <v>82</v>
      </c>
      <c r="F29" s="31"/>
    </row>
    <row r="30" spans="1:6" ht="13.5" thickBot="1" x14ac:dyDescent="0.25">
      <c r="A30" s="24"/>
      <c r="B30" s="24"/>
      <c r="C30" s="24"/>
      <c r="D30" s="24"/>
      <c r="E30" s="24"/>
      <c r="F30" s="30"/>
    </row>
    <row r="31" spans="1:6" s="51" customFormat="1" ht="21.75" customHeight="1" x14ac:dyDescent="0.2">
      <c r="A31" s="92" t="s">
        <v>0</v>
      </c>
      <c r="B31" s="92"/>
      <c r="C31" s="92"/>
      <c r="D31" s="92"/>
      <c r="E31" s="92"/>
      <c r="F31" s="92"/>
    </row>
    <row r="32" spans="1:6" x14ac:dyDescent="0.2">
      <c r="A32" s="22"/>
      <c r="B32" s="23"/>
      <c r="C32" s="22"/>
      <c r="D32" s="22"/>
      <c r="E32" s="22"/>
    </row>
    <row r="33" spans="1:6" ht="14.25" x14ac:dyDescent="0.2">
      <c r="A33" s="31"/>
      <c r="B33" s="32" t="s">
        <v>7</v>
      </c>
      <c r="C33" s="32"/>
      <c r="D33" s="32"/>
      <c r="E33" s="38"/>
      <c r="F33" s="31"/>
    </row>
    <row r="34" spans="1:6" ht="14.25" x14ac:dyDescent="0.2">
      <c r="A34" s="31"/>
      <c r="B34" s="91"/>
      <c r="C34" s="91"/>
      <c r="D34" s="91"/>
      <c r="E34" s="38"/>
      <c r="F34" s="31"/>
    </row>
    <row r="35" spans="1:6" ht="14.25" x14ac:dyDescent="0.2">
      <c r="A35" s="31"/>
      <c r="B35" s="91"/>
      <c r="C35" s="91"/>
      <c r="D35" s="91"/>
      <c r="E35" s="38"/>
      <c r="F35" s="31"/>
    </row>
    <row r="36" spans="1:6" ht="14.25" x14ac:dyDescent="0.2">
      <c r="A36" s="31"/>
      <c r="B36" s="91" t="s">
        <v>139</v>
      </c>
      <c r="C36" s="91"/>
      <c r="D36" s="91"/>
      <c r="E36" s="38"/>
      <c r="F36" s="31"/>
    </row>
    <row r="37" spans="1:6" ht="14.25" x14ac:dyDescent="0.2">
      <c r="A37" s="31"/>
      <c r="B37" s="91"/>
      <c r="C37" s="91"/>
      <c r="D37" s="91"/>
      <c r="E37" s="38"/>
      <c r="F37" s="31"/>
    </row>
    <row r="38" spans="1:6" ht="14.25" x14ac:dyDescent="0.2">
      <c r="A38" s="31"/>
      <c r="B38" s="91"/>
      <c r="C38" s="91"/>
      <c r="D38" s="91"/>
      <c r="E38" s="38"/>
      <c r="F38" s="31"/>
    </row>
    <row r="39" spans="1:6" ht="14.25" x14ac:dyDescent="0.2">
      <c r="A39" s="31"/>
      <c r="B39" s="91"/>
      <c r="C39" s="91"/>
      <c r="D39" s="91"/>
      <c r="E39" s="38"/>
      <c r="F39" s="31"/>
    </row>
    <row r="40" spans="1:6" ht="14.25" x14ac:dyDescent="0.2">
      <c r="A40" s="31"/>
      <c r="B40" s="91"/>
      <c r="C40" s="91"/>
      <c r="D40" s="91"/>
      <c r="E40" s="38"/>
      <c r="F40" s="31"/>
    </row>
    <row r="41" spans="1:6" ht="13.5" customHeight="1" x14ac:dyDescent="0.2">
      <c r="A41" s="31"/>
      <c r="B41" s="91"/>
      <c r="C41" s="91"/>
      <c r="D41" s="91"/>
      <c r="E41" s="38"/>
      <c r="F41" s="31"/>
    </row>
    <row r="42" spans="1:6" ht="14.25" x14ac:dyDescent="0.2">
      <c r="A42" s="31"/>
      <c r="B42" s="91"/>
      <c r="C42" s="91"/>
      <c r="D42" s="91"/>
      <c r="E42" s="38"/>
      <c r="F42" s="31"/>
    </row>
    <row r="43" spans="1:6" ht="14.25" x14ac:dyDescent="0.2">
      <c r="A43" s="31"/>
      <c r="B43" s="91"/>
      <c r="C43" s="91"/>
      <c r="D43" s="91"/>
      <c r="E43" s="38"/>
      <c r="F43" s="31"/>
    </row>
    <row r="44" spans="1:6" ht="14.25" x14ac:dyDescent="0.2">
      <c r="A44" s="31"/>
      <c r="B44" s="91"/>
      <c r="C44" s="91"/>
      <c r="D44" s="91"/>
      <c r="E44" s="38"/>
      <c r="F44" s="31"/>
    </row>
    <row r="45" spans="1:6" ht="14.25" x14ac:dyDescent="0.2">
      <c r="A45" s="31"/>
      <c r="B45" s="91"/>
      <c r="C45" s="91"/>
      <c r="D45" s="91"/>
      <c r="E45" s="38"/>
      <c r="F45" s="31"/>
    </row>
    <row r="46" spans="1:6" ht="14.25" x14ac:dyDescent="0.2">
      <c r="A46" s="31"/>
      <c r="B46" s="91"/>
      <c r="C46" s="91"/>
      <c r="D46" s="91"/>
      <c r="E46" s="38"/>
      <c r="F46" s="31"/>
    </row>
    <row r="47" spans="1:6" ht="14.25" x14ac:dyDescent="0.2">
      <c r="A47" s="31"/>
      <c r="B47" s="91"/>
      <c r="C47" s="91"/>
      <c r="D47" s="91"/>
      <c r="E47" s="38"/>
      <c r="F47" s="31"/>
    </row>
    <row r="48" spans="1:6" ht="14.25" x14ac:dyDescent="0.2">
      <c r="A48" s="31"/>
      <c r="B48" s="91"/>
      <c r="C48" s="91"/>
      <c r="D48" s="91"/>
      <c r="E48" s="38"/>
      <c r="F48" s="31"/>
    </row>
    <row r="49" spans="1:6" ht="14.25" x14ac:dyDescent="0.2">
      <c r="A49" s="31"/>
      <c r="B49" s="91"/>
      <c r="C49" s="91"/>
      <c r="D49" s="91"/>
      <c r="E49" s="38"/>
      <c r="F49" s="31"/>
    </row>
    <row r="50" spans="1:6" ht="14.25" x14ac:dyDescent="0.2">
      <c r="A50" s="31"/>
      <c r="B50" s="91"/>
      <c r="C50" s="91"/>
      <c r="D50" s="91"/>
      <c r="E50" s="38"/>
      <c r="F50" s="31"/>
    </row>
    <row r="51" spans="1:6" ht="14.25" x14ac:dyDescent="0.2">
      <c r="A51" s="31"/>
      <c r="B51" s="91"/>
      <c r="C51" s="91"/>
      <c r="D51" s="91"/>
      <c r="E51" s="38"/>
      <c r="F51" s="31"/>
    </row>
    <row r="52" spans="1:6" ht="14.25" x14ac:dyDescent="0.2">
      <c r="A52" s="31"/>
      <c r="B52" s="91"/>
      <c r="C52" s="91"/>
      <c r="D52" s="91"/>
      <c r="E52" s="38"/>
      <c r="F52" s="31"/>
    </row>
    <row r="53" spans="1:6" ht="14.25" x14ac:dyDescent="0.2">
      <c r="A53" s="31"/>
      <c r="B53" s="91"/>
      <c r="C53" s="91"/>
      <c r="D53" s="91"/>
      <c r="E53" s="38"/>
      <c r="F53" s="31"/>
    </row>
    <row r="54" spans="1:6" ht="14.25" x14ac:dyDescent="0.2">
      <c r="A54" s="31"/>
      <c r="B54" s="91"/>
      <c r="C54" s="91"/>
      <c r="D54" s="91"/>
      <c r="E54" s="38"/>
      <c r="F54" s="31"/>
    </row>
    <row r="55" spans="1:6" ht="14.25" x14ac:dyDescent="0.2">
      <c r="A55" s="31"/>
      <c r="B55" s="91"/>
      <c r="C55" s="91"/>
      <c r="D55" s="91"/>
      <c r="E55" s="38"/>
      <c r="F55" s="31"/>
    </row>
    <row r="56" spans="1:6" ht="14.25" x14ac:dyDescent="0.2">
      <c r="A56" s="31"/>
      <c r="B56" s="91"/>
      <c r="C56" s="91"/>
      <c r="D56" s="91"/>
      <c r="E56" s="38"/>
      <c r="F56" s="31"/>
    </row>
    <row r="57" spans="1:6" ht="14.25" x14ac:dyDescent="0.2">
      <c r="A57" s="31"/>
      <c r="B57" s="91"/>
      <c r="C57" s="91"/>
      <c r="D57" s="91"/>
      <c r="E57" s="38"/>
      <c r="F57" s="31"/>
    </row>
    <row r="58" spans="1:6" ht="14.25" x14ac:dyDescent="0.2">
      <c r="A58" s="31"/>
      <c r="B58" s="91"/>
      <c r="C58" s="91"/>
      <c r="D58" s="91"/>
      <c r="E58" s="38"/>
      <c r="F58" s="31"/>
    </row>
    <row r="59" spans="1:6" ht="14.25" x14ac:dyDescent="0.2">
      <c r="A59" s="31"/>
      <c r="B59" s="91"/>
      <c r="C59" s="91"/>
      <c r="D59" s="91"/>
      <c r="E59" s="38"/>
      <c r="F59" s="31"/>
    </row>
    <row r="60" spans="1:6" ht="14.25" x14ac:dyDescent="0.2">
      <c r="A60" s="31"/>
      <c r="B60" s="91"/>
      <c r="C60" s="91"/>
      <c r="D60" s="91"/>
      <c r="E60" s="38"/>
      <c r="F60" s="31"/>
    </row>
    <row r="61" spans="1:6" ht="14.25" x14ac:dyDescent="0.2">
      <c r="A61" s="31"/>
      <c r="B61" s="91"/>
      <c r="C61" s="91"/>
      <c r="D61" s="91"/>
      <c r="E61" s="38"/>
      <c r="F61" s="31"/>
    </row>
    <row r="62" spans="1:6" ht="14.25" x14ac:dyDescent="0.2">
      <c r="A62" s="31"/>
      <c r="B62" s="91"/>
      <c r="C62" s="91"/>
      <c r="D62" s="91"/>
      <c r="E62" s="38"/>
      <c r="F62" s="31"/>
    </row>
    <row r="63" spans="1:6" ht="14.25" x14ac:dyDescent="0.2">
      <c r="A63" s="31"/>
      <c r="B63" s="91"/>
      <c r="C63" s="91"/>
      <c r="D63" s="91"/>
      <c r="E63" s="38"/>
      <c r="F63" s="31"/>
    </row>
    <row r="64" spans="1:6" ht="14.25" x14ac:dyDescent="0.2">
      <c r="A64" s="31"/>
      <c r="B64" s="91"/>
      <c r="C64" s="91"/>
      <c r="D64" s="91"/>
      <c r="E64" s="38"/>
      <c r="F64" s="31"/>
    </row>
    <row r="65" spans="1:6" ht="14.25" x14ac:dyDescent="0.2">
      <c r="A65" s="31"/>
      <c r="B65" s="91"/>
      <c r="C65" s="91"/>
      <c r="D65" s="91"/>
      <c r="E65" s="38"/>
      <c r="F65" s="31"/>
    </row>
    <row r="66" spans="1:6" ht="14.25" x14ac:dyDescent="0.2">
      <c r="A66" s="31"/>
      <c r="B66" s="91"/>
      <c r="C66" s="91"/>
      <c r="D66" s="91"/>
      <c r="E66" s="38"/>
      <c r="F66" s="31"/>
    </row>
    <row r="67" spans="1:6" ht="14.25" x14ac:dyDescent="0.2">
      <c r="A67" s="31"/>
      <c r="B67" s="91"/>
      <c r="C67" s="91"/>
      <c r="D67" s="91"/>
      <c r="E67" s="38"/>
      <c r="F67" s="31"/>
    </row>
    <row r="68" spans="1:6" ht="14.25" x14ac:dyDescent="0.2">
      <c r="A68" s="31"/>
      <c r="B68" s="91"/>
      <c r="C68" s="91"/>
      <c r="D68" s="91"/>
      <c r="E68" s="38"/>
      <c r="F68" s="31"/>
    </row>
    <row r="69" spans="1:6" ht="14.25" x14ac:dyDescent="0.2">
      <c r="A69" s="31"/>
      <c r="B69" s="91"/>
      <c r="C69" s="91"/>
      <c r="D69" s="91"/>
      <c r="E69" s="38"/>
      <c r="F69" s="31"/>
    </row>
    <row r="70" spans="1:6" ht="14.25" x14ac:dyDescent="0.2">
      <c r="A70" s="31"/>
      <c r="B70" s="91"/>
      <c r="C70" s="91"/>
      <c r="D70" s="91"/>
      <c r="E70" s="38"/>
      <c r="F70" s="31"/>
    </row>
    <row r="71" spans="1:6" ht="14.25" x14ac:dyDescent="0.2">
      <c r="A71" s="31"/>
      <c r="B71" s="91"/>
      <c r="C71" s="91"/>
      <c r="D71" s="91"/>
      <c r="E71" s="38"/>
      <c r="F71" s="31"/>
    </row>
    <row r="72" spans="1:6" ht="14.25" x14ac:dyDescent="0.2">
      <c r="A72" s="31"/>
      <c r="B72" s="91"/>
      <c r="C72" s="91"/>
      <c r="D72" s="91"/>
      <c r="E72" s="38"/>
      <c r="F72" s="31"/>
    </row>
    <row r="73" spans="1:6" ht="13.5" customHeight="1" x14ac:dyDescent="0.2">
      <c r="A73" s="31"/>
      <c r="B73" s="91"/>
      <c r="C73" s="91"/>
      <c r="D73" s="91"/>
      <c r="E73" s="38"/>
      <c r="F73" s="31"/>
    </row>
    <row r="74" spans="1:6" ht="13.5" customHeight="1" x14ac:dyDescent="0.2">
      <c r="A74" s="31"/>
      <c r="B74" s="35" t="s">
        <v>45</v>
      </c>
      <c r="C74" s="36"/>
      <c r="D74" s="36"/>
      <c r="E74" s="39">
        <f>25*190</f>
        <v>4750</v>
      </c>
      <c r="F74" s="31"/>
    </row>
    <row r="75" spans="1:6" ht="13.5" customHeight="1" x14ac:dyDescent="0.2">
      <c r="A75" s="31"/>
      <c r="B75" s="44" t="s">
        <v>42</v>
      </c>
      <c r="C75" s="36"/>
      <c r="D75" s="36"/>
      <c r="E75" s="40">
        <v>0</v>
      </c>
      <c r="F75" s="31"/>
    </row>
    <row r="76" spans="1:6" ht="13.5" customHeight="1" x14ac:dyDescent="0.2">
      <c r="A76" s="31"/>
      <c r="B76" s="44" t="s">
        <v>43</v>
      </c>
      <c r="C76" s="36"/>
      <c r="D76" s="36"/>
      <c r="E76" s="40">
        <v>0</v>
      </c>
      <c r="F76" s="31"/>
    </row>
    <row r="77" spans="1:6" ht="13.5" customHeight="1" x14ac:dyDescent="0.2">
      <c r="A77" s="31"/>
      <c r="B77" s="35" t="s">
        <v>44</v>
      </c>
      <c r="C77" s="36"/>
      <c r="D77" s="36"/>
      <c r="E77" s="39">
        <f>SUM(E74:E76)</f>
        <v>4750</v>
      </c>
      <c r="F77" s="31"/>
    </row>
    <row r="78" spans="1:6" ht="13.5" customHeight="1" x14ac:dyDescent="0.2">
      <c r="A78" s="31"/>
      <c r="B78" s="36" t="s">
        <v>6</v>
      </c>
      <c r="C78" s="41">
        <v>0.05</v>
      </c>
      <c r="D78" s="36"/>
      <c r="E78" s="45">
        <f>ROUND(E77*C78,2)</f>
        <v>237.5</v>
      </c>
      <c r="F78" s="31"/>
    </row>
    <row r="79" spans="1:6" ht="13.5" customHeight="1" x14ac:dyDescent="0.2">
      <c r="A79" s="31"/>
      <c r="B79" s="36" t="s">
        <v>5</v>
      </c>
      <c r="C79" s="41">
        <v>8.5000000000000006E-2</v>
      </c>
      <c r="D79" s="36"/>
      <c r="E79" s="46">
        <f>ROUND((E77+E78)*C79,2)</f>
        <v>423.94</v>
      </c>
      <c r="F79" s="31"/>
    </row>
    <row r="80" spans="1:6" ht="13.5" customHeight="1" x14ac:dyDescent="0.2">
      <c r="A80" s="31"/>
      <c r="B80" s="36"/>
      <c r="C80" s="36"/>
      <c r="D80" s="36"/>
      <c r="E80" s="42"/>
      <c r="F80" s="31"/>
    </row>
    <row r="81" spans="1:6" ht="16.5" customHeight="1" thickBot="1" x14ac:dyDescent="0.25">
      <c r="A81" s="31"/>
      <c r="B81" s="35" t="s">
        <v>46</v>
      </c>
      <c r="C81" s="36"/>
      <c r="D81" s="36"/>
      <c r="E81" s="43">
        <f>SUM(E77:E79)</f>
        <v>5411.44</v>
      </c>
      <c r="F81" s="31"/>
    </row>
    <row r="82" spans="1:6" ht="15.75" thickTop="1" x14ac:dyDescent="0.2">
      <c r="A82" s="31"/>
      <c r="B82" s="97"/>
      <c r="C82" s="97"/>
      <c r="D82" s="97"/>
      <c r="E82" s="47"/>
      <c r="F82" s="31"/>
    </row>
    <row r="83" spans="1:6" ht="15" x14ac:dyDescent="0.2">
      <c r="A83" s="31"/>
      <c r="B83" s="98" t="s">
        <v>48</v>
      </c>
      <c r="C83" s="98"/>
      <c r="D83" s="98"/>
      <c r="E83" s="47">
        <v>5411.44</v>
      </c>
      <c r="F83" s="31"/>
    </row>
    <row r="84" spans="1:6" ht="15" x14ac:dyDescent="0.2">
      <c r="A84" s="31"/>
      <c r="B84" s="97"/>
      <c r="C84" s="97"/>
      <c r="D84" s="97"/>
      <c r="E84" s="47"/>
      <c r="F84" s="31"/>
    </row>
    <row r="85" spans="1:6" ht="19.5" customHeight="1" x14ac:dyDescent="0.2">
      <c r="A85" s="31"/>
      <c r="B85" s="48" t="s">
        <v>47</v>
      </c>
      <c r="C85" s="49"/>
      <c r="D85" s="49"/>
      <c r="E85" s="50">
        <f>E81-E83</f>
        <v>0</v>
      </c>
      <c r="F85" s="31"/>
    </row>
    <row r="86" spans="1:6" ht="13.5" customHeight="1" x14ac:dyDescent="0.2">
      <c r="A86" s="31"/>
      <c r="B86" s="31"/>
      <c r="C86" s="31"/>
      <c r="D86" s="31"/>
      <c r="E86" s="31"/>
      <c r="F86" s="31"/>
    </row>
    <row r="87" spans="1:6" x14ac:dyDescent="0.2">
      <c r="A87" s="31"/>
      <c r="B87" s="31"/>
      <c r="C87" s="31"/>
      <c r="D87" s="31"/>
      <c r="E87" s="31"/>
      <c r="F87" s="31"/>
    </row>
    <row r="88" spans="1:6" x14ac:dyDescent="0.2">
      <c r="A88" s="31"/>
      <c r="B88" s="99"/>
      <c r="C88" s="99"/>
      <c r="D88" s="99"/>
      <c r="E88" s="99"/>
      <c r="F88" s="31"/>
    </row>
    <row r="89" spans="1:6" ht="14.25" x14ac:dyDescent="0.2">
      <c r="A89" s="100" t="s">
        <v>49</v>
      </c>
      <c r="B89" s="100"/>
      <c r="C89" s="100"/>
      <c r="D89" s="100"/>
      <c r="E89" s="100"/>
      <c r="F89" s="100"/>
    </row>
    <row r="90" spans="1:6" ht="14.25" x14ac:dyDescent="0.2">
      <c r="A90" s="101" t="s">
        <v>8</v>
      </c>
      <c r="B90" s="101"/>
      <c r="C90" s="101"/>
      <c r="D90" s="101"/>
      <c r="E90" s="101"/>
      <c r="F90" s="101"/>
    </row>
    <row r="91" spans="1:6" x14ac:dyDescent="0.2">
      <c r="A91" s="31"/>
      <c r="B91" s="31"/>
      <c r="C91" s="31"/>
      <c r="D91" s="31"/>
      <c r="E91" s="31"/>
      <c r="F91" s="31"/>
    </row>
    <row r="92" spans="1:6" x14ac:dyDescent="0.2">
      <c r="A92" s="31"/>
      <c r="B92" s="93"/>
      <c r="C92" s="93"/>
      <c r="D92" s="93"/>
      <c r="E92" s="93"/>
      <c r="F92" s="31"/>
    </row>
    <row r="93" spans="1:6" ht="15" x14ac:dyDescent="0.2">
      <c r="A93" s="94" t="s">
        <v>9</v>
      </c>
      <c r="B93" s="94"/>
      <c r="C93" s="94"/>
      <c r="D93" s="94"/>
      <c r="E93" s="94"/>
      <c r="F93" s="94"/>
    </row>
    <row r="95" spans="1:6" ht="39.75" customHeight="1" x14ac:dyDescent="0.2">
      <c r="B95" s="95"/>
      <c r="C95" s="96"/>
      <c r="D95" s="96"/>
    </row>
    <row r="96" spans="1:6" ht="13.5" customHeight="1" x14ac:dyDescent="0.2"/>
    <row r="97" spans="2:4" x14ac:dyDescent="0.2">
      <c r="B97" s="21"/>
      <c r="C97" s="21"/>
      <c r="D97" s="21"/>
    </row>
  </sheetData>
  <mergeCells count="50">
    <mergeCell ref="A93:F93"/>
    <mergeCell ref="B95:D95"/>
    <mergeCell ref="B83:D83"/>
    <mergeCell ref="B84:D84"/>
    <mergeCell ref="B88:E88"/>
    <mergeCell ref="A89:F89"/>
    <mergeCell ref="A90:F90"/>
    <mergeCell ref="B92:E92"/>
    <mergeCell ref="B82:D8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2:B84 B12:B20 B34:B73" xr:uid="{00000000-0002-0000-0200-000000000000}">
      <formula1>Liste_Activités</formula1>
    </dataValidation>
  </dataValidations>
  <pageMargins left="0" right="0" top="0" bottom="0" header="0" footer="0"/>
  <pageSetup paperSize="126" scale="84" orientation="portrait" r:id="rId1"/>
  <headerFooter scaleWithDoc="0"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pageSetUpPr fitToPage="1"/>
  </sheetPr>
  <dimension ref="A12:F93"/>
  <sheetViews>
    <sheetView view="pageBreakPreview" topLeftCell="A19" zoomScale="80" zoomScaleNormal="100" zoomScaleSheetLayoutView="80" workbookViewId="0">
      <selection activeCell="B65" sqref="B65"/>
    </sheetView>
  </sheetViews>
  <sheetFormatPr baseColWidth="10" defaultRowHeight="12.75" x14ac:dyDescent="0.2"/>
  <cols>
    <col min="1" max="1" width="5.140625" style="56" customWidth="1"/>
    <col min="2" max="2" width="120" style="56" customWidth="1"/>
    <col min="3" max="3" width="11.5703125" style="56" customWidth="1"/>
    <col min="4" max="4" width="17.5703125" style="56" customWidth="1"/>
    <col min="5" max="5" width="17.7109375" style="56" customWidth="1"/>
    <col min="6" max="6" width="10.5703125" style="56" customWidth="1"/>
    <col min="7" max="16384" width="11.42578125" style="56"/>
  </cols>
  <sheetData>
    <row r="12" spans="2:5" x14ac:dyDescent="0.2">
      <c r="B12" s="55"/>
      <c r="E12" s="57"/>
    </row>
    <row r="13" spans="2:5" x14ac:dyDescent="0.2">
      <c r="B13" s="55"/>
      <c r="E13" s="57"/>
    </row>
    <row r="14" spans="2:5" x14ac:dyDescent="0.2">
      <c r="B14" s="55"/>
      <c r="E14" s="57"/>
    </row>
    <row r="15" spans="2:5" x14ac:dyDescent="0.2">
      <c r="B15" s="55"/>
      <c r="E15" s="57"/>
    </row>
    <row r="16" spans="2:5" x14ac:dyDescent="0.2">
      <c r="B16" s="55"/>
      <c r="E16" s="57"/>
    </row>
    <row r="17" spans="1:6" x14ac:dyDescent="0.2">
      <c r="B17" s="55"/>
      <c r="E17" s="57"/>
    </row>
    <row r="18" spans="1:6" x14ac:dyDescent="0.2">
      <c r="B18" s="55"/>
      <c r="E18" s="57"/>
    </row>
    <row r="19" spans="1:6" x14ac:dyDescent="0.2">
      <c r="B19" s="55"/>
      <c r="E19" s="57"/>
    </row>
    <row r="20" spans="1:6" x14ac:dyDescent="0.2">
      <c r="B20" s="55"/>
      <c r="E20" s="57"/>
    </row>
    <row r="21" spans="1:6" ht="15" x14ac:dyDescent="0.2">
      <c r="A21" s="58"/>
      <c r="B21" s="59" t="s">
        <v>168</v>
      </c>
      <c r="C21" s="60"/>
      <c r="D21" s="60"/>
      <c r="E21" s="60"/>
      <c r="F21" s="60"/>
    </row>
    <row r="22" spans="1:6" ht="15" x14ac:dyDescent="0.2">
      <c r="A22" s="58"/>
      <c r="B22" s="61"/>
      <c r="C22" s="60"/>
      <c r="D22" s="60"/>
      <c r="E22" s="60"/>
      <c r="F22" s="60"/>
    </row>
    <row r="23" spans="1:6" ht="15" x14ac:dyDescent="0.2">
      <c r="A23" s="58"/>
      <c r="B23" s="61"/>
      <c r="C23" s="60"/>
      <c r="D23" s="60"/>
      <c r="E23" s="60"/>
      <c r="F23" s="60"/>
    </row>
    <row r="24" spans="1:6" ht="15" x14ac:dyDescent="0.2">
      <c r="A24" s="58"/>
      <c r="B24" s="59"/>
      <c r="C24" s="60"/>
      <c r="D24" s="60"/>
      <c r="E24" s="60"/>
      <c r="F24" s="60"/>
    </row>
    <row r="25" spans="1:6" ht="15" x14ac:dyDescent="0.2">
      <c r="A25" s="58"/>
      <c r="B25" s="59" t="s">
        <v>51</v>
      </c>
      <c r="C25" s="60"/>
      <c r="D25" s="60"/>
      <c r="E25" s="60"/>
      <c r="F25" s="60"/>
    </row>
    <row r="26" spans="1:6" ht="33.75" customHeight="1" x14ac:dyDescent="0.2">
      <c r="A26" s="58"/>
      <c r="B26" s="81" t="s">
        <v>163</v>
      </c>
      <c r="C26" s="60"/>
      <c r="D26" s="60"/>
      <c r="E26" s="60"/>
      <c r="F26" s="60"/>
    </row>
    <row r="27" spans="1:6" x14ac:dyDescent="0.2">
      <c r="A27" s="62"/>
      <c r="B27" s="60"/>
      <c r="C27" s="63"/>
      <c r="D27" s="63"/>
      <c r="E27" s="64"/>
      <c r="F27" s="60"/>
    </row>
    <row r="28" spans="1:6" ht="15" x14ac:dyDescent="0.2">
      <c r="A28" s="58"/>
      <c r="B28" s="63"/>
      <c r="C28" s="63"/>
      <c r="D28" s="65" t="s">
        <v>41</v>
      </c>
      <c r="E28" s="65" t="s">
        <v>169</v>
      </c>
      <c r="F28" s="60"/>
    </row>
    <row r="29" spans="1:6" ht="13.5" thickBot="1" x14ac:dyDescent="0.25">
      <c r="A29" s="66"/>
      <c r="B29" s="66"/>
      <c r="C29" s="66"/>
      <c r="D29" s="66"/>
      <c r="E29" s="66"/>
      <c r="F29" s="67"/>
    </row>
    <row r="30" spans="1:6" s="68" customFormat="1" ht="21.75" customHeight="1" x14ac:dyDescent="0.2">
      <c r="A30" s="103" t="s">
        <v>0</v>
      </c>
      <c r="B30" s="103"/>
      <c r="C30" s="103"/>
      <c r="D30" s="103"/>
      <c r="E30" s="103"/>
      <c r="F30" s="103"/>
    </row>
    <row r="31" spans="1:6" x14ac:dyDescent="0.2">
      <c r="A31" s="58"/>
      <c r="B31" s="62"/>
      <c r="C31" s="58"/>
      <c r="D31" s="58"/>
      <c r="E31" s="58"/>
    </row>
    <row r="32" spans="1:6" ht="14.25" x14ac:dyDescent="0.2">
      <c r="A32" s="60"/>
      <c r="B32" s="69" t="s">
        <v>7</v>
      </c>
      <c r="C32" s="69"/>
      <c r="D32" s="69"/>
      <c r="E32" s="70"/>
      <c r="F32" s="60"/>
    </row>
    <row r="33" spans="1:6" ht="14.25" x14ac:dyDescent="0.2">
      <c r="A33" s="60"/>
      <c r="B33" s="102"/>
      <c r="C33" s="102"/>
      <c r="D33" s="102"/>
      <c r="E33" s="70"/>
      <c r="F33" s="60"/>
    </row>
    <row r="34" spans="1:6" ht="14.25" x14ac:dyDescent="0.2">
      <c r="A34" s="60"/>
      <c r="B34" s="102"/>
      <c r="C34" s="102"/>
      <c r="D34" s="102"/>
      <c r="E34" s="70"/>
      <c r="F34" s="60"/>
    </row>
    <row r="35" spans="1:6" ht="14.25" x14ac:dyDescent="0.2">
      <c r="A35" s="60"/>
      <c r="B35" s="102" t="s">
        <v>170</v>
      </c>
      <c r="C35" s="102"/>
      <c r="D35" s="102"/>
      <c r="E35" s="70"/>
      <c r="F35" s="60"/>
    </row>
    <row r="36" spans="1:6" ht="14.25" x14ac:dyDescent="0.2">
      <c r="A36" s="60"/>
      <c r="B36" s="102"/>
      <c r="C36" s="102"/>
      <c r="D36" s="102"/>
      <c r="E36" s="70"/>
      <c r="F36" s="60"/>
    </row>
    <row r="37" spans="1:6" ht="14.25" x14ac:dyDescent="0.2">
      <c r="A37" s="60"/>
      <c r="B37" s="102"/>
      <c r="C37" s="102"/>
      <c r="D37" s="102"/>
      <c r="E37" s="70"/>
      <c r="F37" s="60"/>
    </row>
    <row r="38" spans="1:6" ht="14.25" x14ac:dyDescent="0.2">
      <c r="A38" s="60"/>
      <c r="B38" s="102" t="s">
        <v>171</v>
      </c>
      <c r="C38" s="102"/>
      <c r="D38" s="102"/>
      <c r="E38" s="70"/>
      <c r="F38" s="60"/>
    </row>
    <row r="39" spans="1:6" ht="14.25" x14ac:dyDescent="0.2">
      <c r="A39" s="60"/>
      <c r="B39" s="102"/>
      <c r="C39" s="102"/>
      <c r="D39" s="102"/>
      <c r="E39" s="70"/>
      <c r="F39" s="60"/>
    </row>
    <row r="40" spans="1:6" ht="14.25" x14ac:dyDescent="0.2">
      <c r="A40" s="60"/>
      <c r="B40" s="102"/>
      <c r="C40" s="102"/>
      <c r="D40" s="102"/>
      <c r="E40" s="70"/>
      <c r="F40" s="60"/>
    </row>
    <row r="41" spans="1:6" ht="14.25" x14ac:dyDescent="0.2">
      <c r="A41" s="60"/>
      <c r="B41" s="71" t="s">
        <v>165</v>
      </c>
      <c r="C41" s="71"/>
      <c r="D41" s="71"/>
      <c r="E41" s="70"/>
      <c r="F41" s="60"/>
    </row>
    <row r="42" spans="1:6" ht="14.25" x14ac:dyDescent="0.2">
      <c r="A42" s="60"/>
      <c r="B42" s="102"/>
      <c r="C42" s="102"/>
      <c r="D42" s="102"/>
      <c r="E42" s="70"/>
      <c r="F42" s="60"/>
    </row>
    <row r="43" spans="1:6" ht="14.25" x14ac:dyDescent="0.2">
      <c r="A43" s="60"/>
      <c r="B43" s="102"/>
      <c r="C43" s="102"/>
      <c r="D43" s="102"/>
      <c r="E43" s="70"/>
      <c r="F43" s="60"/>
    </row>
    <row r="44" spans="1:6" ht="14.25" x14ac:dyDescent="0.2">
      <c r="A44" s="60"/>
      <c r="B44" s="102" t="s">
        <v>172</v>
      </c>
      <c r="C44" s="102"/>
      <c r="D44" s="102"/>
      <c r="E44" s="70"/>
      <c r="F44" s="60"/>
    </row>
    <row r="45" spans="1:6" ht="14.25" x14ac:dyDescent="0.2">
      <c r="A45" s="60"/>
      <c r="B45" s="102"/>
      <c r="C45" s="102"/>
      <c r="D45" s="102"/>
      <c r="E45" s="70"/>
      <c r="F45" s="60"/>
    </row>
    <row r="46" spans="1:6" ht="14.25" x14ac:dyDescent="0.2">
      <c r="A46" s="60"/>
      <c r="B46" s="102"/>
      <c r="C46" s="102"/>
      <c r="D46" s="102"/>
      <c r="E46" s="70"/>
      <c r="F46" s="60"/>
    </row>
    <row r="47" spans="1:6" ht="14.25" x14ac:dyDescent="0.2">
      <c r="A47" s="60"/>
      <c r="B47" s="102" t="s">
        <v>173</v>
      </c>
      <c r="C47" s="102"/>
      <c r="D47" s="102"/>
      <c r="E47" s="70"/>
      <c r="F47" s="60"/>
    </row>
    <row r="48" spans="1:6" ht="14.25" x14ac:dyDescent="0.2">
      <c r="A48" s="60"/>
      <c r="B48" s="102"/>
      <c r="C48" s="102"/>
      <c r="D48" s="102"/>
      <c r="E48" s="70"/>
      <c r="F48" s="60"/>
    </row>
    <row r="49" spans="1:6" ht="14.25" x14ac:dyDescent="0.2">
      <c r="A49" s="60"/>
      <c r="B49" s="102"/>
      <c r="C49" s="102"/>
      <c r="D49" s="102"/>
      <c r="E49" s="70"/>
      <c r="F49" s="60"/>
    </row>
    <row r="50" spans="1:6" ht="14.25" x14ac:dyDescent="0.2">
      <c r="A50" s="60"/>
      <c r="B50" s="102" t="s">
        <v>174</v>
      </c>
      <c r="C50" s="102"/>
      <c r="D50" s="102"/>
      <c r="E50" s="70"/>
      <c r="F50" s="60"/>
    </row>
    <row r="51" spans="1:6" ht="14.25" x14ac:dyDescent="0.2">
      <c r="A51" s="60"/>
      <c r="B51" s="102"/>
      <c r="C51" s="102"/>
      <c r="D51" s="102"/>
      <c r="E51" s="70"/>
      <c r="F51" s="60"/>
    </row>
    <row r="52" spans="1:6" ht="14.25" x14ac:dyDescent="0.2">
      <c r="A52" s="60"/>
      <c r="B52" s="102"/>
      <c r="C52" s="102"/>
      <c r="D52" s="102"/>
      <c r="E52" s="70"/>
      <c r="F52" s="60"/>
    </row>
    <row r="53" spans="1:6" ht="14.25" x14ac:dyDescent="0.2">
      <c r="A53" s="60"/>
      <c r="B53" s="102" t="s">
        <v>175</v>
      </c>
      <c r="C53" s="102"/>
      <c r="D53" s="102"/>
      <c r="E53" s="70"/>
      <c r="F53" s="60"/>
    </row>
    <row r="54" spans="1:6" ht="14.25" x14ac:dyDescent="0.2">
      <c r="A54" s="60"/>
      <c r="B54" s="71"/>
      <c r="C54" s="71"/>
      <c r="D54" s="71"/>
      <c r="E54" s="70"/>
      <c r="F54" s="60"/>
    </row>
    <row r="55" spans="1:6" ht="14.25" x14ac:dyDescent="0.2">
      <c r="A55" s="60"/>
      <c r="B55" s="71"/>
      <c r="C55" s="71"/>
      <c r="D55" s="71"/>
      <c r="E55" s="70"/>
      <c r="F55" s="60"/>
    </row>
    <row r="56" spans="1:6" ht="27.75" customHeight="1" x14ac:dyDescent="0.2">
      <c r="A56" s="60"/>
      <c r="B56" s="102" t="s">
        <v>176</v>
      </c>
      <c r="C56" s="102"/>
      <c r="D56" s="102"/>
      <c r="E56" s="70"/>
      <c r="F56" s="60"/>
    </row>
    <row r="57" spans="1:6" ht="14.25" x14ac:dyDescent="0.2">
      <c r="A57" s="60"/>
      <c r="B57" s="102"/>
      <c r="C57" s="102"/>
      <c r="D57" s="102"/>
      <c r="E57" s="70"/>
      <c r="F57" s="60"/>
    </row>
    <row r="58" spans="1:6" ht="14.25" x14ac:dyDescent="0.2">
      <c r="A58" s="60"/>
      <c r="B58" s="102"/>
      <c r="C58" s="102"/>
      <c r="D58" s="102"/>
      <c r="E58" s="70"/>
      <c r="F58" s="60"/>
    </row>
    <row r="59" spans="1:6" ht="14.25" x14ac:dyDescent="0.2">
      <c r="A59" s="60"/>
      <c r="B59" s="71" t="s">
        <v>166</v>
      </c>
      <c r="C59" s="71"/>
      <c r="D59" s="71"/>
      <c r="E59" s="70"/>
      <c r="F59" s="60"/>
    </row>
    <row r="60" spans="1:6" ht="14.25" x14ac:dyDescent="0.2">
      <c r="A60" s="60"/>
      <c r="B60" s="71"/>
      <c r="C60" s="71"/>
      <c r="D60" s="71"/>
      <c r="E60" s="70"/>
      <c r="F60" s="60"/>
    </row>
    <row r="61" spans="1:6" ht="14.25" x14ac:dyDescent="0.2">
      <c r="A61" s="60"/>
      <c r="B61" s="71"/>
      <c r="C61" s="71"/>
      <c r="D61" s="71"/>
      <c r="E61" s="70"/>
      <c r="F61" s="60"/>
    </row>
    <row r="62" spans="1:6" ht="14.25" x14ac:dyDescent="0.2">
      <c r="A62" s="60"/>
      <c r="B62" s="71" t="s">
        <v>167</v>
      </c>
      <c r="C62" s="71"/>
      <c r="D62" s="71"/>
      <c r="E62" s="70"/>
      <c r="F62" s="60"/>
    </row>
    <row r="63" spans="1:6" ht="14.25" x14ac:dyDescent="0.2">
      <c r="A63" s="60"/>
      <c r="B63" s="102"/>
      <c r="C63" s="102"/>
      <c r="D63" s="102"/>
      <c r="E63" s="70"/>
      <c r="F63" s="60"/>
    </row>
    <row r="64" spans="1:6" ht="14.25" x14ac:dyDescent="0.2">
      <c r="A64" s="60"/>
      <c r="B64" s="102"/>
      <c r="C64" s="102"/>
      <c r="D64" s="102"/>
      <c r="E64" s="70"/>
      <c r="F64" s="60"/>
    </row>
    <row r="65" spans="1:6" ht="14.25" x14ac:dyDescent="0.2">
      <c r="A65" s="60"/>
      <c r="B65" s="71"/>
      <c r="C65" s="71"/>
      <c r="D65" s="71"/>
      <c r="E65" s="70"/>
      <c r="F65" s="60"/>
    </row>
    <row r="66" spans="1:6" ht="14.25" x14ac:dyDescent="0.2">
      <c r="A66" s="60"/>
      <c r="B66" s="102"/>
      <c r="C66" s="102"/>
      <c r="D66" s="102"/>
      <c r="E66" s="70"/>
      <c r="F66" s="60"/>
    </row>
    <row r="67" spans="1:6" ht="14.25" x14ac:dyDescent="0.2">
      <c r="A67" s="60"/>
      <c r="B67" s="102"/>
      <c r="C67" s="102"/>
      <c r="D67" s="102"/>
      <c r="E67" s="70"/>
      <c r="F67" s="60"/>
    </row>
    <row r="68" spans="1:6" ht="14.25" x14ac:dyDescent="0.2">
      <c r="A68" s="60"/>
      <c r="B68" s="102"/>
      <c r="C68" s="102"/>
      <c r="D68" s="102"/>
      <c r="E68" s="70"/>
      <c r="F68" s="60"/>
    </row>
    <row r="69" spans="1:6" ht="13.5" customHeight="1" x14ac:dyDescent="0.2">
      <c r="A69" s="60"/>
      <c r="B69" s="102"/>
      <c r="C69" s="102"/>
      <c r="D69" s="102"/>
      <c r="E69" s="70"/>
      <c r="F69" s="60"/>
    </row>
    <row r="70" spans="1:6" ht="13.5" customHeight="1" x14ac:dyDescent="0.2">
      <c r="A70" s="60"/>
      <c r="B70" s="59" t="s">
        <v>45</v>
      </c>
      <c r="C70" s="61"/>
      <c r="D70" s="61"/>
      <c r="E70" s="39">
        <f>29*230</f>
        <v>6670</v>
      </c>
      <c r="F70" s="60"/>
    </row>
    <row r="71" spans="1:6" ht="13.5" customHeight="1" x14ac:dyDescent="0.2">
      <c r="A71" s="60"/>
      <c r="B71" s="72" t="s">
        <v>42</v>
      </c>
      <c r="C71" s="61"/>
      <c r="D71" s="61"/>
      <c r="E71" s="40">
        <v>0</v>
      </c>
      <c r="F71" s="60"/>
    </row>
    <row r="72" spans="1:6" ht="13.5" customHeight="1" x14ac:dyDescent="0.2">
      <c r="A72" s="60"/>
      <c r="B72" s="72" t="s">
        <v>43</v>
      </c>
      <c r="C72" s="61"/>
      <c r="D72" s="61"/>
      <c r="E72" s="40">
        <v>0</v>
      </c>
      <c r="F72" s="60"/>
    </row>
    <row r="73" spans="1:6" ht="13.5" customHeight="1" x14ac:dyDescent="0.2">
      <c r="A73" s="60"/>
      <c r="B73" s="59" t="s">
        <v>44</v>
      </c>
      <c r="C73" s="61"/>
      <c r="D73" s="61"/>
      <c r="E73" s="39">
        <f>SUM(E70:E72)</f>
        <v>6670</v>
      </c>
      <c r="F73" s="60"/>
    </row>
    <row r="74" spans="1:6" ht="13.5" customHeight="1" x14ac:dyDescent="0.2">
      <c r="A74" s="60"/>
      <c r="B74" s="61" t="s">
        <v>6</v>
      </c>
      <c r="C74" s="73">
        <v>0.05</v>
      </c>
      <c r="D74" s="61"/>
      <c r="E74" s="45">
        <f>ROUND(E73*C74,2)</f>
        <v>333.5</v>
      </c>
      <c r="F74" s="60"/>
    </row>
    <row r="75" spans="1:6" ht="13.5" customHeight="1" x14ac:dyDescent="0.2">
      <c r="A75" s="60"/>
      <c r="B75" s="61" t="s">
        <v>5</v>
      </c>
      <c r="C75" s="74">
        <v>9.9750000000000005E-2</v>
      </c>
      <c r="D75" s="61"/>
      <c r="E75" s="46">
        <f>ROUND(E73*C75,2)</f>
        <v>665.33</v>
      </c>
      <c r="F75" s="60"/>
    </row>
    <row r="76" spans="1:6" ht="13.5" customHeight="1" x14ac:dyDescent="0.2">
      <c r="A76" s="60"/>
      <c r="B76" s="61"/>
      <c r="C76" s="61"/>
      <c r="D76" s="61"/>
      <c r="E76" s="75"/>
      <c r="F76" s="60"/>
    </row>
    <row r="77" spans="1:6" ht="16.5" customHeight="1" thickBot="1" x14ac:dyDescent="0.25">
      <c r="A77" s="60"/>
      <c r="B77" s="59" t="s">
        <v>46</v>
      </c>
      <c r="C77" s="61"/>
      <c r="D77" s="61"/>
      <c r="E77" s="43">
        <f>SUM(E73:E75)</f>
        <v>7668.83</v>
      </c>
      <c r="F77" s="60"/>
    </row>
    <row r="78" spans="1:6" ht="15.75" thickTop="1" x14ac:dyDescent="0.2">
      <c r="A78" s="60"/>
      <c r="B78" s="108"/>
      <c r="C78" s="108"/>
      <c r="D78" s="108"/>
      <c r="E78" s="76"/>
      <c r="F78" s="60"/>
    </row>
    <row r="79" spans="1:6" ht="15" x14ac:dyDescent="0.2">
      <c r="A79" s="60"/>
      <c r="B79" s="109" t="s">
        <v>48</v>
      </c>
      <c r="C79" s="109"/>
      <c r="D79" s="109"/>
      <c r="E79" s="76">
        <v>0</v>
      </c>
      <c r="F79" s="60"/>
    </row>
    <row r="80" spans="1:6" ht="15" x14ac:dyDescent="0.2">
      <c r="A80" s="60"/>
      <c r="B80" s="108"/>
      <c r="C80" s="108"/>
      <c r="D80" s="108"/>
      <c r="E80" s="76"/>
      <c r="F80" s="60"/>
    </row>
    <row r="81" spans="1:6" ht="19.5" customHeight="1" x14ac:dyDescent="0.2">
      <c r="A81" s="60"/>
      <c r="B81" s="77" t="s">
        <v>47</v>
      </c>
      <c r="C81" s="78"/>
      <c r="D81" s="78"/>
      <c r="E81" s="79">
        <f>E77-E79</f>
        <v>7668.83</v>
      </c>
      <c r="F81" s="60"/>
    </row>
    <row r="82" spans="1:6" ht="13.5" customHeight="1" x14ac:dyDescent="0.2">
      <c r="A82" s="60"/>
      <c r="B82" s="60"/>
      <c r="C82" s="60"/>
      <c r="D82" s="60"/>
      <c r="E82" s="60"/>
      <c r="F82" s="60"/>
    </row>
    <row r="83" spans="1:6" x14ac:dyDescent="0.2">
      <c r="A83" s="60"/>
      <c r="B83" s="60"/>
      <c r="C83" s="60"/>
      <c r="D83" s="60"/>
      <c r="E83" s="60"/>
      <c r="F83" s="60"/>
    </row>
    <row r="84" spans="1:6" x14ac:dyDescent="0.2">
      <c r="A84" s="60"/>
      <c r="B84" s="110"/>
      <c r="C84" s="110"/>
      <c r="D84" s="110"/>
      <c r="E84" s="110"/>
      <c r="F84" s="60"/>
    </row>
    <row r="85" spans="1:6" ht="14.25" x14ac:dyDescent="0.2">
      <c r="A85" s="111" t="s">
        <v>160</v>
      </c>
      <c r="B85" s="111"/>
      <c r="C85" s="111"/>
      <c r="D85" s="111"/>
      <c r="E85" s="111"/>
      <c r="F85" s="111"/>
    </row>
    <row r="86" spans="1:6" ht="14.25" x14ac:dyDescent="0.2">
      <c r="A86" s="112" t="s">
        <v>161</v>
      </c>
      <c r="B86" s="112"/>
      <c r="C86" s="112"/>
      <c r="D86" s="112"/>
      <c r="E86" s="112"/>
      <c r="F86" s="112"/>
    </row>
    <row r="87" spans="1:6" x14ac:dyDescent="0.2">
      <c r="A87" s="60"/>
      <c r="B87" s="60"/>
      <c r="C87" s="60"/>
      <c r="D87" s="60"/>
      <c r="E87" s="60"/>
      <c r="F87" s="60"/>
    </row>
    <row r="88" spans="1:6" x14ac:dyDescent="0.2">
      <c r="A88" s="60"/>
      <c r="B88" s="104"/>
      <c r="C88" s="104"/>
      <c r="D88" s="104"/>
      <c r="E88" s="104"/>
      <c r="F88" s="60"/>
    </row>
    <row r="89" spans="1:6" ht="15" x14ac:dyDescent="0.2">
      <c r="A89" s="105" t="s">
        <v>9</v>
      </c>
      <c r="B89" s="105"/>
      <c r="C89" s="105"/>
      <c r="D89" s="105"/>
      <c r="E89" s="105"/>
      <c r="F89" s="105"/>
    </row>
    <row r="91" spans="1:6" ht="39.75" customHeight="1" x14ac:dyDescent="0.2">
      <c r="B91" s="106"/>
      <c r="C91" s="107"/>
      <c r="D91" s="107"/>
    </row>
    <row r="92" spans="1:6" ht="13.5" customHeight="1" x14ac:dyDescent="0.2"/>
    <row r="93" spans="1:6" x14ac:dyDescent="0.2">
      <c r="B93" s="80"/>
      <c r="C93" s="80"/>
      <c r="D93" s="80"/>
    </row>
  </sheetData>
  <mergeCells count="39">
    <mergeCell ref="B37:D37"/>
    <mergeCell ref="A30:F30"/>
    <mergeCell ref="B33:D33"/>
    <mergeCell ref="B34:D34"/>
    <mergeCell ref="B35:D35"/>
    <mergeCell ref="B36:D36"/>
    <mergeCell ref="B50:D50"/>
    <mergeCell ref="B51:D51"/>
    <mergeCell ref="B52:D52"/>
    <mergeCell ref="B38:D38"/>
    <mergeCell ref="B42:D42"/>
    <mergeCell ref="B43:D43"/>
    <mergeCell ref="B44:D44"/>
    <mergeCell ref="B45:D45"/>
    <mergeCell ref="B46:D46"/>
    <mergeCell ref="B39:D39"/>
    <mergeCell ref="B40:D40"/>
    <mergeCell ref="B47:D47"/>
    <mergeCell ref="B48:D48"/>
    <mergeCell ref="B49:D49"/>
    <mergeCell ref="B69:D69"/>
    <mergeCell ref="B56:D56"/>
    <mergeCell ref="B57:D57"/>
    <mergeCell ref="B64:D64"/>
    <mergeCell ref="B53:D53"/>
    <mergeCell ref="B58:D58"/>
    <mergeCell ref="B63:D63"/>
    <mergeCell ref="B66:D66"/>
    <mergeCell ref="B67:D67"/>
    <mergeCell ref="B68:D68"/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</mergeCells>
  <dataValidations count="1">
    <dataValidation type="list" allowBlank="1" showInputMessage="1" showErrorMessage="1" sqref="B78:B80 B12:B20 B33:B57 B58:B69" xr:uid="{00000000-0002-0000-1D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pageSetUpPr fitToPage="1"/>
  </sheetPr>
  <dimension ref="A12:F93"/>
  <sheetViews>
    <sheetView view="pageBreakPreview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56" customWidth="1"/>
    <col min="2" max="2" width="120" style="56" customWidth="1"/>
    <col min="3" max="3" width="11.5703125" style="56" customWidth="1"/>
    <col min="4" max="4" width="17.5703125" style="56" customWidth="1"/>
    <col min="5" max="5" width="17.7109375" style="56" customWidth="1"/>
    <col min="6" max="6" width="10.5703125" style="56" customWidth="1"/>
    <col min="7" max="16384" width="11.42578125" style="56"/>
  </cols>
  <sheetData>
    <row r="12" spans="2:5" x14ac:dyDescent="0.2">
      <c r="B12" s="55"/>
      <c r="E12" s="57"/>
    </row>
    <row r="13" spans="2:5" x14ac:dyDescent="0.2">
      <c r="B13" s="55"/>
      <c r="E13" s="57"/>
    </row>
    <row r="14" spans="2:5" x14ac:dyDescent="0.2">
      <c r="B14" s="55"/>
      <c r="E14" s="57"/>
    </row>
    <row r="15" spans="2:5" x14ac:dyDescent="0.2">
      <c r="B15" s="55"/>
      <c r="E15" s="57"/>
    </row>
    <row r="16" spans="2:5" x14ac:dyDescent="0.2">
      <c r="B16" s="55"/>
      <c r="E16" s="57"/>
    </row>
    <row r="17" spans="1:6" x14ac:dyDescent="0.2">
      <c r="B17" s="55"/>
      <c r="E17" s="57"/>
    </row>
    <row r="18" spans="1:6" x14ac:dyDescent="0.2">
      <c r="B18" s="55"/>
      <c r="E18" s="57"/>
    </row>
    <row r="19" spans="1:6" x14ac:dyDescent="0.2">
      <c r="B19" s="55"/>
      <c r="E19" s="57"/>
    </row>
    <row r="20" spans="1:6" x14ac:dyDescent="0.2">
      <c r="B20" s="55"/>
      <c r="E20" s="57"/>
    </row>
    <row r="21" spans="1:6" ht="15" x14ac:dyDescent="0.2">
      <c r="A21" s="58"/>
      <c r="B21" s="59" t="s">
        <v>177</v>
      </c>
      <c r="C21" s="60"/>
      <c r="D21" s="60"/>
      <c r="E21" s="60"/>
      <c r="F21" s="60"/>
    </row>
    <row r="22" spans="1:6" ht="15" x14ac:dyDescent="0.2">
      <c r="A22" s="58"/>
      <c r="B22" s="61"/>
      <c r="C22" s="60"/>
      <c r="D22" s="60"/>
      <c r="E22" s="60"/>
      <c r="F22" s="60"/>
    </row>
    <row r="23" spans="1:6" ht="15" x14ac:dyDescent="0.2">
      <c r="A23" s="58"/>
      <c r="B23" s="61"/>
      <c r="C23" s="60"/>
      <c r="D23" s="60"/>
      <c r="E23" s="60"/>
      <c r="F23" s="60"/>
    </row>
    <row r="24" spans="1:6" ht="15" x14ac:dyDescent="0.2">
      <c r="A24" s="58"/>
      <c r="B24" s="59"/>
      <c r="C24" s="60"/>
      <c r="D24" s="60"/>
      <c r="E24" s="60"/>
      <c r="F24" s="60"/>
    </row>
    <row r="25" spans="1:6" ht="15" x14ac:dyDescent="0.2">
      <c r="A25" s="58"/>
      <c r="B25" s="59" t="s">
        <v>51</v>
      </c>
      <c r="C25" s="60"/>
      <c r="D25" s="60"/>
      <c r="E25" s="60"/>
      <c r="F25" s="60"/>
    </row>
    <row r="26" spans="1:6" ht="33.75" customHeight="1" x14ac:dyDescent="0.2">
      <c r="A26" s="58"/>
      <c r="B26" s="81" t="s">
        <v>163</v>
      </c>
      <c r="C26" s="60"/>
      <c r="D26" s="60"/>
      <c r="E26" s="60"/>
      <c r="F26" s="60"/>
    </row>
    <row r="27" spans="1:6" x14ac:dyDescent="0.2">
      <c r="A27" s="62"/>
      <c r="B27" s="60"/>
      <c r="C27" s="63"/>
      <c r="D27" s="63"/>
      <c r="E27" s="64"/>
      <c r="F27" s="60"/>
    </row>
    <row r="28" spans="1:6" ht="15" x14ac:dyDescent="0.2">
      <c r="A28" s="58"/>
      <c r="B28" s="63"/>
      <c r="C28" s="63"/>
      <c r="D28" s="65" t="s">
        <v>41</v>
      </c>
      <c r="E28" s="65" t="s">
        <v>178</v>
      </c>
      <c r="F28" s="60"/>
    </row>
    <row r="29" spans="1:6" ht="13.5" thickBot="1" x14ac:dyDescent="0.25">
      <c r="A29" s="66"/>
      <c r="B29" s="66"/>
      <c r="C29" s="66"/>
      <c r="D29" s="66"/>
      <c r="E29" s="66"/>
      <c r="F29" s="67"/>
    </row>
    <row r="30" spans="1:6" s="68" customFormat="1" ht="21.75" customHeight="1" x14ac:dyDescent="0.2">
      <c r="A30" s="103" t="s">
        <v>0</v>
      </c>
      <c r="B30" s="103"/>
      <c r="C30" s="103"/>
      <c r="D30" s="103"/>
      <c r="E30" s="103"/>
      <c r="F30" s="103"/>
    </row>
    <row r="31" spans="1:6" x14ac:dyDescent="0.2">
      <c r="A31" s="58"/>
      <c r="B31" s="62"/>
      <c r="C31" s="58"/>
      <c r="D31" s="58"/>
      <c r="E31" s="58"/>
    </row>
    <row r="32" spans="1:6" ht="14.25" x14ac:dyDescent="0.2">
      <c r="A32" s="60"/>
      <c r="B32" s="69" t="s">
        <v>7</v>
      </c>
      <c r="C32" s="69"/>
      <c r="D32" s="69"/>
      <c r="E32" s="70"/>
      <c r="F32" s="60"/>
    </row>
    <row r="33" spans="1:6" ht="14.25" x14ac:dyDescent="0.2">
      <c r="A33" s="60"/>
      <c r="B33" s="102"/>
      <c r="C33" s="102"/>
      <c r="D33" s="102"/>
      <c r="E33" s="70"/>
      <c r="F33" s="60"/>
    </row>
    <row r="34" spans="1:6" ht="14.25" x14ac:dyDescent="0.2">
      <c r="A34" s="60"/>
      <c r="B34" s="102"/>
      <c r="C34" s="102"/>
      <c r="D34" s="102"/>
      <c r="E34" s="70"/>
      <c r="F34" s="60"/>
    </row>
    <row r="35" spans="1:6" ht="14.25" x14ac:dyDescent="0.2">
      <c r="A35" s="60"/>
      <c r="B35" s="102" t="s">
        <v>179</v>
      </c>
      <c r="C35" s="102"/>
      <c r="D35" s="102"/>
      <c r="E35" s="70"/>
      <c r="F35" s="60"/>
    </row>
    <row r="36" spans="1:6" ht="14.25" x14ac:dyDescent="0.2">
      <c r="A36" s="60"/>
      <c r="B36" s="102"/>
      <c r="C36" s="102"/>
      <c r="D36" s="102"/>
      <c r="E36" s="70"/>
      <c r="F36" s="60"/>
    </row>
    <row r="37" spans="1:6" ht="14.25" x14ac:dyDescent="0.2">
      <c r="A37" s="60"/>
      <c r="B37" s="102"/>
      <c r="C37" s="102"/>
      <c r="D37" s="102"/>
      <c r="E37" s="70"/>
      <c r="F37" s="60"/>
    </row>
    <row r="38" spans="1:6" ht="14.25" x14ac:dyDescent="0.2">
      <c r="A38" s="60"/>
      <c r="B38" s="102" t="s">
        <v>180</v>
      </c>
      <c r="C38" s="102"/>
      <c r="D38" s="102"/>
      <c r="E38" s="70"/>
      <c r="F38" s="60"/>
    </row>
    <row r="39" spans="1:6" ht="14.25" x14ac:dyDescent="0.2">
      <c r="A39" s="60"/>
      <c r="B39" s="102"/>
      <c r="C39" s="102"/>
      <c r="D39" s="102"/>
      <c r="E39" s="70"/>
      <c r="F39" s="60"/>
    </row>
    <row r="40" spans="1:6" ht="14.25" x14ac:dyDescent="0.2">
      <c r="A40" s="60"/>
      <c r="B40" s="102"/>
      <c r="C40" s="102"/>
      <c r="D40" s="102"/>
      <c r="E40" s="70"/>
      <c r="F40" s="60"/>
    </row>
    <row r="41" spans="1:6" ht="14.25" x14ac:dyDescent="0.2">
      <c r="A41" s="60"/>
      <c r="B41" s="102" t="s">
        <v>181</v>
      </c>
      <c r="C41" s="102"/>
      <c r="D41" s="102"/>
      <c r="E41" s="70"/>
      <c r="F41" s="60"/>
    </row>
    <row r="42" spans="1:6" ht="14.25" x14ac:dyDescent="0.2">
      <c r="A42" s="60"/>
      <c r="B42" s="102"/>
      <c r="C42" s="102"/>
      <c r="D42" s="102"/>
      <c r="E42" s="70"/>
      <c r="F42" s="60"/>
    </row>
    <row r="43" spans="1:6" ht="14.25" x14ac:dyDescent="0.2">
      <c r="A43" s="60"/>
      <c r="B43" s="102"/>
      <c r="C43" s="102"/>
      <c r="D43" s="102"/>
      <c r="E43" s="70"/>
      <c r="F43" s="60"/>
    </row>
    <row r="44" spans="1:6" ht="14.25" x14ac:dyDescent="0.2">
      <c r="A44" s="60"/>
      <c r="B44" s="102" t="s">
        <v>182</v>
      </c>
      <c r="C44" s="102"/>
      <c r="D44" s="102"/>
      <c r="E44" s="70"/>
      <c r="F44" s="60"/>
    </row>
    <row r="45" spans="1:6" ht="14.25" x14ac:dyDescent="0.2">
      <c r="A45" s="60"/>
      <c r="B45" s="102"/>
      <c r="C45" s="102"/>
      <c r="D45" s="102"/>
      <c r="E45" s="70"/>
      <c r="F45" s="60"/>
    </row>
    <row r="46" spans="1:6" ht="14.25" x14ac:dyDescent="0.2">
      <c r="A46" s="60"/>
      <c r="B46" s="102"/>
      <c r="C46" s="102"/>
      <c r="D46" s="102"/>
      <c r="E46" s="70"/>
      <c r="F46" s="60"/>
    </row>
    <row r="47" spans="1:6" ht="14.25" x14ac:dyDescent="0.2">
      <c r="A47" s="60"/>
      <c r="B47" s="82" t="s">
        <v>166</v>
      </c>
      <c r="C47" s="82"/>
      <c r="D47" s="82"/>
      <c r="E47" s="70"/>
      <c r="F47" s="60"/>
    </row>
    <row r="48" spans="1:6" ht="14.25" x14ac:dyDescent="0.2">
      <c r="A48" s="60"/>
      <c r="B48" s="102"/>
      <c r="C48" s="102"/>
      <c r="D48" s="102"/>
      <c r="E48" s="70"/>
      <c r="F48" s="60"/>
    </row>
    <row r="49" spans="1:6" ht="14.25" x14ac:dyDescent="0.2">
      <c r="A49" s="60"/>
      <c r="B49" s="102"/>
      <c r="C49" s="102"/>
      <c r="D49" s="102"/>
      <c r="E49" s="70"/>
      <c r="F49" s="60"/>
    </row>
    <row r="50" spans="1:6" ht="14.25" x14ac:dyDescent="0.2">
      <c r="A50" s="60"/>
      <c r="B50" s="82" t="s">
        <v>167</v>
      </c>
      <c r="C50" s="82"/>
      <c r="D50" s="82"/>
      <c r="E50" s="70"/>
      <c r="F50" s="60"/>
    </row>
    <row r="51" spans="1:6" ht="14.25" x14ac:dyDescent="0.2">
      <c r="A51" s="60"/>
      <c r="B51" s="102"/>
      <c r="C51" s="102"/>
      <c r="D51" s="102"/>
      <c r="E51" s="70"/>
      <c r="F51" s="60"/>
    </row>
    <row r="52" spans="1:6" ht="14.25" x14ac:dyDescent="0.2">
      <c r="A52" s="60"/>
      <c r="B52" s="102"/>
      <c r="C52" s="102"/>
      <c r="D52" s="102"/>
      <c r="E52" s="70"/>
      <c r="F52" s="60"/>
    </row>
    <row r="53" spans="1:6" ht="14.25" x14ac:dyDescent="0.2">
      <c r="A53" s="60"/>
      <c r="B53" s="102"/>
      <c r="C53" s="102"/>
      <c r="D53" s="102"/>
      <c r="E53" s="70"/>
      <c r="F53" s="60"/>
    </row>
    <row r="54" spans="1:6" ht="14.25" x14ac:dyDescent="0.2">
      <c r="A54" s="60"/>
      <c r="B54" s="102"/>
      <c r="C54" s="102"/>
      <c r="D54" s="102"/>
      <c r="E54" s="70"/>
      <c r="F54" s="60"/>
    </row>
    <row r="55" spans="1:6" ht="14.25" x14ac:dyDescent="0.2">
      <c r="A55" s="60"/>
      <c r="B55" s="102"/>
      <c r="C55" s="102"/>
      <c r="D55" s="102"/>
      <c r="E55" s="70"/>
      <c r="F55" s="60"/>
    </row>
    <row r="56" spans="1:6" ht="27.75" customHeight="1" x14ac:dyDescent="0.2">
      <c r="A56" s="60"/>
      <c r="B56" s="102"/>
      <c r="C56" s="102"/>
      <c r="D56" s="102"/>
      <c r="E56" s="70"/>
      <c r="F56" s="60"/>
    </row>
    <row r="57" spans="1:6" ht="14.25" x14ac:dyDescent="0.2">
      <c r="A57" s="60"/>
      <c r="B57" s="102"/>
      <c r="C57" s="102"/>
      <c r="D57" s="102"/>
      <c r="E57" s="70"/>
      <c r="F57" s="60"/>
    </row>
    <row r="58" spans="1:6" ht="14.25" x14ac:dyDescent="0.2">
      <c r="A58" s="60"/>
      <c r="B58" s="102"/>
      <c r="C58" s="102"/>
      <c r="D58" s="102"/>
      <c r="E58" s="70"/>
      <c r="F58" s="60"/>
    </row>
    <row r="59" spans="1:6" ht="14.25" x14ac:dyDescent="0.2">
      <c r="A59" s="60"/>
      <c r="B59" s="82"/>
      <c r="C59" s="82"/>
      <c r="D59" s="82"/>
      <c r="E59" s="70"/>
      <c r="F59" s="60"/>
    </row>
    <row r="60" spans="1:6" ht="14.25" x14ac:dyDescent="0.2">
      <c r="A60" s="60"/>
      <c r="B60" s="102"/>
      <c r="C60" s="102"/>
      <c r="D60" s="102"/>
      <c r="E60" s="70"/>
      <c r="F60" s="60"/>
    </row>
    <row r="61" spans="1:6" ht="14.25" x14ac:dyDescent="0.2">
      <c r="A61" s="60"/>
      <c r="B61" s="102"/>
      <c r="C61" s="102"/>
      <c r="D61" s="102"/>
      <c r="E61" s="70"/>
      <c r="F61" s="60"/>
    </row>
    <row r="62" spans="1:6" ht="14.25" x14ac:dyDescent="0.2">
      <c r="A62" s="60"/>
      <c r="B62" s="82"/>
      <c r="C62" s="82"/>
      <c r="D62" s="82"/>
      <c r="E62" s="70"/>
      <c r="F62" s="60"/>
    </row>
    <row r="63" spans="1:6" ht="14.25" x14ac:dyDescent="0.2">
      <c r="A63" s="60"/>
      <c r="B63" s="102"/>
      <c r="C63" s="102"/>
      <c r="D63" s="102"/>
      <c r="E63" s="70"/>
      <c r="F63" s="60"/>
    </row>
    <row r="64" spans="1:6" ht="14.25" x14ac:dyDescent="0.2">
      <c r="A64" s="60"/>
      <c r="B64" s="102"/>
      <c r="C64" s="102"/>
      <c r="D64" s="102"/>
      <c r="E64" s="70"/>
      <c r="F64" s="60"/>
    </row>
    <row r="65" spans="1:6" ht="14.25" x14ac:dyDescent="0.2">
      <c r="A65" s="60"/>
      <c r="B65" s="102"/>
      <c r="C65" s="102"/>
      <c r="D65" s="102"/>
      <c r="E65" s="70"/>
      <c r="F65" s="60"/>
    </row>
    <row r="66" spans="1:6" ht="14.25" x14ac:dyDescent="0.2">
      <c r="A66" s="60"/>
      <c r="B66" s="102"/>
      <c r="C66" s="102"/>
      <c r="D66" s="102"/>
      <c r="E66" s="70"/>
      <c r="F66" s="60"/>
    </row>
    <row r="67" spans="1:6" ht="14.25" x14ac:dyDescent="0.2">
      <c r="A67" s="60"/>
      <c r="B67" s="102"/>
      <c r="C67" s="102"/>
      <c r="D67" s="102"/>
      <c r="E67" s="70"/>
      <c r="F67" s="60"/>
    </row>
    <row r="68" spans="1:6" ht="14.25" x14ac:dyDescent="0.2">
      <c r="A68" s="60"/>
      <c r="B68" s="102"/>
      <c r="C68" s="102"/>
      <c r="D68" s="102"/>
      <c r="E68" s="70"/>
      <c r="F68" s="60"/>
    </row>
    <row r="69" spans="1:6" ht="13.5" customHeight="1" x14ac:dyDescent="0.2">
      <c r="A69" s="60"/>
      <c r="B69" s="102"/>
      <c r="C69" s="102"/>
      <c r="D69" s="102"/>
      <c r="E69" s="70"/>
      <c r="F69" s="60"/>
    </row>
    <row r="70" spans="1:6" ht="13.5" customHeight="1" x14ac:dyDescent="0.2">
      <c r="A70" s="60"/>
      <c r="B70" s="59" t="s">
        <v>45</v>
      </c>
      <c r="C70" s="61"/>
      <c r="D70" s="61"/>
      <c r="E70" s="39">
        <f>5.5*235</f>
        <v>1292.5</v>
      </c>
      <c r="F70" s="60"/>
    </row>
    <row r="71" spans="1:6" ht="13.5" customHeight="1" x14ac:dyDescent="0.2">
      <c r="A71" s="60"/>
      <c r="B71" s="72" t="s">
        <v>183</v>
      </c>
      <c r="C71" s="61"/>
      <c r="D71" s="61"/>
      <c r="E71" s="40">
        <v>20</v>
      </c>
      <c r="F71" s="60"/>
    </row>
    <row r="72" spans="1:6" ht="13.5" customHeight="1" x14ac:dyDescent="0.2">
      <c r="A72" s="60"/>
      <c r="B72" s="72" t="s">
        <v>184</v>
      </c>
      <c r="C72" s="61"/>
      <c r="D72" s="61"/>
      <c r="E72" s="40">
        <v>100</v>
      </c>
      <c r="F72" s="60"/>
    </row>
    <row r="73" spans="1:6" ht="13.5" customHeight="1" x14ac:dyDescent="0.2">
      <c r="A73" s="60"/>
      <c r="B73" s="59" t="s">
        <v>44</v>
      </c>
      <c r="C73" s="61"/>
      <c r="D73" s="61"/>
      <c r="E73" s="39">
        <f>SUM(E70:E72)</f>
        <v>1412.5</v>
      </c>
      <c r="F73" s="60"/>
    </row>
    <row r="74" spans="1:6" ht="13.5" customHeight="1" x14ac:dyDescent="0.2">
      <c r="A74" s="60"/>
      <c r="B74" s="61" t="s">
        <v>6</v>
      </c>
      <c r="C74" s="73">
        <v>0.05</v>
      </c>
      <c r="D74" s="61"/>
      <c r="E74" s="45">
        <f>ROUND(E73*C74,2)</f>
        <v>70.63</v>
      </c>
      <c r="F74" s="60"/>
    </row>
    <row r="75" spans="1:6" ht="13.5" customHeight="1" x14ac:dyDescent="0.2">
      <c r="A75" s="60"/>
      <c r="B75" s="61" t="s">
        <v>5</v>
      </c>
      <c r="C75" s="74">
        <v>9.9750000000000005E-2</v>
      </c>
      <c r="D75" s="61"/>
      <c r="E75" s="46">
        <f>ROUND(E73*C75,2)</f>
        <v>140.9</v>
      </c>
      <c r="F75" s="60"/>
    </row>
    <row r="76" spans="1:6" ht="13.5" customHeight="1" x14ac:dyDescent="0.2">
      <c r="A76" s="60"/>
      <c r="B76" s="61"/>
      <c r="C76" s="61"/>
      <c r="D76" s="61"/>
      <c r="E76" s="75"/>
      <c r="F76" s="60"/>
    </row>
    <row r="77" spans="1:6" ht="16.5" customHeight="1" thickBot="1" x14ac:dyDescent="0.25">
      <c r="A77" s="60"/>
      <c r="B77" s="59" t="s">
        <v>46</v>
      </c>
      <c r="C77" s="61"/>
      <c r="D77" s="61"/>
      <c r="E77" s="43">
        <f>SUM(E73:E75)</f>
        <v>1624.0300000000002</v>
      </c>
      <c r="F77" s="60"/>
    </row>
    <row r="78" spans="1:6" ht="15.75" thickTop="1" x14ac:dyDescent="0.2">
      <c r="A78" s="60"/>
      <c r="B78" s="108"/>
      <c r="C78" s="108"/>
      <c r="D78" s="108"/>
      <c r="E78" s="76"/>
      <c r="F78" s="60"/>
    </row>
    <row r="79" spans="1:6" ht="15" x14ac:dyDescent="0.2">
      <c r="A79" s="60"/>
      <c r="B79" s="109" t="s">
        <v>48</v>
      </c>
      <c r="C79" s="109"/>
      <c r="D79" s="109"/>
      <c r="E79" s="76">
        <v>0</v>
      </c>
      <c r="F79" s="60"/>
    </row>
    <row r="80" spans="1:6" ht="15" x14ac:dyDescent="0.2">
      <c r="A80" s="60"/>
      <c r="B80" s="108"/>
      <c r="C80" s="108"/>
      <c r="D80" s="108"/>
      <c r="E80" s="76"/>
      <c r="F80" s="60"/>
    </row>
    <row r="81" spans="1:6" ht="19.5" customHeight="1" x14ac:dyDescent="0.2">
      <c r="A81" s="60"/>
      <c r="B81" s="77" t="s">
        <v>47</v>
      </c>
      <c r="C81" s="78"/>
      <c r="D81" s="78"/>
      <c r="E81" s="79">
        <f>E77-E79</f>
        <v>1624.0300000000002</v>
      </c>
      <c r="F81" s="60"/>
    </row>
    <row r="82" spans="1:6" ht="13.5" customHeight="1" x14ac:dyDescent="0.2">
      <c r="A82" s="60"/>
      <c r="B82" s="60"/>
      <c r="C82" s="60"/>
      <c r="D82" s="60"/>
      <c r="E82" s="60"/>
      <c r="F82" s="60"/>
    </row>
    <row r="83" spans="1:6" x14ac:dyDescent="0.2">
      <c r="A83" s="60"/>
      <c r="B83" s="60"/>
      <c r="C83" s="60"/>
      <c r="D83" s="60"/>
      <c r="E83" s="60"/>
      <c r="F83" s="60"/>
    </row>
    <row r="84" spans="1:6" x14ac:dyDescent="0.2">
      <c r="A84" s="60"/>
      <c r="B84" s="110"/>
      <c r="C84" s="110"/>
      <c r="D84" s="110"/>
      <c r="E84" s="110"/>
      <c r="F84" s="60"/>
    </row>
    <row r="85" spans="1:6" ht="14.25" x14ac:dyDescent="0.2">
      <c r="A85" s="111" t="s">
        <v>160</v>
      </c>
      <c r="B85" s="111"/>
      <c r="C85" s="111"/>
      <c r="D85" s="111"/>
      <c r="E85" s="111"/>
      <c r="F85" s="111"/>
    </row>
    <row r="86" spans="1:6" ht="14.25" x14ac:dyDescent="0.2">
      <c r="A86" s="112" t="s">
        <v>161</v>
      </c>
      <c r="B86" s="112"/>
      <c r="C86" s="112"/>
      <c r="D86" s="112"/>
      <c r="E86" s="112"/>
      <c r="F86" s="112"/>
    </row>
    <row r="87" spans="1:6" x14ac:dyDescent="0.2">
      <c r="A87" s="60"/>
      <c r="B87" s="60"/>
      <c r="C87" s="60"/>
      <c r="D87" s="60"/>
      <c r="E87" s="60"/>
      <c r="F87" s="60"/>
    </row>
    <row r="88" spans="1:6" x14ac:dyDescent="0.2">
      <c r="A88" s="60"/>
      <c r="B88" s="104"/>
      <c r="C88" s="104"/>
      <c r="D88" s="104"/>
      <c r="E88" s="104"/>
      <c r="F88" s="60"/>
    </row>
    <row r="89" spans="1:6" ht="15" x14ac:dyDescent="0.2">
      <c r="A89" s="105" t="s">
        <v>9</v>
      </c>
      <c r="B89" s="105"/>
      <c r="C89" s="105"/>
      <c r="D89" s="105"/>
      <c r="E89" s="105"/>
      <c r="F89" s="105"/>
    </row>
    <row r="91" spans="1:6" ht="39.75" customHeight="1" x14ac:dyDescent="0.2">
      <c r="B91" s="106"/>
      <c r="C91" s="107"/>
      <c r="D91" s="107"/>
    </row>
    <row r="92" spans="1:6" ht="13.5" customHeight="1" x14ac:dyDescent="0.2"/>
    <row r="93" spans="1:6" x14ac:dyDescent="0.2">
      <c r="B93" s="80"/>
      <c r="C93" s="80"/>
      <c r="D93" s="80"/>
    </row>
  </sheetData>
  <mergeCells count="43">
    <mergeCell ref="B44:D44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2:D42"/>
    <mergeCell ref="B43:D43"/>
    <mergeCell ref="B58:D58"/>
    <mergeCell ref="B45:D45"/>
    <mergeCell ref="B46:D46"/>
    <mergeCell ref="B48:D48"/>
    <mergeCell ref="B49:D49"/>
    <mergeCell ref="B51:D51"/>
    <mergeCell ref="B52:D52"/>
    <mergeCell ref="B53:D53"/>
    <mergeCell ref="B56:D56"/>
    <mergeCell ref="B57:D57"/>
    <mergeCell ref="B64:D64"/>
    <mergeCell ref="B66:D66"/>
    <mergeCell ref="B67:D67"/>
    <mergeCell ref="B68:D68"/>
    <mergeCell ref="B69:D69"/>
    <mergeCell ref="B88:E88"/>
    <mergeCell ref="A89:F89"/>
    <mergeCell ref="B91:D91"/>
    <mergeCell ref="B41:D41"/>
    <mergeCell ref="B54:D54"/>
    <mergeCell ref="B55:D55"/>
    <mergeCell ref="B60:D60"/>
    <mergeCell ref="B61:D61"/>
    <mergeCell ref="B65:D65"/>
    <mergeCell ref="B78:D78"/>
    <mergeCell ref="B79:D79"/>
    <mergeCell ref="B80:D80"/>
    <mergeCell ref="B84:E84"/>
    <mergeCell ref="A85:F85"/>
    <mergeCell ref="A86:F86"/>
    <mergeCell ref="B63:D63"/>
  </mergeCells>
  <dataValidations count="1">
    <dataValidation type="list" allowBlank="1" showInputMessage="1" showErrorMessage="1" sqref="B78:B80 B12:B20 B33:B69" xr:uid="{00000000-0002-0000-1E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pageSetUpPr fitToPage="1"/>
  </sheetPr>
  <dimension ref="A12:F94"/>
  <sheetViews>
    <sheetView view="pageBreakPreview" topLeftCell="A31" zoomScale="80" zoomScaleNormal="100" zoomScaleSheetLayoutView="80" workbookViewId="0">
      <selection activeCell="B64" sqref="B64:D64"/>
    </sheetView>
  </sheetViews>
  <sheetFormatPr baseColWidth="10" defaultRowHeight="12.75" x14ac:dyDescent="0.2"/>
  <cols>
    <col min="1" max="1" width="5.140625" style="56" customWidth="1"/>
    <col min="2" max="2" width="120" style="56" customWidth="1"/>
    <col min="3" max="3" width="11.5703125" style="56" customWidth="1"/>
    <col min="4" max="4" width="17.5703125" style="56" customWidth="1"/>
    <col min="5" max="5" width="17.7109375" style="56" customWidth="1"/>
    <col min="6" max="6" width="10.5703125" style="56" customWidth="1"/>
    <col min="7" max="16384" width="11.42578125" style="56"/>
  </cols>
  <sheetData>
    <row r="12" spans="2:5" x14ac:dyDescent="0.2">
      <c r="B12" s="55"/>
      <c r="E12" s="57"/>
    </row>
    <row r="13" spans="2:5" x14ac:dyDescent="0.2">
      <c r="B13" s="55"/>
      <c r="E13" s="57"/>
    </row>
    <row r="14" spans="2:5" x14ac:dyDescent="0.2">
      <c r="B14" s="55"/>
      <c r="E14" s="57"/>
    </row>
    <row r="15" spans="2:5" x14ac:dyDescent="0.2">
      <c r="B15" s="55"/>
      <c r="E15" s="57"/>
    </row>
    <row r="16" spans="2:5" x14ac:dyDescent="0.2">
      <c r="B16" s="55"/>
      <c r="E16" s="57"/>
    </row>
    <row r="17" spans="1:6" x14ac:dyDescent="0.2">
      <c r="B17" s="55"/>
      <c r="E17" s="57"/>
    </row>
    <row r="18" spans="1:6" x14ac:dyDescent="0.2">
      <c r="B18" s="55"/>
      <c r="E18" s="57"/>
    </row>
    <row r="19" spans="1:6" x14ac:dyDescent="0.2">
      <c r="B19" s="55"/>
      <c r="E19" s="57"/>
    </row>
    <row r="20" spans="1:6" x14ac:dyDescent="0.2">
      <c r="B20" s="55"/>
      <c r="E20" s="57"/>
    </row>
    <row r="21" spans="1:6" ht="15" x14ac:dyDescent="0.2">
      <c r="A21" s="58"/>
      <c r="B21" s="59" t="s">
        <v>186</v>
      </c>
      <c r="C21" s="60"/>
      <c r="D21" s="60"/>
      <c r="E21" s="60"/>
      <c r="F21" s="60"/>
    </row>
    <row r="22" spans="1:6" ht="15" x14ac:dyDescent="0.2">
      <c r="A22" s="58"/>
      <c r="B22" s="61"/>
      <c r="C22" s="60"/>
      <c r="D22" s="60"/>
      <c r="E22" s="60"/>
      <c r="F22" s="60"/>
    </row>
    <row r="23" spans="1:6" ht="15" x14ac:dyDescent="0.2">
      <c r="A23" s="58"/>
      <c r="B23" s="61"/>
      <c r="C23" s="60"/>
      <c r="D23" s="60"/>
      <c r="E23" s="60"/>
      <c r="F23" s="60"/>
    </row>
    <row r="24" spans="1:6" ht="15" x14ac:dyDescent="0.2">
      <c r="A24" s="58"/>
      <c r="B24" s="59"/>
      <c r="C24" s="60"/>
      <c r="D24" s="60"/>
      <c r="E24" s="60"/>
      <c r="F24" s="60"/>
    </row>
    <row r="25" spans="1:6" ht="15" x14ac:dyDescent="0.2">
      <c r="A25" s="58"/>
      <c r="B25" s="59" t="s">
        <v>51</v>
      </c>
      <c r="C25" s="60"/>
      <c r="D25" s="60"/>
      <c r="E25" s="60"/>
      <c r="F25" s="60"/>
    </row>
    <row r="26" spans="1:6" ht="33.75" customHeight="1" x14ac:dyDescent="0.2">
      <c r="A26" s="58"/>
      <c r="B26" s="81" t="s">
        <v>163</v>
      </c>
      <c r="C26" s="60"/>
      <c r="D26" s="60"/>
      <c r="E26" s="60"/>
      <c r="F26" s="60"/>
    </row>
    <row r="27" spans="1:6" x14ac:dyDescent="0.2">
      <c r="A27" s="62"/>
      <c r="B27" s="60"/>
      <c r="C27" s="63"/>
      <c r="D27" s="63"/>
      <c r="E27" s="64"/>
      <c r="F27" s="60"/>
    </row>
    <row r="28" spans="1:6" ht="15" x14ac:dyDescent="0.2">
      <c r="A28" s="58"/>
      <c r="B28" s="63"/>
      <c r="C28" s="63"/>
      <c r="D28" s="65" t="s">
        <v>41</v>
      </c>
      <c r="E28" s="65" t="s">
        <v>185</v>
      </c>
      <c r="F28" s="60"/>
    </row>
    <row r="29" spans="1:6" ht="13.5" thickBot="1" x14ac:dyDescent="0.25">
      <c r="A29" s="66"/>
      <c r="B29" s="66"/>
      <c r="C29" s="66"/>
      <c r="D29" s="66"/>
      <c r="E29" s="66"/>
      <c r="F29" s="67"/>
    </row>
    <row r="30" spans="1:6" s="68" customFormat="1" ht="21.75" customHeight="1" x14ac:dyDescent="0.2">
      <c r="A30" s="103" t="s">
        <v>0</v>
      </c>
      <c r="B30" s="103"/>
      <c r="C30" s="103"/>
      <c r="D30" s="103"/>
      <c r="E30" s="103"/>
      <c r="F30" s="103"/>
    </row>
    <row r="31" spans="1:6" x14ac:dyDescent="0.2">
      <c r="A31" s="58"/>
      <c r="B31" s="62"/>
      <c r="C31" s="58"/>
      <c r="D31" s="58"/>
      <c r="E31" s="58"/>
    </row>
    <row r="32" spans="1:6" ht="14.25" x14ac:dyDescent="0.2">
      <c r="A32" s="60"/>
      <c r="B32" s="69" t="s">
        <v>7</v>
      </c>
      <c r="C32" s="69"/>
      <c r="D32" s="69"/>
      <c r="E32" s="70"/>
      <c r="F32" s="60"/>
    </row>
    <row r="33" spans="1:6" ht="14.25" x14ac:dyDescent="0.2">
      <c r="A33" s="60"/>
      <c r="B33" s="102"/>
      <c r="C33" s="102"/>
      <c r="D33" s="102"/>
      <c r="E33" s="70"/>
      <c r="F33" s="60"/>
    </row>
    <row r="34" spans="1:6" ht="14.25" x14ac:dyDescent="0.2">
      <c r="A34" s="60"/>
      <c r="B34" s="102"/>
      <c r="C34" s="102"/>
      <c r="D34" s="102"/>
      <c r="E34" s="70"/>
      <c r="F34" s="60"/>
    </row>
    <row r="35" spans="1:6" ht="14.25" x14ac:dyDescent="0.2">
      <c r="A35" s="60"/>
      <c r="B35" s="102" t="s">
        <v>187</v>
      </c>
      <c r="C35" s="102"/>
      <c r="D35" s="102"/>
      <c r="E35" s="70"/>
      <c r="F35" s="60"/>
    </row>
    <row r="36" spans="1:6" ht="14.25" x14ac:dyDescent="0.2">
      <c r="A36" s="60"/>
      <c r="B36" s="102"/>
      <c r="C36" s="102"/>
      <c r="D36" s="102"/>
      <c r="E36" s="70"/>
      <c r="F36" s="60"/>
    </row>
    <row r="37" spans="1:6" ht="14.25" x14ac:dyDescent="0.2">
      <c r="A37" s="60"/>
      <c r="B37" s="102"/>
      <c r="C37" s="102"/>
      <c r="D37" s="102"/>
      <c r="E37" s="70"/>
      <c r="F37" s="60"/>
    </row>
    <row r="38" spans="1:6" ht="14.25" x14ac:dyDescent="0.2">
      <c r="A38" s="60"/>
      <c r="B38" s="85" t="s">
        <v>166</v>
      </c>
      <c r="C38" s="85"/>
      <c r="D38" s="85"/>
      <c r="E38" s="70"/>
      <c r="F38" s="60"/>
    </row>
    <row r="39" spans="1:6" ht="14.25" x14ac:dyDescent="0.2">
      <c r="A39" s="60"/>
      <c r="B39" s="102"/>
      <c r="C39" s="102"/>
      <c r="D39" s="102"/>
      <c r="E39" s="70"/>
      <c r="F39" s="60"/>
    </row>
    <row r="40" spans="1:6" ht="14.25" x14ac:dyDescent="0.2">
      <c r="A40" s="60"/>
      <c r="B40" s="102"/>
      <c r="C40" s="102"/>
      <c r="D40" s="102"/>
      <c r="E40" s="70"/>
      <c r="F40" s="60"/>
    </row>
    <row r="41" spans="1:6" ht="14.25" x14ac:dyDescent="0.2">
      <c r="A41" s="60"/>
      <c r="B41" s="85" t="s">
        <v>167</v>
      </c>
      <c r="C41" s="85"/>
      <c r="D41" s="85"/>
      <c r="E41" s="70"/>
      <c r="F41" s="60"/>
    </row>
    <row r="42" spans="1:6" ht="14.25" x14ac:dyDescent="0.2">
      <c r="A42" s="60"/>
      <c r="B42" s="102"/>
      <c r="C42" s="102"/>
      <c r="D42" s="102"/>
      <c r="E42" s="70"/>
      <c r="F42" s="60"/>
    </row>
    <row r="43" spans="1:6" ht="14.25" x14ac:dyDescent="0.2">
      <c r="A43" s="60"/>
      <c r="B43" s="102"/>
      <c r="C43" s="102"/>
      <c r="D43" s="102"/>
      <c r="E43" s="70"/>
      <c r="F43" s="60"/>
    </row>
    <row r="44" spans="1:6" ht="14.25" x14ac:dyDescent="0.2">
      <c r="A44" s="60"/>
      <c r="B44" s="102"/>
      <c r="C44" s="102"/>
      <c r="D44" s="102"/>
      <c r="E44" s="70"/>
      <c r="F44" s="60"/>
    </row>
    <row r="45" spans="1:6" ht="14.25" x14ac:dyDescent="0.2">
      <c r="A45" s="60"/>
      <c r="B45" s="102"/>
      <c r="C45" s="102"/>
      <c r="D45" s="102"/>
      <c r="E45" s="70"/>
      <c r="F45" s="60"/>
    </row>
    <row r="46" spans="1:6" ht="14.25" x14ac:dyDescent="0.2">
      <c r="A46" s="60"/>
      <c r="B46" s="102"/>
      <c r="C46" s="102"/>
      <c r="D46" s="102"/>
      <c r="E46" s="70"/>
      <c r="F46" s="60"/>
    </row>
    <row r="47" spans="1:6" ht="14.25" x14ac:dyDescent="0.2">
      <c r="A47" s="60"/>
      <c r="B47" s="85"/>
      <c r="C47" s="85"/>
      <c r="D47" s="85"/>
      <c r="E47" s="70"/>
      <c r="F47" s="60"/>
    </row>
    <row r="48" spans="1:6" ht="14.25" x14ac:dyDescent="0.2">
      <c r="A48" s="60"/>
      <c r="B48" s="102"/>
      <c r="C48" s="102"/>
      <c r="D48" s="102"/>
      <c r="E48" s="70"/>
      <c r="F48" s="60"/>
    </row>
    <row r="49" spans="1:6" ht="14.25" x14ac:dyDescent="0.2">
      <c r="A49" s="60"/>
      <c r="B49" s="102"/>
      <c r="C49" s="102"/>
      <c r="D49" s="102"/>
      <c r="E49" s="70"/>
      <c r="F49" s="60"/>
    </row>
    <row r="50" spans="1:6" ht="14.25" x14ac:dyDescent="0.2">
      <c r="A50" s="60"/>
      <c r="B50" s="85"/>
      <c r="C50" s="85"/>
      <c r="D50" s="85"/>
      <c r="E50" s="70"/>
      <c r="F50" s="60"/>
    </row>
    <row r="51" spans="1:6" ht="14.25" x14ac:dyDescent="0.2">
      <c r="A51" s="60"/>
      <c r="B51" s="102"/>
      <c r="C51" s="102"/>
      <c r="D51" s="102"/>
      <c r="E51" s="70"/>
      <c r="F51" s="60"/>
    </row>
    <row r="52" spans="1:6" ht="14.25" x14ac:dyDescent="0.2">
      <c r="A52" s="60"/>
      <c r="B52" s="102"/>
      <c r="C52" s="102"/>
      <c r="D52" s="102"/>
      <c r="E52" s="70"/>
      <c r="F52" s="60"/>
    </row>
    <row r="53" spans="1:6" ht="14.25" x14ac:dyDescent="0.2">
      <c r="A53" s="60"/>
      <c r="B53" s="102"/>
      <c r="C53" s="102"/>
      <c r="D53" s="102"/>
      <c r="E53" s="70"/>
      <c r="F53" s="60"/>
    </row>
    <row r="54" spans="1:6" ht="14.25" x14ac:dyDescent="0.2">
      <c r="A54" s="60"/>
      <c r="B54" s="102"/>
      <c r="C54" s="102"/>
      <c r="D54" s="102"/>
      <c r="E54" s="70"/>
      <c r="F54" s="60"/>
    </row>
    <row r="55" spans="1:6" ht="14.25" x14ac:dyDescent="0.2">
      <c r="A55" s="60"/>
      <c r="B55" s="102"/>
      <c r="C55" s="102"/>
      <c r="D55" s="102"/>
      <c r="E55" s="70"/>
      <c r="F55" s="60"/>
    </row>
    <row r="56" spans="1:6" ht="14.25" x14ac:dyDescent="0.2">
      <c r="A56" s="60"/>
      <c r="B56" s="102"/>
      <c r="C56" s="102"/>
      <c r="D56" s="102"/>
      <c r="E56" s="70"/>
      <c r="F56" s="60"/>
    </row>
    <row r="57" spans="1:6" ht="14.25" x14ac:dyDescent="0.2">
      <c r="A57" s="60"/>
      <c r="B57" s="102"/>
      <c r="C57" s="102"/>
      <c r="D57" s="102"/>
      <c r="E57" s="70"/>
      <c r="F57" s="60"/>
    </row>
    <row r="58" spans="1:6" ht="14.25" x14ac:dyDescent="0.2">
      <c r="A58" s="60"/>
      <c r="B58" s="102"/>
      <c r="C58" s="102"/>
      <c r="D58" s="102"/>
      <c r="E58" s="70"/>
      <c r="F58" s="60"/>
    </row>
    <row r="59" spans="1:6" ht="14.25" x14ac:dyDescent="0.2">
      <c r="A59" s="60"/>
      <c r="B59" s="102"/>
      <c r="C59" s="102"/>
      <c r="D59" s="102"/>
      <c r="E59" s="70"/>
      <c r="F59" s="60"/>
    </row>
    <row r="60" spans="1:6" ht="14.25" x14ac:dyDescent="0.2">
      <c r="A60" s="60"/>
      <c r="B60" s="85"/>
      <c r="C60" s="85"/>
      <c r="D60" s="85"/>
      <c r="E60" s="70"/>
      <c r="F60" s="60"/>
    </row>
    <row r="61" spans="1:6" ht="14.25" x14ac:dyDescent="0.2">
      <c r="A61" s="60"/>
      <c r="B61" s="102"/>
      <c r="C61" s="102"/>
      <c r="D61" s="102"/>
      <c r="E61" s="70"/>
      <c r="F61" s="60"/>
    </row>
    <row r="62" spans="1:6" ht="14.25" x14ac:dyDescent="0.2">
      <c r="A62" s="60"/>
      <c r="B62" s="102"/>
      <c r="C62" s="102"/>
      <c r="D62" s="102"/>
      <c r="E62" s="70"/>
      <c r="F62" s="60"/>
    </row>
    <row r="63" spans="1:6" ht="14.25" x14ac:dyDescent="0.2">
      <c r="A63" s="60"/>
      <c r="B63" s="85"/>
      <c r="C63" s="85"/>
      <c r="D63" s="85"/>
      <c r="E63" s="70"/>
      <c r="F63" s="60"/>
    </row>
    <row r="64" spans="1:6" ht="14.25" x14ac:dyDescent="0.2">
      <c r="A64" s="60"/>
      <c r="B64" s="102"/>
      <c r="C64" s="102"/>
      <c r="D64" s="102"/>
      <c r="E64" s="70"/>
      <c r="F64" s="60"/>
    </row>
    <row r="65" spans="1:6" ht="14.25" x14ac:dyDescent="0.2">
      <c r="A65" s="60"/>
      <c r="B65" s="102"/>
      <c r="C65" s="102"/>
      <c r="D65" s="102"/>
      <c r="E65" s="70"/>
      <c r="F65" s="60"/>
    </row>
    <row r="66" spans="1:6" ht="14.25" x14ac:dyDescent="0.2">
      <c r="A66" s="60"/>
      <c r="B66" s="102"/>
      <c r="C66" s="102"/>
      <c r="D66" s="102"/>
      <c r="E66" s="70"/>
      <c r="F66" s="60"/>
    </row>
    <row r="67" spans="1:6" ht="14.25" x14ac:dyDescent="0.2">
      <c r="A67" s="60"/>
      <c r="B67" s="102"/>
      <c r="C67" s="102"/>
      <c r="D67" s="102"/>
      <c r="E67" s="70"/>
      <c r="F67" s="60"/>
    </row>
    <row r="68" spans="1:6" ht="14.25" x14ac:dyDescent="0.2">
      <c r="A68" s="60"/>
      <c r="B68" s="102"/>
      <c r="C68" s="102"/>
      <c r="D68" s="102"/>
      <c r="E68" s="70"/>
      <c r="F68" s="60"/>
    </row>
    <row r="69" spans="1:6" ht="14.25" x14ac:dyDescent="0.2">
      <c r="A69" s="60"/>
      <c r="B69" s="102"/>
      <c r="C69" s="102"/>
      <c r="D69" s="102"/>
      <c r="E69" s="70"/>
      <c r="F69" s="60"/>
    </row>
    <row r="70" spans="1:6" ht="13.5" customHeight="1" x14ac:dyDescent="0.2">
      <c r="A70" s="60"/>
      <c r="B70" s="102"/>
      <c r="C70" s="102"/>
      <c r="D70" s="102"/>
      <c r="E70" s="70"/>
      <c r="F70" s="60"/>
    </row>
    <row r="71" spans="1:6" ht="13.5" customHeight="1" x14ac:dyDescent="0.2">
      <c r="A71" s="60"/>
      <c r="B71" s="59" t="s">
        <v>45</v>
      </c>
      <c r="C71" s="61"/>
      <c r="D71" s="61"/>
      <c r="E71" s="39">
        <f>2*245</f>
        <v>490</v>
      </c>
      <c r="F71" s="60"/>
    </row>
    <row r="72" spans="1:6" ht="13.5" customHeight="1" x14ac:dyDescent="0.2">
      <c r="A72" s="60"/>
      <c r="B72" s="72" t="s">
        <v>183</v>
      </c>
      <c r="C72" s="61"/>
      <c r="D72" s="61"/>
      <c r="E72" s="40">
        <v>20</v>
      </c>
      <c r="F72" s="60"/>
    </row>
    <row r="73" spans="1:6" ht="13.5" customHeight="1" x14ac:dyDescent="0.2">
      <c r="A73" s="60"/>
      <c r="B73" s="72" t="s">
        <v>184</v>
      </c>
      <c r="C73" s="61"/>
      <c r="D73" s="61"/>
      <c r="E73" s="40">
        <v>0</v>
      </c>
      <c r="F73" s="60"/>
    </row>
    <row r="74" spans="1:6" ht="13.5" customHeight="1" x14ac:dyDescent="0.2">
      <c r="A74" s="60"/>
      <c r="B74" s="59" t="s">
        <v>44</v>
      </c>
      <c r="C74" s="61"/>
      <c r="D74" s="61"/>
      <c r="E74" s="39">
        <f>SUM(E71:E73)</f>
        <v>510</v>
      </c>
      <c r="F74" s="60"/>
    </row>
    <row r="75" spans="1:6" ht="13.5" customHeight="1" x14ac:dyDescent="0.2">
      <c r="A75" s="60"/>
      <c r="B75" s="61" t="s">
        <v>6</v>
      </c>
      <c r="C75" s="73">
        <v>0.05</v>
      </c>
      <c r="D75" s="61"/>
      <c r="E75" s="45">
        <f>ROUND(E74*C75,2)</f>
        <v>25.5</v>
      </c>
      <c r="F75" s="60"/>
    </row>
    <row r="76" spans="1:6" ht="13.5" customHeight="1" x14ac:dyDescent="0.2">
      <c r="A76" s="60"/>
      <c r="B76" s="61" t="s">
        <v>5</v>
      </c>
      <c r="C76" s="74">
        <v>9.9750000000000005E-2</v>
      </c>
      <c r="D76" s="61"/>
      <c r="E76" s="46">
        <f>ROUND(E74*C76,2)</f>
        <v>50.87</v>
      </c>
      <c r="F76" s="60"/>
    </row>
    <row r="77" spans="1:6" ht="13.5" customHeight="1" x14ac:dyDescent="0.2">
      <c r="A77" s="60"/>
      <c r="B77" s="61"/>
      <c r="C77" s="61"/>
      <c r="D77" s="61"/>
      <c r="E77" s="75"/>
      <c r="F77" s="60"/>
    </row>
    <row r="78" spans="1:6" ht="16.5" customHeight="1" thickBot="1" x14ac:dyDescent="0.25">
      <c r="A78" s="60"/>
      <c r="B78" s="59" t="s">
        <v>46</v>
      </c>
      <c r="C78" s="61"/>
      <c r="D78" s="61"/>
      <c r="E78" s="43">
        <f>SUM(E74:E76)</f>
        <v>586.37</v>
      </c>
      <c r="F78" s="60"/>
    </row>
    <row r="79" spans="1:6" ht="15.75" thickTop="1" x14ac:dyDescent="0.2">
      <c r="A79" s="60"/>
      <c r="B79" s="108"/>
      <c r="C79" s="108"/>
      <c r="D79" s="108"/>
      <c r="E79" s="76"/>
      <c r="F79" s="60"/>
    </row>
    <row r="80" spans="1:6" ht="15" x14ac:dyDescent="0.2">
      <c r="A80" s="60"/>
      <c r="B80" s="109" t="s">
        <v>48</v>
      </c>
      <c r="C80" s="109"/>
      <c r="D80" s="109"/>
      <c r="E80" s="76">
        <v>0</v>
      </c>
      <c r="F80" s="60"/>
    </row>
    <row r="81" spans="1:6" ht="15" x14ac:dyDescent="0.2">
      <c r="A81" s="60"/>
      <c r="B81" s="108"/>
      <c r="C81" s="108"/>
      <c r="D81" s="108"/>
      <c r="E81" s="76"/>
      <c r="F81" s="60"/>
    </row>
    <row r="82" spans="1:6" ht="19.5" customHeight="1" x14ac:dyDescent="0.2">
      <c r="A82" s="60"/>
      <c r="B82" s="77" t="s">
        <v>47</v>
      </c>
      <c r="C82" s="78"/>
      <c r="D82" s="78"/>
      <c r="E82" s="79">
        <f>E78-E80</f>
        <v>586.37</v>
      </c>
      <c r="F82" s="60"/>
    </row>
    <row r="83" spans="1:6" ht="13.5" customHeight="1" x14ac:dyDescent="0.2">
      <c r="A83" s="60"/>
      <c r="B83" s="60"/>
      <c r="C83" s="60"/>
      <c r="D83" s="60"/>
      <c r="E83" s="60"/>
      <c r="F83" s="60"/>
    </row>
    <row r="84" spans="1:6" x14ac:dyDescent="0.2">
      <c r="A84" s="60"/>
      <c r="B84" s="60"/>
      <c r="C84" s="60"/>
      <c r="D84" s="60"/>
      <c r="E84" s="60"/>
      <c r="F84" s="60"/>
    </row>
    <row r="85" spans="1:6" x14ac:dyDescent="0.2">
      <c r="A85" s="60"/>
      <c r="B85" s="110"/>
      <c r="C85" s="110"/>
      <c r="D85" s="110"/>
      <c r="E85" s="110"/>
      <c r="F85" s="60"/>
    </row>
    <row r="86" spans="1:6" ht="14.25" x14ac:dyDescent="0.2">
      <c r="A86" s="111" t="s">
        <v>160</v>
      </c>
      <c r="B86" s="111"/>
      <c r="C86" s="111"/>
      <c r="D86" s="111"/>
      <c r="E86" s="111"/>
      <c r="F86" s="111"/>
    </row>
    <row r="87" spans="1:6" ht="14.25" x14ac:dyDescent="0.2">
      <c r="A87" s="112" t="s">
        <v>161</v>
      </c>
      <c r="B87" s="112"/>
      <c r="C87" s="112"/>
      <c r="D87" s="112"/>
      <c r="E87" s="112"/>
      <c r="F87" s="112"/>
    </row>
    <row r="88" spans="1:6" x14ac:dyDescent="0.2">
      <c r="A88" s="60"/>
      <c r="B88" s="60"/>
      <c r="C88" s="60"/>
      <c r="D88" s="60"/>
      <c r="E88" s="60"/>
      <c r="F88" s="60"/>
    </row>
    <row r="89" spans="1:6" x14ac:dyDescent="0.2">
      <c r="A89" s="60"/>
      <c r="B89" s="104"/>
      <c r="C89" s="104"/>
      <c r="D89" s="104"/>
      <c r="E89" s="104"/>
      <c r="F89" s="60"/>
    </row>
    <row r="90" spans="1:6" ht="15" x14ac:dyDescent="0.2">
      <c r="A90" s="105" t="s">
        <v>9</v>
      </c>
      <c r="B90" s="105"/>
      <c r="C90" s="105"/>
      <c r="D90" s="105"/>
      <c r="E90" s="105"/>
      <c r="F90" s="105"/>
    </row>
    <row r="92" spans="1:6" ht="39.75" customHeight="1" x14ac:dyDescent="0.2">
      <c r="B92" s="106"/>
      <c r="C92" s="107"/>
      <c r="D92" s="107"/>
    </row>
    <row r="93" spans="1:6" ht="13.5" customHeight="1" x14ac:dyDescent="0.2"/>
    <row r="94" spans="1:6" x14ac:dyDescent="0.2">
      <c r="B94" s="80"/>
      <c r="C94" s="80"/>
      <c r="D94" s="80"/>
    </row>
  </sheetData>
  <mergeCells count="42">
    <mergeCell ref="B92:D92"/>
    <mergeCell ref="B53:D53"/>
    <mergeCell ref="B81:D81"/>
    <mergeCell ref="B85:E85"/>
    <mergeCell ref="A86:F86"/>
    <mergeCell ref="A87:F87"/>
    <mergeCell ref="B89:E89"/>
    <mergeCell ref="A90:F90"/>
    <mergeCell ref="B67:D67"/>
    <mergeCell ref="B68:D68"/>
    <mergeCell ref="B69:D69"/>
    <mergeCell ref="B70:D70"/>
    <mergeCell ref="B79:D79"/>
    <mergeCell ref="B80:D80"/>
    <mergeCell ref="B59:D59"/>
    <mergeCell ref="B61:D61"/>
    <mergeCell ref="B62:D62"/>
    <mergeCell ref="B64:D64"/>
    <mergeCell ref="B65:D65"/>
    <mergeCell ref="B66:D66"/>
    <mergeCell ref="B52:D52"/>
    <mergeCell ref="B54:D54"/>
    <mergeCell ref="B55:D55"/>
    <mergeCell ref="B56:D56"/>
    <mergeCell ref="B57:D57"/>
    <mergeCell ref="B58:D58"/>
    <mergeCell ref="B51:D51"/>
    <mergeCell ref="B39:D39"/>
    <mergeCell ref="B40:D40"/>
    <mergeCell ref="B42:D42"/>
    <mergeCell ref="B43:D43"/>
    <mergeCell ref="B44:D44"/>
    <mergeCell ref="B45:D45"/>
    <mergeCell ref="B46:D46"/>
    <mergeCell ref="B48:D48"/>
    <mergeCell ref="B49:D49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9:B81 B12:B20 B33:B70" xr:uid="{00000000-0002-0000-1F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pageSetUpPr fitToPage="1"/>
  </sheetPr>
  <dimension ref="A12:F94"/>
  <sheetViews>
    <sheetView view="pageBreakPreview" zoomScale="80" zoomScaleNormal="100" zoomScaleSheetLayoutView="80" workbookViewId="0">
      <selection activeCell="C38" sqref="C38"/>
    </sheetView>
  </sheetViews>
  <sheetFormatPr baseColWidth="10" defaultRowHeight="12.75" x14ac:dyDescent="0.2"/>
  <cols>
    <col min="1" max="1" width="5.140625" style="56" customWidth="1"/>
    <col min="2" max="2" width="120" style="56" customWidth="1"/>
    <col min="3" max="3" width="11.5703125" style="56" customWidth="1"/>
    <col min="4" max="4" width="17.5703125" style="56" customWidth="1"/>
    <col min="5" max="5" width="17.7109375" style="56" customWidth="1"/>
    <col min="6" max="6" width="10.5703125" style="56" customWidth="1"/>
    <col min="7" max="16384" width="11.42578125" style="56"/>
  </cols>
  <sheetData>
    <row r="12" spans="2:5" x14ac:dyDescent="0.2">
      <c r="B12" s="55"/>
      <c r="E12" s="57"/>
    </row>
    <row r="13" spans="2:5" x14ac:dyDescent="0.2">
      <c r="B13" s="55"/>
      <c r="E13" s="57"/>
    </row>
    <row r="14" spans="2:5" x14ac:dyDescent="0.2">
      <c r="B14" s="55"/>
      <c r="E14" s="57"/>
    </row>
    <row r="15" spans="2:5" x14ac:dyDescent="0.2">
      <c r="B15" s="55"/>
      <c r="E15" s="57"/>
    </row>
    <row r="16" spans="2:5" x14ac:dyDescent="0.2">
      <c r="B16" s="55"/>
      <c r="E16" s="57"/>
    </row>
    <row r="17" spans="1:6" x14ac:dyDescent="0.2">
      <c r="B17" s="55"/>
      <c r="E17" s="57"/>
    </row>
    <row r="18" spans="1:6" x14ac:dyDescent="0.2">
      <c r="B18" s="55"/>
      <c r="E18" s="57"/>
    </row>
    <row r="19" spans="1:6" x14ac:dyDescent="0.2">
      <c r="B19" s="55"/>
      <c r="E19" s="57"/>
    </row>
    <row r="20" spans="1:6" x14ac:dyDescent="0.2">
      <c r="B20" s="55"/>
      <c r="E20" s="57"/>
    </row>
    <row r="21" spans="1:6" ht="15" x14ac:dyDescent="0.2">
      <c r="A21" s="58"/>
      <c r="B21" s="59" t="s">
        <v>188</v>
      </c>
      <c r="C21" s="60"/>
      <c r="D21" s="60"/>
      <c r="E21" s="60"/>
      <c r="F21" s="60"/>
    </row>
    <row r="22" spans="1:6" ht="15" x14ac:dyDescent="0.2">
      <c r="A22" s="58"/>
      <c r="B22" s="61"/>
      <c r="C22" s="60"/>
      <c r="D22" s="60"/>
      <c r="E22" s="60"/>
      <c r="F22" s="60"/>
    </row>
    <row r="23" spans="1:6" ht="15" x14ac:dyDescent="0.2">
      <c r="A23" s="58"/>
      <c r="B23" s="61"/>
      <c r="C23" s="60"/>
      <c r="D23" s="60"/>
      <c r="E23" s="60"/>
      <c r="F23" s="60"/>
    </row>
    <row r="24" spans="1:6" ht="15" x14ac:dyDescent="0.2">
      <c r="A24" s="58"/>
      <c r="B24" s="59"/>
      <c r="C24" s="60"/>
      <c r="D24" s="60"/>
      <c r="E24" s="60"/>
      <c r="F24" s="60"/>
    </row>
    <row r="25" spans="1:6" ht="15" x14ac:dyDescent="0.2">
      <c r="A25" s="58"/>
      <c r="B25" s="59" t="s">
        <v>51</v>
      </c>
      <c r="C25" s="60"/>
      <c r="D25" s="60"/>
      <c r="E25" s="60"/>
      <c r="F25" s="60"/>
    </row>
    <row r="26" spans="1:6" ht="33.75" customHeight="1" x14ac:dyDescent="0.2">
      <c r="A26" s="58"/>
      <c r="B26" s="81" t="s">
        <v>163</v>
      </c>
      <c r="C26" s="60"/>
      <c r="D26" s="60"/>
      <c r="E26" s="60"/>
      <c r="F26" s="60"/>
    </row>
    <row r="27" spans="1:6" x14ac:dyDescent="0.2">
      <c r="A27" s="62"/>
      <c r="B27" s="60"/>
      <c r="C27" s="63"/>
      <c r="D27" s="63"/>
      <c r="E27" s="64"/>
      <c r="F27" s="60"/>
    </row>
    <row r="28" spans="1:6" ht="15" x14ac:dyDescent="0.2">
      <c r="A28" s="58"/>
      <c r="B28" s="63"/>
      <c r="C28" s="63"/>
      <c r="D28" s="65" t="s">
        <v>41</v>
      </c>
      <c r="E28" s="65" t="s">
        <v>189</v>
      </c>
      <c r="F28" s="60"/>
    </row>
    <row r="29" spans="1:6" ht="13.5" thickBot="1" x14ac:dyDescent="0.25">
      <c r="A29" s="66"/>
      <c r="B29" s="66"/>
      <c r="C29" s="66"/>
      <c r="D29" s="66"/>
      <c r="E29" s="66"/>
      <c r="F29" s="67"/>
    </row>
    <row r="30" spans="1:6" s="68" customFormat="1" ht="21.75" customHeight="1" x14ac:dyDescent="0.2">
      <c r="A30" s="103" t="s">
        <v>0</v>
      </c>
      <c r="B30" s="103"/>
      <c r="C30" s="103"/>
      <c r="D30" s="103"/>
      <c r="E30" s="103"/>
      <c r="F30" s="103"/>
    </row>
    <row r="31" spans="1:6" x14ac:dyDescent="0.2">
      <c r="A31" s="58"/>
      <c r="B31" s="62"/>
      <c r="C31" s="58"/>
      <c r="D31" s="58"/>
      <c r="E31" s="58"/>
    </row>
    <row r="32" spans="1:6" ht="14.25" x14ac:dyDescent="0.2">
      <c r="A32" s="60"/>
      <c r="B32" s="69" t="s">
        <v>7</v>
      </c>
      <c r="C32" s="69"/>
      <c r="D32" s="69"/>
      <c r="E32" s="70"/>
      <c r="F32" s="60"/>
    </row>
    <row r="33" spans="1:6" ht="14.25" x14ac:dyDescent="0.2">
      <c r="A33" s="60"/>
      <c r="B33" s="102"/>
      <c r="C33" s="102"/>
      <c r="D33" s="102"/>
      <c r="E33" s="70"/>
      <c r="F33" s="60"/>
    </row>
    <row r="34" spans="1:6" ht="14.25" x14ac:dyDescent="0.2">
      <c r="A34" s="60"/>
      <c r="B34" s="102"/>
      <c r="C34" s="102"/>
      <c r="D34" s="102"/>
      <c r="E34" s="70"/>
      <c r="F34" s="60"/>
    </row>
    <row r="35" spans="1:6" ht="14.25" x14ac:dyDescent="0.2">
      <c r="A35" s="60"/>
      <c r="B35" s="102" t="s">
        <v>190</v>
      </c>
      <c r="C35" s="102"/>
      <c r="D35" s="102"/>
      <c r="E35" s="70"/>
      <c r="F35" s="60"/>
    </row>
    <row r="36" spans="1:6" ht="14.25" x14ac:dyDescent="0.2">
      <c r="A36" s="60"/>
      <c r="B36" s="102"/>
      <c r="C36" s="102"/>
      <c r="D36" s="102"/>
      <c r="E36" s="70"/>
      <c r="F36" s="60"/>
    </row>
    <row r="37" spans="1:6" ht="14.25" x14ac:dyDescent="0.2">
      <c r="A37" s="60"/>
      <c r="B37" s="102"/>
      <c r="C37" s="102"/>
      <c r="D37" s="102"/>
      <c r="E37" s="70"/>
      <c r="F37" s="60"/>
    </row>
    <row r="38" spans="1:6" ht="14.25" x14ac:dyDescent="0.2">
      <c r="A38" s="60"/>
      <c r="B38" s="86" t="s">
        <v>191</v>
      </c>
      <c r="C38" s="86"/>
      <c r="D38" s="86"/>
      <c r="E38" s="70"/>
      <c r="F38" s="60"/>
    </row>
    <row r="39" spans="1:6" ht="14.25" x14ac:dyDescent="0.2">
      <c r="A39" s="60"/>
      <c r="B39" s="102"/>
      <c r="C39" s="102"/>
      <c r="D39" s="102"/>
      <c r="E39" s="70"/>
      <c r="F39" s="60"/>
    </row>
    <row r="40" spans="1:6" ht="14.25" x14ac:dyDescent="0.2">
      <c r="A40" s="60"/>
      <c r="B40" s="102"/>
      <c r="C40" s="102"/>
      <c r="D40" s="102"/>
      <c r="E40" s="70"/>
      <c r="F40" s="60"/>
    </row>
    <row r="41" spans="1:6" ht="14.25" x14ac:dyDescent="0.2">
      <c r="A41" s="60"/>
      <c r="B41" s="86"/>
      <c r="C41" s="86"/>
      <c r="D41" s="86"/>
      <c r="E41" s="70"/>
      <c r="F41" s="60"/>
    </row>
    <row r="42" spans="1:6" ht="14.25" x14ac:dyDescent="0.2">
      <c r="A42" s="60"/>
      <c r="B42" s="102"/>
      <c r="C42" s="102"/>
      <c r="D42" s="102"/>
      <c r="E42" s="70"/>
      <c r="F42" s="60"/>
    </row>
    <row r="43" spans="1:6" ht="14.25" x14ac:dyDescent="0.2">
      <c r="A43" s="60"/>
      <c r="B43" s="102"/>
      <c r="C43" s="102"/>
      <c r="D43" s="102"/>
      <c r="E43" s="70"/>
      <c r="F43" s="60"/>
    </row>
    <row r="44" spans="1:6" ht="14.25" x14ac:dyDescent="0.2">
      <c r="A44" s="60"/>
      <c r="B44" s="102"/>
      <c r="C44" s="102"/>
      <c r="D44" s="102"/>
      <c r="E44" s="70"/>
      <c r="F44" s="60"/>
    </row>
    <row r="45" spans="1:6" ht="14.25" x14ac:dyDescent="0.2">
      <c r="A45" s="60"/>
      <c r="B45" s="102"/>
      <c r="C45" s="102"/>
      <c r="D45" s="102"/>
      <c r="E45" s="70"/>
      <c r="F45" s="60"/>
    </row>
    <row r="46" spans="1:6" ht="14.25" x14ac:dyDescent="0.2">
      <c r="A46" s="60"/>
      <c r="B46" s="102"/>
      <c r="C46" s="102"/>
      <c r="D46" s="102"/>
      <c r="E46" s="70"/>
      <c r="F46" s="60"/>
    </row>
    <row r="47" spans="1:6" ht="14.25" x14ac:dyDescent="0.2">
      <c r="A47" s="60"/>
      <c r="B47" s="86"/>
      <c r="C47" s="86"/>
      <c r="D47" s="86"/>
      <c r="E47" s="70"/>
      <c r="F47" s="60"/>
    </row>
    <row r="48" spans="1:6" ht="14.25" x14ac:dyDescent="0.2">
      <c r="A48" s="60"/>
      <c r="B48" s="102"/>
      <c r="C48" s="102"/>
      <c r="D48" s="102"/>
      <c r="E48" s="70"/>
      <c r="F48" s="60"/>
    </row>
    <row r="49" spans="1:6" ht="14.25" x14ac:dyDescent="0.2">
      <c r="A49" s="60"/>
      <c r="B49" s="102"/>
      <c r="C49" s="102"/>
      <c r="D49" s="102"/>
      <c r="E49" s="70"/>
      <c r="F49" s="60"/>
    </row>
    <row r="50" spans="1:6" ht="14.25" x14ac:dyDescent="0.2">
      <c r="A50" s="60"/>
      <c r="B50" s="86"/>
      <c r="C50" s="86"/>
      <c r="D50" s="86"/>
      <c r="E50" s="70"/>
      <c r="F50" s="60"/>
    </row>
    <row r="51" spans="1:6" ht="14.25" x14ac:dyDescent="0.2">
      <c r="A51" s="60"/>
      <c r="B51" s="102"/>
      <c r="C51" s="102"/>
      <c r="D51" s="102"/>
      <c r="E51" s="70"/>
      <c r="F51" s="60"/>
    </row>
    <row r="52" spans="1:6" ht="14.25" x14ac:dyDescent="0.2">
      <c r="A52" s="60"/>
      <c r="B52" s="102"/>
      <c r="C52" s="102"/>
      <c r="D52" s="102"/>
      <c r="E52" s="70"/>
      <c r="F52" s="60"/>
    </row>
    <row r="53" spans="1:6" ht="14.25" x14ac:dyDescent="0.2">
      <c r="A53" s="60"/>
      <c r="B53" s="102"/>
      <c r="C53" s="102"/>
      <c r="D53" s="102"/>
      <c r="E53" s="70"/>
      <c r="F53" s="60"/>
    </row>
    <row r="54" spans="1:6" ht="14.25" x14ac:dyDescent="0.2">
      <c r="A54" s="60"/>
      <c r="B54" s="102"/>
      <c r="C54" s="102"/>
      <c r="D54" s="102"/>
      <c r="E54" s="70"/>
      <c r="F54" s="60"/>
    </row>
    <row r="55" spans="1:6" ht="14.25" x14ac:dyDescent="0.2">
      <c r="A55" s="60"/>
      <c r="B55" s="102"/>
      <c r="C55" s="102"/>
      <c r="D55" s="102"/>
      <c r="E55" s="70"/>
      <c r="F55" s="60"/>
    </row>
    <row r="56" spans="1:6" ht="14.25" x14ac:dyDescent="0.2">
      <c r="A56" s="60"/>
      <c r="B56" s="102"/>
      <c r="C56" s="102"/>
      <c r="D56" s="102"/>
      <c r="E56" s="70"/>
      <c r="F56" s="60"/>
    </row>
    <row r="57" spans="1:6" ht="14.25" x14ac:dyDescent="0.2">
      <c r="A57" s="60"/>
      <c r="B57" s="102"/>
      <c r="C57" s="102"/>
      <c r="D57" s="102"/>
      <c r="E57" s="70"/>
      <c r="F57" s="60"/>
    </row>
    <row r="58" spans="1:6" ht="14.25" x14ac:dyDescent="0.2">
      <c r="A58" s="60"/>
      <c r="B58" s="102"/>
      <c r="C58" s="102"/>
      <c r="D58" s="102"/>
      <c r="E58" s="70"/>
      <c r="F58" s="60"/>
    </row>
    <row r="59" spans="1:6" ht="14.25" x14ac:dyDescent="0.2">
      <c r="A59" s="60"/>
      <c r="B59" s="102"/>
      <c r="C59" s="102"/>
      <c r="D59" s="102"/>
      <c r="E59" s="70"/>
      <c r="F59" s="60"/>
    </row>
    <row r="60" spans="1:6" ht="14.25" x14ac:dyDescent="0.2">
      <c r="A60" s="60"/>
      <c r="B60" s="86"/>
      <c r="C60" s="86"/>
      <c r="D60" s="86"/>
      <c r="E60" s="70"/>
      <c r="F60" s="60"/>
    </row>
    <row r="61" spans="1:6" ht="14.25" x14ac:dyDescent="0.2">
      <c r="A61" s="60"/>
      <c r="B61" s="102"/>
      <c r="C61" s="102"/>
      <c r="D61" s="102"/>
      <c r="E61" s="70"/>
      <c r="F61" s="60"/>
    </row>
    <row r="62" spans="1:6" ht="14.25" x14ac:dyDescent="0.2">
      <c r="A62" s="60"/>
      <c r="B62" s="102"/>
      <c r="C62" s="102"/>
      <c r="D62" s="102"/>
      <c r="E62" s="70"/>
      <c r="F62" s="60"/>
    </row>
    <row r="63" spans="1:6" ht="14.25" x14ac:dyDescent="0.2">
      <c r="A63" s="60"/>
      <c r="B63" s="86"/>
      <c r="C63" s="86"/>
      <c r="D63" s="86"/>
      <c r="E63" s="70"/>
      <c r="F63" s="60"/>
    </row>
    <row r="64" spans="1:6" ht="14.25" x14ac:dyDescent="0.2">
      <c r="A64" s="60"/>
      <c r="B64" s="102"/>
      <c r="C64" s="102"/>
      <c r="D64" s="102"/>
      <c r="E64" s="70"/>
      <c r="F64" s="60"/>
    </row>
    <row r="65" spans="1:6" ht="14.25" x14ac:dyDescent="0.2">
      <c r="A65" s="60"/>
      <c r="B65" s="102"/>
      <c r="C65" s="102"/>
      <c r="D65" s="102"/>
      <c r="E65" s="70"/>
      <c r="F65" s="60"/>
    </row>
    <row r="66" spans="1:6" ht="14.25" x14ac:dyDescent="0.2">
      <c r="A66" s="60"/>
      <c r="B66" s="102"/>
      <c r="C66" s="102"/>
      <c r="D66" s="102"/>
      <c r="E66" s="70"/>
      <c r="F66" s="60"/>
    </row>
    <row r="67" spans="1:6" ht="14.25" x14ac:dyDescent="0.2">
      <c r="A67" s="60"/>
      <c r="B67" s="102"/>
      <c r="C67" s="102"/>
      <c r="D67" s="102"/>
      <c r="E67" s="70"/>
      <c r="F67" s="60"/>
    </row>
    <row r="68" spans="1:6" ht="14.25" x14ac:dyDescent="0.2">
      <c r="A68" s="60"/>
      <c r="B68" s="102"/>
      <c r="C68" s="102"/>
      <c r="D68" s="102"/>
      <c r="E68" s="70"/>
      <c r="F68" s="60"/>
    </row>
    <row r="69" spans="1:6" ht="14.25" x14ac:dyDescent="0.2">
      <c r="A69" s="60"/>
      <c r="B69" s="102"/>
      <c r="C69" s="102"/>
      <c r="D69" s="102"/>
      <c r="E69" s="70"/>
      <c r="F69" s="60"/>
    </row>
    <row r="70" spans="1:6" ht="13.5" customHeight="1" x14ac:dyDescent="0.2">
      <c r="A70" s="60"/>
      <c r="B70" s="102"/>
      <c r="C70" s="102"/>
      <c r="D70" s="102"/>
      <c r="E70" s="70"/>
      <c r="F70" s="60"/>
    </row>
    <row r="71" spans="1:6" ht="13.5" customHeight="1" x14ac:dyDescent="0.2">
      <c r="A71" s="60"/>
      <c r="B71" s="59" t="s">
        <v>45</v>
      </c>
      <c r="C71" s="61"/>
      <c r="D71" s="61"/>
      <c r="E71" s="39">
        <f>2*255</f>
        <v>510</v>
      </c>
      <c r="F71" s="60"/>
    </row>
    <row r="72" spans="1:6" ht="13.5" customHeight="1" x14ac:dyDescent="0.2">
      <c r="A72" s="60"/>
      <c r="B72" s="72" t="s">
        <v>183</v>
      </c>
      <c r="C72" s="61"/>
      <c r="D72" s="61"/>
      <c r="E72" s="40">
        <v>20</v>
      </c>
      <c r="F72" s="60"/>
    </row>
    <row r="73" spans="1:6" ht="13.5" customHeight="1" x14ac:dyDescent="0.2">
      <c r="A73" s="60"/>
      <c r="B73" s="72" t="s">
        <v>157</v>
      </c>
      <c r="C73" s="61"/>
      <c r="D73" s="61"/>
      <c r="E73" s="40">
        <v>0</v>
      </c>
      <c r="F73" s="60"/>
    </row>
    <row r="74" spans="1:6" ht="13.5" customHeight="1" x14ac:dyDescent="0.2">
      <c r="A74" s="60"/>
      <c r="B74" s="59" t="s">
        <v>44</v>
      </c>
      <c r="C74" s="61"/>
      <c r="D74" s="61"/>
      <c r="E74" s="39">
        <f>SUM(E71:E73)</f>
        <v>530</v>
      </c>
      <c r="F74" s="60"/>
    </row>
    <row r="75" spans="1:6" ht="13.5" customHeight="1" x14ac:dyDescent="0.2">
      <c r="A75" s="60"/>
      <c r="B75" s="61" t="s">
        <v>6</v>
      </c>
      <c r="C75" s="73">
        <v>0.05</v>
      </c>
      <c r="D75" s="61"/>
      <c r="E75" s="45">
        <f>ROUND(E74*C75,2)</f>
        <v>26.5</v>
      </c>
      <c r="F75" s="60"/>
    </row>
    <row r="76" spans="1:6" ht="13.5" customHeight="1" x14ac:dyDescent="0.2">
      <c r="A76" s="60"/>
      <c r="B76" s="61" t="s">
        <v>5</v>
      </c>
      <c r="C76" s="74">
        <v>9.9750000000000005E-2</v>
      </c>
      <c r="D76" s="61"/>
      <c r="E76" s="46">
        <f>ROUND(E74*C76,2)</f>
        <v>52.87</v>
      </c>
      <c r="F76" s="60"/>
    </row>
    <row r="77" spans="1:6" ht="13.5" customHeight="1" x14ac:dyDescent="0.2">
      <c r="A77" s="60"/>
      <c r="B77" s="61"/>
      <c r="C77" s="61"/>
      <c r="D77" s="61"/>
      <c r="E77" s="75"/>
      <c r="F77" s="60"/>
    </row>
    <row r="78" spans="1:6" ht="16.5" customHeight="1" thickBot="1" x14ac:dyDescent="0.25">
      <c r="A78" s="60"/>
      <c r="B78" s="59" t="s">
        <v>46</v>
      </c>
      <c r="C78" s="61"/>
      <c r="D78" s="61"/>
      <c r="E78" s="43">
        <f>SUM(E74:E76)</f>
        <v>609.37</v>
      </c>
      <c r="F78" s="60"/>
    </row>
    <row r="79" spans="1:6" ht="15.75" thickTop="1" x14ac:dyDescent="0.2">
      <c r="A79" s="60"/>
      <c r="B79" s="108"/>
      <c r="C79" s="108"/>
      <c r="D79" s="108"/>
      <c r="E79" s="76"/>
      <c r="F79" s="60"/>
    </row>
    <row r="80" spans="1:6" ht="15" x14ac:dyDescent="0.2">
      <c r="A80" s="60"/>
      <c r="B80" s="109" t="s">
        <v>48</v>
      </c>
      <c r="C80" s="109"/>
      <c r="D80" s="109"/>
      <c r="E80" s="76">
        <v>0</v>
      </c>
      <c r="F80" s="60"/>
    </row>
    <row r="81" spans="1:6" ht="15" x14ac:dyDescent="0.2">
      <c r="A81" s="60"/>
      <c r="B81" s="108"/>
      <c r="C81" s="108"/>
      <c r="D81" s="108"/>
      <c r="E81" s="76"/>
      <c r="F81" s="60"/>
    </row>
    <row r="82" spans="1:6" ht="19.5" customHeight="1" x14ac:dyDescent="0.2">
      <c r="A82" s="60"/>
      <c r="B82" s="77" t="s">
        <v>47</v>
      </c>
      <c r="C82" s="78"/>
      <c r="D82" s="78"/>
      <c r="E82" s="79">
        <f>E78-E80</f>
        <v>609.37</v>
      </c>
      <c r="F82" s="60"/>
    </row>
    <row r="83" spans="1:6" ht="13.5" customHeight="1" x14ac:dyDescent="0.2">
      <c r="A83" s="60"/>
      <c r="B83" s="60"/>
      <c r="C83" s="60"/>
      <c r="D83" s="60"/>
      <c r="E83" s="60"/>
      <c r="F83" s="60"/>
    </row>
    <row r="84" spans="1:6" x14ac:dyDescent="0.2">
      <c r="A84" s="60"/>
      <c r="B84" s="60"/>
      <c r="C84" s="60"/>
      <c r="D84" s="60"/>
      <c r="E84" s="60"/>
      <c r="F84" s="60"/>
    </row>
    <row r="85" spans="1:6" x14ac:dyDescent="0.2">
      <c r="A85" s="60"/>
      <c r="B85" s="110"/>
      <c r="C85" s="110"/>
      <c r="D85" s="110"/>
      <c r="E85" s="110"/>
      <c r="F85" s="60"/>
    </row>
    <row r="86" spans="1:6" ht="14.25" x14ac:dyDescent="0.2">
      <c r="A86" s="111" t="s">
        <v>160</v>
      </c>
      <c r="B86" s="111"/>
      <c r="C86" s="111"/>
      <c r="D86" s="111"/>
      <c r="E86" s="111"/>
      <c r="F86" s="111"/>
    </row>
    <row r="87" spans="1:6" ht="14.25" x14ac:dyDescent="0.2">
      <c r="A87" s="112" t="s">
        <v>161</v>
      </c>
      <c r="B87" s="112"/>
      <c r="C87" s="112"/>
      <c r="D87" s="112"/>
      <c r="E87" s="112"/>
      <c r="F87" s="112"/>
    </row>
    <row r="88" spans="1:6" x14ac:dyDescent="0.2">
      <c r="A88" s="60"/>
      <c r="B88" s="60"/>
      <c r="C88" s="60"/>
      <c r="D88" s="60"/>
      <c r="E88" s="60"/>
      <c r="F88" s="60"/>
    </row>
    <row r="89" spans="1:6" x14ac:dyDescent="0.2">
      <c r="A89" s="60"/>
      <c r="B89" s="104"/>
      <c r="C89" s="104"/>
      <c r="D89" s="104"/>
      <c r="E89" s="104"/>
      <c r="F89" s="60"/>
    </row>
    <row r="90" spans="1:6" ht="15" x14ac:dyDescent="0.2">
      <c r="A90" s="105" t="s">
        <v>9</v>
      </c>
      <c r="B90" s="105"/>
      <c r="C90" s="105"/>
      <c r="D90" s="105"/>
      <c r="E90" s="105"/>
      <c r="F90" s="105"/>
    </row>
    <row r="92" spans="1:6" ht="39.75" customHeight="1" x14ac:dyDescent="0.2">
      <c r="B92" s="106"/>
      <c r="C92" s="107"/>
      <c r="D92" s="107"/>
    </row>
    <row r="93" spans="1:6" ht="13.5" customHeight="1" x14ac:dyDescent="0.2"/>
    <row r="94" spans="1:6" x14ac:dyDescent="0.2">
      <c r="B94" s="80"/>
      <c r="C94" s="80"/>
      <c r="D94" s="80"/>
    </row>
  </sheetData>
  <mergeCells count="42">
    <mergeCell ref="B37:D37"/>
    <mergeCell ref="A30:F30"/>
    <mergeCell ref="B33:D33"/>
    <mergeCell ref="B34:D34"/>
    <mergeCell ref="B35:D35"/>
    <mergeCell ref="B36:D36"/>
    <mergeCell ref="B53:D53"/>
    <mergeCell ref="B39:D39"/>
    <mergeCell ref="B40:D40"/>
    <mergeCell ref="B42:D42"/>
    <mergeCell ref="B43:D43"/>
    <mergeCell ref="B44:D44"/>
    <mergeCell ref="B45:D45"/>
    <mergeCell ref="B46:D46"/>
    <mergeCell ref="B48:D48"/>
    <mergeCell ref="B49:D49"/>
    <mergeCell ref="B51:D51"/>
    <mergeCell ref="B52:D52"/>
    <mergeCell ref="B67:D67"/>
    <mergeCell ref="B54:D54"/>
    <mergeCell ref="B55:D55"/>
    <mergeCell ref="B56:D56"/>
    <mergeCell ref="B57:D57"/>
    <mergeCell ref="B58:D58"/>
    <mergeCell ref="B59:D59"/>
    <mergeCell ref="B61:D61"/>
    <mergeCell ref="B62:D62"/>
    <mergeCell ref="B64:D64"/>
    <mergeCell ref="B65:D65"/>
    <mergeCell ref="B66:D66"/>
    <mergeCell ref="B92:D92"/>
    <mergeCell ref="B68:D68"/>
    <mergeCell ref="B69:D69"/>
    <mergeCell ref="B70:D70"/>
    <mergeCell ref="B79:D79"/>
    <mergeCell ref="B80:D80"/>
    <mergeCell ref="B81:D81"/>
    <mergeCell ref="B85:E85"/>
    <mergeCell ref="A86:F86"/>
    <mergeCell ref="A87:F87"/>
    <mergeCell ref="B89:E89"/>
    <mergeCell ref="A90:F90"/>
  </mergeCells>
  <dataValidations count="1">
    <dataValidation type="list" allowBlank="1" showInputMessage="1" showErrorMessage="1" sqref="B79:B81 B12:B20 B33:B70" xr:uid="{00000000-0002-0000-20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pageSetUpPr fitToPage="1"/>
  </sheetPr>
  <dimension ref="A12:F94"/>
  <sheetViews>
    <sheetView view="pageBreakPreview" zoomScale="80" zoomScaleNormal="100" zoomScaleSheetLayoutView="80" workbookViewId="0">
      <selection activeCell="B54" sqref="B54:D54"/>
    </sheetView>
  </sheetViews>
  <sheetFormatPr baseColWidth="10" defaultRowHeight="12.75" x14ac:dyDescent="0.2"/>
  <cols>
    <col min="1" max="1" width="5.140625" style="56" customWidth="1"/>
    <col min="2" max="2" width="120" style="56" customWidth="1"/>
    <col min="3" max="3" width="11.5703125" style="56" customWidth="1"/>
    <col min="4" max="4" width="17.5703125" style="56" customWidth="1"/>
    <col min="5" max="5" width="17.7109375" style="56" customWidth="1"/>
    <col min="6" max="6" width="10.5703125" style="56" customWidth="1"/>
    <col min="7" max="16384" width="11.42578125" style="56"/>
  </cols>
  <sheetData>
    <row r="12" spans="2:5" x14ac:dyDescent="0.2">
      <c r="B12" s="55"/>
      <c r="E12" s="57"/>
    </row>
    <row r="13" spans="2:5" x14ac:dyDescent="0.2">
      <c r="B13" s="55"/>
      <c r="E13" s="57"/>
    </row>
    <row r="14" spans="2:5" x14ac:dyDescent="0.2">
      <c r="B14" s="55"/>
      <c r="E14" s="57"/>
    </row>
    <row r="15" spans="2:5" x14ac:dyDescent="0.2">
      <c r="B15" s="55"/>
      <c r="E15" s="57"/>
    </row>
    <row r="16" spans="2:5" x14ac:dyDescent="0.2">
      <c r="B16" s="55"/>
      <c r="E16" s="57"/>
    </row>
    <row r="17" spans="1:6" x14ac:dyDescent="0.2">
      <c r="B17" s="55"/>
      <c r="E17" s="57"/>
    </row>
    <row r="18" spans="1:6" x14ac:dyDescent="0.2">
      <c r="B18" s="55"/>
      <c r="E18" s="57"/>
    </row>
    <row r="19" spans="1:6" x14ac:dyDescent="0.2">
      <c r="B19" s="55"/>
      <c r="E19" s="57"/>
    </row>
    <row r="20" spans="1:6" x14ac:dyDescent="0.2">
      <c r="B20" s="55"/>
      <c r="E20" s="57"/>
    </row>
    <row r="21" spans="1:6" ht="15" x14ac:dyDescent="0.2">
      <c r="A21" s="58"/>
      <c r="B21" s="59" t="s">
        <v>192</v>
      </c>
      <c r="C21" s="60"/>
      <c r="D21" s="60"/>
      <c r="E21" s="60"/>
      <c r="F21" s="60"/>
    </row>
    <row r="22" spans="1:6" ht="15" x14ac:dyDescent="0.2">
      <c r="A22" s="58"/>
      <c r="B22" s="61"/>
      <c r="C22" s="60"/>
      <c r="D22" s="60"/>
      <c r="E22" s="60"/>
      <c r="F22" s="60"/>
    </row>
    <row r="23" spans="1:6" ht="15" x14ac:dyDescent="0.2">
      <c r="A23" s="58"/>
      <c r="B23" s="61"/>
      <c r="C23" s="60"/>
      <c r="D23" s="60"/>
      <c r="E23" s="60"/>
      <c r="F23" s="60"/>
    </row>
    <row r="24" spans="1:6" ht="15" x14ac:dyDescent="0.2">
      <c r="A24" s="58"/>
      <c r="B24" s="59"/>
      <c r="C24" s="60"/>
      <c r="D24" s="60"/>
      <c r="E24" s="60"/>
      <c r="F24" s="60"/>
    </row>
    <row r="25" spans="1:6" ht="15" x14ac:dyDescent="0.2">
      <c r="A25" s="58"/>
      <c r="B25" s="59" t="s">
        <v>51</v>
      </c>
      <c r="C25" s="60"/>
      <c r="D25" s="60"/>
      <c r="E25" s="60"/>
      <c r="F25" s="60"/>
    </row>
    <row r="26" spans="1:6" ht="33.75" customHeight="1" x14ac:dyDescent="0.2">
      <c r="A26" s="58"/>
      <c r="B26" s="81" t="s">
        <v>163</v>
      </c>
      <c r="C26" s="60"/>
      <c r="D26" s="60"/>
      <c r="E26" s="60"/>
      <c r="F26" s="60"/>
    </row>
    <row r="27" spans="1:6" x14ac:dyDescent="0.2">
      <c r="A27" s="62"/>
      <c r="B27" s="60"/>
      <c r="C27" s="63"/>
      <c r="D27" s="63"/>
      <c r="E27" s="64"/>
      <c r="F27" s="60"/>
    </row>
    <row r="28" spans="1:6" ht="15" x14ac:dyDescent="0.2">
      <c r="A28" s="58"/>
      <c r="B28" s="63"/>
      <c r="C28" s="63"/>
      <c r="D28" s="65" t="s">
        <v>41</v>
      </c>
      <c r="E28" s="65" t="s">
        <v>193</v>
      </c>
      <c r="F28" s="60"/>
    </row>
    <row r="29" spans="1:6" ht="13.5" thickBot="1" x14ac:dyDescent="0.25">
      <c r="A29" s="66"/>
      <c r="B29" s="66"/>
      <c r="C29" s="66"/>
      <c r="D29" s="66"/>
      <c r="E29" s="66"/>
      <c r="F29" s="67"/>
    </row>
    <row r="30" spans="1:6" s="68" customFormat="1" ht="21.75" customHeight="1" x14ac:dyDescent="0.2">
      <c r="A30" s="103" t="s">
        <v>0</v>
      </c>
      <c r="B30" s="103"/>
      <c r="C30" s="103"/>
      <c r="D30" s="103"/>
      <c r="E30" s="103"/>
      <c r="F30" s="103"/>
    </row>
    <row r="31" spans="1:6" x14ac:dyDescent="0.2">
      <c r="A31" s="58"/>
      <c r="B31" s="62"/>
      <c r="C31" s="58"/>
      <c r="D31" s="58"/>
      <c r="E31" s="58"/>
    </row>
    <row r="32" spans="1:6" ht="14.25" x14ac:dyDescent="0.2">
      <c r="A32" s="60"/>
      <c r="B32" s="69" t="s">
        <v>7</v>
      </c>
      <c r="C32" s="69"/>
      <c r="D32" s="69"/>
      <c r="E32" s="70"/>
      <c r="F32" s="60"/>
    </row>
    <row r="33" spans="1:6" ht="14.25" x14ac:dyDescent="0.2">
      <c r="A33" s="60"/>
      <c r="B33" s="102"/>
      <c r="C33" s="102"/>
      <c r="D33" s="102"/>
      <c r="E33" s="70"/>
      <c r="F33" s="60"/>
    </row>
    <row r="34" spans="1:6" ht="14.25" x14ac:dyDescent="0.2">
      <c r="A34" s="60"/>
      <c r="B34" s="102"/>
      <c r="C34" s="102"/>
      <c r="D34" s="102"/>
      <c r="E34" s="70"/>
      <c r="F34" s="60"/>
    </row>
    <row r="35" spans="1:6" ht="14.25" x14ac:dyDescent="0.2">
      <c r="A35" s="60"/>
      <c r="B35" s="102" t="s">
        <v>195</v>
      </c>
      <c r="C35" s="102"/>
      <c r="D35" s="102"/>
      <c r="E35" s="70"/>
      <c r="F35" s="60"/>
    </row>
    <row r="36" spans="1:6" ht="14.25" x14ac:dyDescent="0.2">
      <c r="A36" s="60"/>
      <c r="B36" s="102"/>
      <c r="C36" s="102"/>
      <c r="D36" s="102"/>
      <c r="E36" s="70"/>
      <c r="F36" s="60"/>
    </row>
    <row r="37" spans="1:6" ht="14.25" x14ac:dyDescent="0.2">
      <c r="A37" s="60"/>
      <c r="B37" s="102"/>
      <c r="C37" s="102"/>
      <c r="D37" s="102"/>
      <c r="E37" s="70"/>
      <c r="F37" s="60"/>
    </row>
    <row r="38" spans="1:6" ht="14.25" x14ac:dyDescent="0.2">
      <c r="A38" s="60"/>
      <c r="B38" s="102" t="s">
        <v>194</v>
      </c>
      <c r="C38" s="102"/>
      <c r="D38" s="102"/>
      <c r="E38" s="70"/>
      <c r="F38" s="60"/>
    </row>
    <row r="39" spans="1:6" ht="14.25" x14ac:dyDescent="0.2">
      <c r="A39" s="60"/>
      <c r="B39" s="102"/>
      <c r="C39" s="102"/>
      <c r="D39" s="102"/>
      <c r="E39" s="70"/>
      <c r="F39" s="60"/>
    </row>
    <row r="40" spans="1:6" ht="14.25" x14ac:dyDescent="0.2">
      <c r="A40" s="60"/>
      <c r="B40" s="102"/>
      <c r="C40" s="102"/>
      <c r="D40" s="102"/>
      <c r="E40" s="70"/>
      <c r="F40" s="60"/>
    </row>
    <row r="41" spans="1:6" ht="14.25" x14ac:dyDescent="0.2">
      <c r="A41" s="60"/>
      <c r="B41" s="102" t="s">
        <v>196</v>
      </c>
      <c r="C41" s="102"/>
      <c r="D41" s="102"/>
      <c r="E41" s="70"/>
      <c r="F41" s="60"/>
    </row>
    <row r="42" spans="1:6" ht="14.25" x14ac:dyDescent="0.2">
      <c r="A42" s="60"/>
      <c r="B42" s="102"/>
      <c r="C42" s="102"/>
      <c r="D42" s="102"/>
      <c r="E42" s="70"/>
      <c r="F42" s="60"/>
    </row>
    <row r="43" spans="1:6" ht="14.25" x14ac:dyDescent="0.2">
      <c r="A43" s="60"/>
      <c r="B43" s="102"/>
      <c r="C43" s="102"/>
      <c r="D43" s="102"/>
      <c r="E43" s="70"/>
      <c r="F43" s="60"/>
    </row>
    <row r="44" spans="1:6" ht="14.25" x14ac:dyDescent="0.2">
      <c r="A44" s="60"/>
      <c r="B44" s="102" t="s">
        <v>197</v>
      </c>
      <c r="C44" s="102"/>
      <c r="D44" s="102"/>
      <c r="E44" s="70"/>
      <c r="F44" s="60"/>
    </row>
    <row r="45" spans="1:6" ht="14.25" x14ac:dyDescent="0.2">
      <c r="A45" s="60"/>
      <c r="B45" s="102"/>
      <c r="C45" s="102"/>
      <c r="D45" s="102"/>
      <c r="E45" s="70"/>
      <c r="F45" s="60"/>
    </row>
    <row r="46" spans="1:6" ht="14.25" x14ac:dyDescent="0.2">
      <c r="A46" s="60"/>
      <c r="B46" s="102"/>
      <c r="C46" s="102"/>
      <c r="D46" s="102"/>
      <c r="E46" s="70"/>
      <c r="F46" s="60"/>
    </row>
    <row r="47" spans="1:6" ht="14.25" x14ac:dyDescent="0.2">
      <c r="A47" s="60"/>
      <c r="B47" s="102" t="s">
        <v>198</v>
      </c>
      <c r="C47" s="102"/>
      <c r="D47" s="102"/>
      <c r="E47" s="70"/>
      <c r="F47" s="60"/>
    </row>
    <row r="48" spans="1:6" ht="14.25" x14ac:dyDescent="0.2">
      <c r="A48" s="60"/>
      <c r="B48" s="102"/>
      <c r="C48" s="102"/>
      <c r="D48" s="102"/>
      <c r="E48" s="70"/>
      <c r="F48" s="60"/>
    </row>
    <row r="49" spans="1:6" ht="14.25" x14ac:dyDescent="0.2">
      <c r="A49" s="60"/>
      <c r="B49" s="102"/>
      <c r="C49" s="102"/>
      <c r="D49" s="102"/>
      <c r="E49" s="70"/>
      <c r="F49" s="60"/>
    </row>
    <row r="50" spans="1:6" ht="14.25" x14ac:dyDescent="0.2">
      <c r="A50" s="60"/>
      <c r="B50" s="102" t="s">
        <v>199</v>
      </c>
      <c r="C50" s="102"/>
      <c r="D50" s="102"/>
      <c r="E50" s="70"/>
      <c r="F50" s="60"/>
    </row>
    <row r="51" spans="1:6" ht="14.25" x14ac:dyDescent="0.2">
      <c r="A51" s="60"/>
      <c r="B51" s="102"/>
      <c r="C51" s="102"/>
      <c r="D51" s="102"/>
      <c r="E51" s="70"/>
      <c r="F51" s="60"/>
    </row>
    <row r="52" spans="1:6" ht="14.25" x14ac:dyDescent="0.2">
      <c r="A52" s="60"/>
      <c r="B52" s="102"/>
      <c r="C52" s="102"/>
      <c r="D52" s="102"/>
      <c r="E52" s="70"/>
      <c r="F52" s="60"/>
    </row>
    <row r="53" spans="1:6" ht="14.25" x14ac:dyDescent="0.2">
      <c r="A53" s="60"/>
      <c r="B53" s="102" t="s">
        <v>200</v>
      </c>
      <c r="C53" s="102"/>
      <c r="D53" s="102"/>
      <c r="E53" s="70"/>
      <c r="F53" s="60"/>
    </row>
    <row r="54" spans="1:6" ht="14.25" x14ac:dyDescent="0.2">
      <c r="A54" s="60"/>
      <c r="B54" s="102"/>
      <c r="C54" s="102"/>
      <c r="D54" s="102"/>
      <c r="E54" s="70"/>
      <c r="F54" s="60"/>
    </row>
    <row r="55" spans="1:6" ht="14.25" x14ac:dyDescent="0.2">
      <c r="A55" s="60"/>
      <c r="B55" s="102"/>
      <c r="C55" s="102"/>
      <c r="D55" s="102"/>
      <c r="E55" s="70"/>
      <c r="F55" s="60"/>
    </row>
    <row r="56" spans="1:6" ht="14.25" x14ac:dyDescent="0.2">
      <c r="A56" s="60"/>
      <c r="B56" s="102"/>
      <c r="C56" s="102"/>
      <c r="D56" s="102"/>
      <c r="E56" s="70"/>
      <c r="F56" s="60"/>
    </row>
    <row r="57" spans="1:6" ht="14.25" x14ac:dyDescent="0.2">
      <c r="A57" s="60"/>
      <c r="B57" s="102"/>
      <c r="C57" s="102"/>
      <c r="D57" s="102"/>
      <c r="E57" s="70"/>
      <c r="F57" s="60"/>
    </row>
    <row r="58" spans="1:6" ht="14.25" x14ac:dyDescent="0.2">
      <c r="A58" s="60"/>
      <c r="B58" s="102"/>
      <c r="C58" s="102"/>
      <c r="D58" s="102"/>
      <c r="E58" s="70"/>
      <c r="F58" s="60"/>
    </row>
    <row r="59" spans="1:6" ht="14.25" x14ac:dyDescent="0.2">
      <c r="A59" s="60"/>
      <c r="B59" s="102"/>
      <c r="C59" s="102"/>
      <c r="D59" s="102"/>
      <c r="E59" s="70"/>
      <c r="F59" s="60"/>
    </row>
    <row r="60" spans="1:6" ht="14.25" x14ac:dyDescent="0.2">
      <c r="A60" s="60"/>
      <c r="B60" s="87"/>
      <c r="C60" s="87"/>
      <c r="D60" s="87"/>
      <c r="E60" s="70"/>
      <c r="F60" s="60"/>
    </row>
    <row r="61" spans="1:6" ht="14.25" x14ac:dyDescent="0.2">
      <c r="A61" s="60"/>
      <c r="B61" s="102"/>
      <c r="C61" s="102"/>
      <c r="D61" s="102"/>
      <c r="E61" s="70"/>
      <c r="F61" s="60"/>
    </row>
    <row r="62" spans="1:6" ht="14.25" x14ac:dyDescent="0.2">
      <c r="A62" s="60"/>
      <c r="B62" s="102"/>
      <c r="C62" s="102"/>
      <c r="D62" s="102"/>
      <c r="E62" s="70"/>
      <c r="F62" s="60"/>
    </row>
    <row r="63" spans="1:6" ht="14.25" x14ac:dyDescent="0.2">
      <c r="A63" s="60"/>
      <c r="B63" s="87"/>
      <c r="C63" s="87"/>
      <c r="D63" s="87"/>
      <c r="E63" s="70"/>
      <c r="F63" s="60"/>
    </row>
    <row r="64" spans="1:6" ht="14.25" x14ac:dyDescent="0.2">
      <c r="A64" s="60"/>
      <c r="B64" s="102"/>
      <c r="C64" s="102"/>
      <c r="D64" s="102"/>
      <c r="E64" s="70"/>
      <c r="F64" s="60"/>
    </row>
    <row r="65" spans="1:6" ht="14.25" x14ac:dyDescent="0.2">
      <c r="A65" s="60"/>
      <c r="B65" s="102"/>
      <c r="C65" s="102"/>
      <c r="D65" s="102"/>
      <c r="E65" s="70"/>
      <c r="F65" s="60"/>
    </row>
    <row r="66" spans="1:6" ht="14.25" x14ac:dyDescent="0.2">
      <c r="A66" s="60"/>
      <c r="B66" s="102"/>
      <c r="C66" s="102"/>
      <c r="D66" s="102"/>
      <c r="E66" s="70"/>
      <c r="F66" s="60"/>
    </row>
    <row r="67" spans="1:6" ht="14.25" x14ac:dyDescent="0.2">
      <c r="A67" s="60"/>
      <c r="B67" s="102"/>
      <c r="C67" s="102"/>
      <c r="D67" s="102"/>
      <c r="E67" s="70"/>
      <c r="F67" s="60"/>
    </row>
    <row r="68" spans="1:6" ht="14.25" x14ac:dyDescent="0.2">
      <c r="A68" s="60"/>
      <c r="B68" s="102"/>
      <c r="C68" s="102"/>
      <c r="D68" s="102"/>
      <c r="E68" s="70"/>
      <c r="F68" s="60"/>
    </row>
    <row r="69" spans="1:6" ht="14.25" x14ac:dyDescent="0.2">
      <c r="A69" s="60"/>
      <c r="B69" s="102"/>
      <c r="C69" s="102"/>
      <c r="D69" s="102"/>
      <c r="E69" s="70"/>
      <c r="F69" s="60"/>
    </row>
    <row r="70" spans="1:6" ht="13.5" customHeight="1" x14ac:dyDescent="0.2">
      <c r="A70" s="60"/>
      <c r="B70" s="102"/>
      <c r="C70" s="102"/>
      <c r="D70" s="102"/>
      <c r="E70" s="70"/>
      <c r="F70" s="60"/>
    </row>
    <row r="71" spans="1:6" ht="13.5" customHeight="1" x14ac:dyDescent="0.2">
      <c r="A71" s="60"/>
      <c r="B71" s="59" t="s">
        <v>45</v>
      </c>
      <c r="C71" s="61"/>
      <c r="D71" s="61"/>
      <c r="E71" s="39">
        <f>65*255</f>
        <v>16575</v>
      </c>
      <c r="F71" s="60"/>
    </row>
    <row r="72" spans="1:6" ht="13.5" customHeight="1" x14ac:dyDescent="0.2">
      <c r="A72" s="60"/>
      <c r="B72" s="72"/>
      <c r="C72" s="44" t="s">
        <v>42</v>
      </c>
      <c r="D72" s="61"/>
      <c r="E72" s="40">
        <v>0</v>
      </c>
      <c r="F72" s="60"/>
    </row>
    <row r="73" spans="1:6" ht="13.5" customHeight="1" x14ac:dyDescent="0.2">
      <c r="A73" s="60"/>
      <c r="B73" s="72"/>
      <c r="C73" s="44" t="s">
        <v>43</v>
      </c>
      <c r="D73" s="61"/>
      <c r="E73" s="40">
        <v>0</v>
      </c>
      <c r="F73" s="60"/>
    </row>
    <row r="74" spans="1:6" ht="13.5" customHeight="1" x14ac:dyDescent="0.2">
      <c r="A74" s="60"/>
      <c r="B74" s="59" t="s">
        <v>44</v>
      </c>
      <c r="C74" s="61"/>
      <c r="D74" s="61"/>
      <c r="E74" s="39">
        <f>SUM(E71:E73)</f>
        <v>16575</v>
      </c>
      <c r="F74" s="60"/>
    </row>
    <row r="75" spans="1:6" ht="13.5" customHeight="1" x14ac:dyDescent="0.2">
      <c r="A75" s="60"/>
      <c r="B75" s="61" t="s">
        <v>6</v>
      </c>
      <c r="C75" s="73">
        <v>0.05</v>
      </c>
      <c r="D75" s="61"/>
      <c r="E75" s="45">
        <f>ROUND(E74*C75,2)</f>
        <v>828.75</v>
      </c>
      <c r="F75" s="60"/>
    </row>
    <row r="76" spans="1:6" ht="13.5" customHeight="1" x14ac:dyDescent="0.2">
      <c r="A76" s="60"/>
      <c r="B76" s="61" t="s">
        <v>5</v>
      </c>
      <c r="C76" s="74">
        <v>9.9750000000000005E-2</v>
      </c>
      <c r="D76" s="61"/>
      <c r="E76" s="46">
        <f>ROUND(E74*C76,2)</f>
        <v>1653.36</v>
      </c>
      <c r="F76" s="60"/>
    </row>
    <row r="77" spans="1:6" ht="13.5" customHeight="1" x14ac:dyDescent="0.2">
      <c r="A77" s="60"/>
      <c r="B77" s="61"/>
      <c r="C77" s="61"/>
      <c r="D77" s="61"/>
      <c r="E77" s="75"/>
      <c r="F77" s="60"/>
    </row>
    <row r="78" spans="1:6" ht="16.5" customHeight="1" thickBot="1" x14ac:dyDescent="0.25">
      <c r="A78" s="60"/>
      <c r="B78" s="59" t="s">
        <v>46</v>
      </c>
      <c r="C78" s="61"/>
      <c r="D78" s="61"/>
      <c r="E78" s="43">
        <f>SUM(E74:E76)</f>
        <v>19057.11</v>
      </c>
      <c r="F78" s="60"/>
    </row>
    <row r="79" spans="1:6" ht="15.75" thickTop="1" x14ac:dyDescent="0.2">
      <c r="A79" s="60"/>
      <c r="B79" s="108"/>
      <c r="C79" s="108"/>
      <c r="D79" s="108"/>
      <c r="E79" s="76"/>
      <c r="F79" s="60"/>
    </row>
    <row r="80" spans="1:6" ht="15" x14ac:dyDescent="0.2">
      <c r="A80" s="60"/>
      <c r="B80" s="109" t="s">
        <v>48</v>
      </c>
      <c r="C80" s="109"/>
      <c r="D80" s="109"/>
      <c r="E80" s="76">
        <v>0</v>
      </c>
      <c r="F80" s="60"/>
    </row>
    <row r="81" spans="1:6" ht="15" x14ac:dyDescent="0.2">
      <c r="A81" s="60"/>
      <c r="B81" s="108"/>
      <c r="C81" s="108"/>
      <c r="D81" s="108"/>
      <c r="E81" s="76"/>
      <c r="F81" s="60"/>
    </row>
    <row r="82" spans="1:6" ht="19.5" customHeight="1" x14ac:dyDescent="0.2">
      <c r="A82" s="60"/>
      <c r="B82" s="77" t="s">
        <v>47</v>
      </c>
      <c r="C82" s="78"/>
      <c r="D82" s="78"/>
      <c r="E82" s="79">
        <f>E78-E80</f>
        <v>19057.11</v>
      </c>
      <c r="F82" s="60"/>
    </row>
    <row r="83" spans="1:6" ht="13.5" customHeight="1" x14ac:dyDescent="0.2">
      <c r="A83" s="60"/>
      <c r="B83" s="60"/>
      <c r="C83" s="60"/>
      <c r="D83" s="60"/>
      <c r="E83" s="60"/>
      <c r="F83" s="60"/>
    </row>
    <row r="84" spans="1:6" x14ac:dyDescent="0.2">
      <c r="A84" s="60"/>
      <c r="B84" s="60"/>
      <c r="C84" s="60"/>
      <c r="D84" s="60"/>
      <c r="E84" s="60"/>
      <c r="F84" s="60"/>
    </row>
    <row r="85" spans="1:6" x14ac:dyDescent="0.2">
      <c r="A85" s="60"/>
      <c r="B85" s="110"/>
      <c r="C85" s="110"/>
      <c r="D85" s="110"/>
      <c r="E85" s="110"/>
      <c r="F85" s="60"/>
    </row>
    <row r="86" spans="1:6" ht="14.25" x14ac:dyDescent="0.2">
      <c r="A86" s="111" t="s">
        <v>160</v>
      </c>
      <c r="B86" s="111"/>
      <c r="C86" s="111"/>
      <c r="D86" s="111"/>
      <c r="E86" s="111"/>
      <c r="F86" s="111"/>
    </row>
    <row r="87" spans="1:6" ht="14.25" x14ac:dyDescent="0.2">
      <c r="A87" s="112" t="s">
        <v>161</v>
      </c>
      <c r="B87" s="112"/>
      <c r="C87" s="112"/>
      <c r="D87" s="112"/>
      <c r="E87" s="112"/>
      <c r="F87" s="112"/>
    </row>
    <row r="88" spans="1:6" x14ac:dyDescent="0.2">
      <c r="A88" s="60"/>
      <c r="B88" s="60"/>
      <c r="C88" s="60"/>
      <c r="D88" s="60"/>
      <c r="E88" s="60"/>
      <c r="F88" s="60"/>
    </row>
    <row r="89" spans="1:6" x14ac:dyDescent="0.2">
      <c r="A89" s="60"/>
      <c r="B89" s="104"/>
      <c r="C89" s="104"/>
      <c r="D89" s="104"/>
      <c r="E89" s="104"/>
      <c r="F89" s="60"/>
    </row>
    <row r="90" spans="1:6" ht="15" x14ac:dyDescent="0.2">
      <c r="A90" s="105" t="s">
        <v>9</v>
      </c>
      <c r="B90" s="105"/>
      <c r="C90" s="105"/>
      <c r="D90" s="105"/>
      <c r="E90" s="105"/>
      <c r="F90" s="105"/>
    </row>
    <row r="92" spans="1:6" ht="39.75" customHeight="1" x14ac:dyDescent="0.2">
      <c r="B92" s="106"/>
      <c r="C92" s="107"/>
      <c r="D92" s="107"/>
    </row>
    <row r="93" spans="1:6" ht="13.5" customHeight="1" x14ac:dyDescent="0.2"/>
    <row r="94" spans="1:6" x14ac:dyDescent="0.2">
      <c r="B94" s="80"/>
      <c r="C94" s="80"/>
      <c r="D94" s="80"/>
    </row>
  </sheetData>
  <mergeCells count="46">
    <mergeCell ref="B37:D37"/>
    <mergeCell ref="A30:F30"/>
    <mergeCell ref="B33:D33"/>
    <mergeCell ref="B34:D34"/>
    <mergeCell ref="B35:D35"/>
    <mergeCell ref="B36:D36"/>
    <mergeCell ref="B53:D53"/>
    <mergeCell ref="B39:D39"/>
    <mergeCell ref="B40:D40"/>
    <mergeCell ref="B42:D42"/>
    <mergeCell ref="B43:D43"/>
    <mergeCell ref="B44:D44"/>
    <mergeCell ref="B45:D45"/>
    <mergeCell ref="B46:D46"/>
    <mergeCell ref="B48:D48"/>
    <mergeCell ref="B49:D49"/>
    <mergeCell ref="B51:D51"/>
    <mergeCell ref="B52:D52"/>
    <mergeCell ref="B67:D67"/>
    <mergeCell ref="B54:D54"/>
    <mergeCell ref="B55:D55"/>
    <mergeCell ref="B56:D56"/>
    <mergeCell ref="B57:D57"/>
    <mergeCell ref="B58:D58"/>
    <mergeCell ref="B59:D59"/>
    <mergeCell ref="A86:F86"/>
    <mergeCell ref="A87:F87"/>
    <mergeCell ref="B89:E89"/>
    <mergeCell ref="A90:F90"/>
    <mergeCell ref="B92:D92"/>
    <mergeCell ref="B38:D38"/>
    <mergeCell ref="B41:D41"/>
    <mergeCell ref="B47:D47"/>
    <mergeCell ref="B50:D50"/>
    <mergeCell ref="B85:E85"/>
    <mergeCell ref="B68:D68"/>
    <mergeCell ref="B69:D69"/>
    <mergeCell ref="B70:D70"/>
    <mergeCell ref="B79:D79"/>
    <mergeCell ref="B80:D80"/>
    <mergeCell ref="B81:D81"/>
    <mergeCell ref="B61:D61"/>
    <mergeCell ref="B62:D62"/>
    <mergeCell ref="B64:D64"/>
    <mergeCell ref="B65:D65"/>
    <mergeCell ref="B66:D66"/>
  </mergeCells>
  <dataValidations count="1">
    <dataValidation type="list" allowBlank="1" showInputMessage="1" showErrorMessage="1" sqref="B79:B81 B12:B20 B33:B70" xr:uid="{00000000-0002-0000-21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D0D7A-DA12-4D63-B2D2-EAEA437E56A6}">
  <sheetPr>
    <pageSetUpPr fitToPage="1"/>
  </sheetPr>
  <dimension ref="A12:F93"/>
  <sheetViews>
    <sheetView view="pageBreakPreview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56" customWidth="1"/>
    <col min="2" max="2" width="120" style="56" customWidth="1"/>
    <col min="3" max="3" width="11.5703125" style="56" customWidth="1"/>
    <col min="4" max="4" width="17.5703125" style="56" customWidth="1"/>
    <col min="5" max="5" width="17.7109375" style="56" customWidth="1"/>
    <col min="6" max="6" width="10.5703125" style="56" customWidth="1"/>
    <col min="7" max="16384" width="11.42578125" style="56"/>
  </cols>
  <sheetData>
    <row r="12" spans="2:5" x14ac:dyDescent="0.2">
      <c r="B12" s="55"/>
      <c r="E12" s="57"/>
    </row>
    <row r="13" spans="2:5" x14ac:dyDescent="0.2">
      <c r="B13" s="55"/>
      <c r="E13" s="57"/>
    </row>
    <row r="14" spans="2:5" x14ac:dyDescent="0.2">
      <c r="B14" s="55"/>
      <c r="E14" s="57"/>
    </row>
    <row r="15" spans="2:5" x14ac:dyDescent="0.2">
      <c r="B15" s="55"/>
      <c r="E15" s="57"/>
    </row>
    <row r="16" spans="2:5" x14ac:dyDescent="0.2">
      <c r="B16" s="55"/>
      <c r="E16" s="57"/>
    </row>
    <row r="17" spans="1:6" x14ac:dyDescent="0.2">
      <c r="B17" s="55"/>
      <c r="E17" s="57"/>
    </row>
    <row r="18" spans="1:6" x14ac:dyDescent="0.2">
      <c r="B18" s="55"/>
      <c r="E18" s="57"/>
    </row>
    <row r="19" spans="1:6" x14ac:dyDescent="0.2">
      <c r="B19" s="55"/>
      <c r="E19" s="57"/>
    </row>
    <row r="20" spans="1:6" x14ac:dyDescent="0.2">
      <c r="B20" s="55"/>
      <c r="E20" s="57"/>
    </row>
    <row r="21" spans="1:6" ht="15" x14ac:dyDescent="0.2">
      <c r="A21" s="58"/>
      <c r="B21" s="59" t="s">
        <v>201</v>
      </c>
      <c r="C21" s="60"/>
      <c r="D21" s="60"/>
      <c r="E21" s="60"/>
      <c r="F21" s="60"/>
    </row>
    <row r="22" spans="1:6" ht="15" x14ac:dyDescent="0.2">
      <c r="A22" s="58"/>
      <c r="B22" s="61"/>
      <c r="C22" s="60"/>
      <c r="D22" s="60"/>
      <c r="E22" s="60"/>
      <c r="F22" s="60"/>
    </row>
    <row r="23" spans="1:6" ht="15" x14ac:dyDescent="0.2">
      <c r="A23" s="58"/>
      <c r="B23" s="61"/>
      <c r="C23" s="60"/>
      <c r="D23" s="60"/>
      <c r="E23" s="60"/>
      <c r="F23" s="60"/>
    </row>
    <row r="24" spans="1:6" ht="15" x14ac:dyDescent="0.2">
      <c r="A24" s="58"/>
      <c r="B24" s="59"/>
      <c r="C24" s="60"/>
      <c r="D24" s="60"/>
      <c r="E24" s="60"/>
      <c r="F24" s="60"/>
    </row>
    <row r="25" spans="1:6" ht="15" x14ac:dyDescent="0.2">
      <c r="A25" s="58"/>
      <c r="B25" s="59" t="s">
        <v>202</v>
      </c>
      <c r="C25" s="60"/>
      <c r="D25" s="60"/>
      <c r="E25" s="60"/>
      <c r="F25" s="60"/>
    </row>
    <row r="26" spans="1:6" ht="33.75" customHeight="1" x14ac:dyDescent="0.2">
      <c r="A26" s="58"/>
      <c r="B26" s="81" t="s">
        <v>163</v>
      </c>
      <c r="C26" s="60"/>
      <c r="D26" s="60"/>
      <c r="E26" s="60"/>
      <c r="F26" s="60"/>
    </row>
    <row r="27" spans="1:6" x14ac:dyDescent="0.2">
      <c r="A27" s="62"/>
      <c r="B27" s="60"/>
      <c r="C27" s="63"/>
      <c r="D27" s="63"/>
      <c r="E27" s="64"/>
      <c r="F27" s="60"/>
    </row>
    <row r="28" spans="1:6" ht="15" x14ac:dyDescent="0.2">
      <c r="A28" s="58"/>
      <c r="B28" s="63"/>
      <c r="C28" s="63"/>
      <c r="D28" s="65" t="s">
        <v>41</v>
      </c>
      <c r="E28" s="65" t="s">
        <v>203</v>
      </c>
      <c r="F28" s="60"/>
    </row>
    <row r="29" spans="1:6" ht="13.5" thickBot="1" x14ac:dyDescent="0.25">
      <c r="A29" s="66"/>
      <c r="B29" s="66"/>
      <c r="C29" s="66"/>
      <c r="D29" s="66"/>
      <c r="E29" s="66"/>
      <c r="F29" s="67"/>
    </row>
    <row r="30" spans="1:6" s="68" customFormat="1" ht="21.75" customHeight="1" x14ac:dyDescent="0.2">
      <c r="A30" s="103" t="s">
        <v>0</v>
      </c>
      <c r="B30" s="103"/>
      <c r="C30" s="103"/>
      <c r="D30" s="103"/>
      <c r="E30" s="103"/>
      <c r="F30" s="103"/>
    </row>
    <row r="31" spans="1:6" x14ac:dyDescent="0.2">
      <c r="A31" s="58"/>
      <c r="B31" s="62"/>
      <c r="C31" s="58"/>
      <c r="D31" s="58"/>
      <c r="E31" s="58"/>
    </row>
    <row r="32" spans="1:6" ht="14.25" x14ac:dyDescent="0.2">
      <c r="A32" s="60"/>
      <c r="B32" s="69" t="s">
        <v>7</v>
      </c>
      <c r="C32" s="69"/>
      <c r="D32" s="69"/>
      <c r="E32" s="70"/>
      <c r="F32" s="60"/>
    </row>
    <row r="33" spans="1:6" ht="14.25" x14ac:dyDescent="0.2">
      <c r="A33" s="60"/>
      <c r="B33" s="102"/>
      <c r="C33" s="102"/>
      <c r="D33" s="102"/>
      <c r="E33" s="70"/>
      <c r="F33" s="60"/>
    </row>
    <row r="34" spans="1:6" ht="14.25" x14ac:dyDescent="0.2">
      <c r="A34" s="60"/>
      <c r="B34" s="102"/>
      <c r="C34" s="102"/>
      <c r="D34" s="102"/>
      <c r="E34" s="70"/>
      <c r="F34" s="60"/>
    </row>
    <row r="35" spans="1:6" ht="30" customHeight="1" x14ac:dyDescent="0.2">
      <c r="A35" s="60"/>
      <c r="B35" s="102" t="s">
        <v>204</v>
      </c>
      <c r="C35" s="102"/>
      <c r="D35" s="102"/>
      <c r="E35" s="70"/>
      <c r="F35" s="60"/>
    </row>
    <row r="36" spans="1:6" ht="14.25" x14ac:dyDescent="0.2">
      <c r="A36" s="60"/>
      <c r="B36" s="102"/>
      <c r="C36" s="102"/>
      <c r="D36" s="102"/>
      <c r="E36" s="70"/>
      <c r="F36" s="60"/>
    </row>
    <row r="37" spans="1:6" ht="14.25" x14ac:dyDescent="0.2">
      <c r="A37" s="60"/>
      <c r="B37" s="102" t="s">
        <v>205</v>
      </c>
      <c r="C37" s="102"/>
      <c r="D37" s="102"/>
      <c r="E37" s="70"/>
      <c r="F37" s="60"/>
    </row>
    <row r="38" spans="1:6" ht="14.25" x14ac:dyDescent="0.2">
      <c r="A38" s="60"/>
      <c r="B38" s="102"/>
      <c r="C38" s="102"/>
      <c r="D38" s="102"/>
      <c r="E38" s="70"/>
      <c r="F38" s="60"/>
    </row>
    <row r="39" spans="1:6" ht="14.25" x14ac:dyDescent="0.2">
      <c r="A39" s="60"/>
      <c r="B39" s="102"/>
      <c r="C39" s="102"/>
      <c r="D39" s="102"/>
      <c r="E39" s="70"/>
      <c r="F39" s="60"/>
    </row>
    <row r="40" spans="1:6" ht="14.25" x14ac:dyDescent="0.2">
      <c r="A40" s="60"/>
      <c r="B40" s="102"/>
      <c r="C40" s="102"/>
      <c r="D40" s="102"/>
      <c r="E40" s="70"/>
      <c r="F40" s="60"/>
    </row>
    <row r="41" spans="1:6" ht="14.25" x14ac:dyDescent="0.2">
      <c r="A41" s="60"/>
      <c r="B41" s="102"/>
      <c r="C41" s="102"/>
      <c r="D41" s="102"/>
      <c r="E41" s="70"/>
      <c r="F41" s="60"/>
    </row>
    <row r="42" spans="1:6" ht="14.25" x14ac:dyDescent="0.2">
      <c r="A42" s="60"/>
      <c r="B42" s="102"/>
      <c r="C42" s="102"/>
      <c r="D42" s="102"/>
      <c r="E42" s="70"/>
      <c r="F42" s="60"/>
    </row>
    <row r="43" spans="1:6" ht="14.25" x14ac:dyDescent="0.2">
      <c r="A43" s="60"/>
      <c r="B43" s="102"/>
      <c r="C43" s="102"/>
      <c r="D43" s="102"/>
      <c r="E43" s="70"/>
      <c r="F43" s="60"/>
    </row>
    <row r="44" spans="1:6" ht="14.25" x14ac:dyDescent="0.2">
      <c r="A44" s="60"/>
      <c r="B44" s="102"/>
      <c r="C44" s="102"/>
      <c r="D44" s="102"/>
      <c r="E44" s="70"/>
      <c r="F44" s="60"/>
    </row>
    <row r="45" spans="1:6" ht="14.25" x14ac:dyDescent="0.2">
      <c r="A45" s="60"/>
      <c r="B45" s="102"/>
      <c r="C45" s="102"/>
      <c r="D45" s="102"/>
      <c r="E45" s="70"/>
      <c r="F45" s="60"/>
    </row>
    <row r="46" spans="1:6" ht="14.25" x14ac:dyDescent="0.2">
      <c r="A46" s="60"/>
      <c r="B46" s="102"/>
      <c r="C46" s="102"/>
      <c r="D46" s="102"/>
      <c r="E46" s="70"/>
      <c r="F46" s="60"/>
    </row>
    <row r="47" spans="1:6" ht="14.25" x14ac:dyDescent="0.2">
      <c r="A47" s="60"/>
      <c r="B47" s="102"/>
      <c r="C47" s="102"/>
      <c r="D47" s="102"/>
      <c r="E47" s="70"/>
      <c r="F47" s="60"/>
    </row>
    <row r="48" spans="1:6" ht="14.25" x14ac:dyDescent="0.2">
      <c r="A48" s="60"/>
      <c r="B48" s="102"/>
      <c r="C48" s="102"/>
      <c r="D48" s="102"/>
      <c r="E48" s="70"/>
      <c r="F48" s="60"/>
    </row>
    <row r="49" spans="1:6" ht="14.25" x14ac:dyDescent="0.2">
      <c r="A49" s="60"/>
      <c r="B49" s="102"/>
      <c r="C49" s="102"/>
      <c r="D49" s="102"/>
      <c r="E49" s="70"/>
      <c r="F49" s="60"/>
    </row>
    <row r="50" spans="1:6" ht="14.25" x14ac:dyDescent="0.2">
      <c r="A50" s="60"/>
      <c r="B50" s="102"/>
      <c r="C50" s="102"/>
      <c r="D50" s="102"/>
      <c r="E50" s="70"/>
      <c r="F50" s="60"/>
    </row>
    <row r="51" spans="1:6" ht="14.25" x14ac:dyDescent="0.2">
      <c r="A51" s="60"/>
      <c r="B51" s="102"/>
      <c r="C51" s="102"/>
      <c r="D51" s="102"/>
      <c r="E51" s="70"/>
      <c r="F51" s="60"/>
    </row>
    <row r="52" spans="1:6" ht="14.25" x14ac:dyDescent="0.2">
      <c r="A52" s="60"/>
      <c r="B52" s="102"/>
      <c r="C52" s="102"/>
      <c r="D52" s="102"/>
      <c r="E52" s="70"/>
      <c r="F52" s="60"/>
    </row>
    <row r="53" spans="1:6" ht="14.25" x14ac:dyDescent="0.2">
      <c r="A53" s="60"/>
      <c r="B53" s="102"/>
      <c r="C53" s="102"/>
      <c r="D53" s="102"/>
      <c r="E53" s="70"/>
      <c r="F53" s="60"/>
    </row>
    <row r="54" spans="1:6" ht="14.25" x14ac:dyDescent="0.2">
      <c r="A54" s="60"/>
      <c r="B54" s="102"/>
      <c r="C54" s="102"/>
      <c r="D54" s="102"/>
      <c r="E54" s="70"/>
      <c r="F54" s="60"/>
    </row>
    <row r="55" spans="1:6" ht="14.25" x14ac:dyDescent="0.2">
      <c r="A55" s="60"/>
      <c r="B55" s="102"/>
      <c r="C55" s="102"/>
      <c r="D55" s="102"/>
      <c r="E55" s="70"/>
      <c r="F55" s="60"/>
    </row>
    <row r="56" spans="1:6" ht="14.25" x14ac:dyDescent="0.2">
      <c r="A56" s="60"/>
      <c r="B56" s="102"/>
      <c r="C56" s="102"/>
      <c r="D56" s="102"/>
      <c r="E56" s="70"/>
      <c r="F56" s="60"/>
    </row>
    <row r="57" spans="1:6" ht="14.25" x14ac:dyDescent="0.2">
      <c r="A57" s="60"/>
      <c r="B57" s="102"/>
      <c r="C57" s="102"/>
      <c r="D57" s="102"/>
      <c r="E57" s="70"/>
      <c r="F57" s="60"/>
    </row>
    <row r="58" spans="1:6" ht="14.25" x14ac:dyDescent="0.2">
      <c r="A58" s="60"/>
      <c r="B58" s="102"/>
      <c r="C58" s="102"/>
      <c r="D58" s="102"/>
      <c r="E58" s="70"/>
      <c r="F58" s="60"/>
    </row>
    <row r="59" spans="1:6" ht="14.25" x14ac:dyDescent="0.2">
      <c r="A59" s="60"/>
      <c r="B59" s="88"/>
      <c r="C59" s="88"/>
      <c r="D59" s="88"/>
      <c r="E59" s="70"/>
      <c r="F59" s="60"/>
    </row>
    <row r="60" spans="1:6" ht="14.25" x14ac:dyDescent="0.2">
      <c r="A60" s="60"/>
      <c r="B60" s="102"/>
      <c r="C60" s="102"/>
      <c r="D60" s="102"/>
      <c r="E60" s="70"/>
      <c r="F60" s="60"/>
    </row>
    <row r="61" spans="1:6" ht="14.25" x14ac:dyDescent="0.2">
      <c r="A61" s="60"/>
      <c r="B61" s="102"/>
      <c r="C61" s="102"/>
      <c r="D61" s="102"/>
      <c r="E61" s="70"/>
      <c r="F61" s="60"/>
    </row>
    <row r="62" spans="1:6" ht="14.25" x14ac:dyDescent="0.2">
      <c r="A62" s="60"/>
      <c r="B62" s="88"/>
      <c r="C62" s="88"/>
      <c r="D62" s="88"/>
      <c r="E62" s="70"/>
      <c r="F62" s="60"/>
    </row>
    <row r="63" spans="1:6" ht="14.25" x14ac:dyDescent="0.2">
      <c r="A63" s="60"/>
      <c r="B63" s="102"/>
      <c r="C63" s="102"/>
      <c r="D63" s="102"/>
      <c r="E63" s="70"/>
      <c r="F63" s="60"/>
    </row>
    <row r="64" spans="1:6" ht="14.25" x14ac:dyDescent="0.2">
      <c r="A64" s="60"/>
      <c r="B64" s="102"/>
      <c r="C64" s="102"/>
      <c r="D64" s="102"/>
      <c r="E64" s="70"/>
      <c r="F64" s="60"/>
    </row>
    <row r="65" spans="1:6" ht="14.25" x14ac:dyDescent="0.2">
      <c r="A65" s="60"/>
      <c r="B65" s="102"/>
      <c r="C65" s="102"/>
      <c r="D65" s="102"/>
      <c r="E65" s="70"/>
      <c r="F65" s="60"/>
    </row>
    <row r="66" spans="1:6" ht="14.25" x14ac:dyDescent="0.2">
      <c r="A66" s="60"/>
      <c r="B66" s="102"/>
      <c r="C66" s="102"/>
      <c r="D66" s="102"/>
      <c r="E66" s="70"/>
      <c r="F66" s="60"/>
    </row>
    <row r="67" spans="1:6" ht="14.25" x14ac:dyDescent="0.2">
      <c r="A67" s="60"/>
      <c r="B67" s="102"/>
      <c r="C67" s="102"/>
      <c r="D67" s="102"/>
      <c r="E67" s="70"/>
      <c r="F67" s="60"/>
    </row>
    <row r="68" spans="1:6" ht="14.25" x14ac:dyDescent="0.2">
      <c r="A68" s="60"/>
      <c r="B68" s="102"/>
      <c r="C68" s="102"/>
      <c r="D68" s="102"/>
      <c r="E68" s="70"/>
      <c r="F68" s="60"/>
    </row>
    <row r="69" spans="1:6" ht="13.5" customHeight="1" x14ac:dyDescent="0.2">
      <c r="A69" s="60"/>
      <c r="B69" s="102"/>
      <c r="C69" s="102"/>
      <c r="D69" s="102"/>
      <c r="E69" s="70"/>
      <c r="F69" s="60"/>
    </row>
    <row r="70" spans="1:6" ht="13.5" customHeight="1" x14ac:dyDescent="0.2">
      <c r="A70" s="60"/>
      <c r="B70" s="59" t="s">
        <v>45</v>
      </c>
      <c r="C70" s="61"/>
      <c r="D70" s="61"/>
      <c r="E70" s="39">
        <f>3.5*255</f>
        <v>892.5</v>
      </c>
      <c r="F70" s="60"/>
    </row>
    <row r="71" spans="1:6" ht="13.5" customHeight="1" x14ac:dyDescent="0.2">
      <c r="A71" s="60"/>
      <c r="B71" s="72"/>
      <c r="C71" s="44" t="s">
        <v>42</v>
      </c>
      <c r="D71" s="61"/>
      <c r="E71" s="40">
        <v>0</v>
      </c>
      <c r="F71" s="60"/>
    </row>
    <row r="72" spans="1:6" ht="13.5" customHeight="1" x14ac:dyDescent="0.2">
      <c r="A72" s="60"/>
      <c r="B72" s="72"/>
      <c r="C72" s="44" t="s">
        <v>157</v>
      </c>
      <c r="D72" s="61"/>
      <c r="E72" s="40">
        <v>100</v>
      </c>
      <c r="F72" s="60"/>
    </row>
    <row r="73" spans="1:6" ht="13.5" customHeight="1" x14ac:dyDescent="0.2">
      <c r="A73" s="60"/>
      <c r="B73" s="59" t="s">
        <v>44</v>
      </c>
      <c r="C73" s="61"/>
      <c r="D73" s="61"/>
      <c r="E73" s="39">
        <f>SUM(E70:E72)</f>
        <v>992.5</v>
      </c>
      <c r="F73" s="60"/>
    </row>
    <row r="74" spans="1:6" ht="13.5" customHeight="1" x14ac:dyDescent="0.2">
      <c r="A74" s="60"/>
      <c r="B74" s="61" t="s">
        <v>6</v>
      </c>
      <c r="C74" s="73">
        <v>0.05</v>
      </c>
      <c r="D74" s="61"/>
      <c r="E74" s="45">
        <f>ROUND(E73*C74,2)</f>
        <v>49.63</v>
      </c>
      <c r="F74" s="60"/>
    </row>
    <row r="75" spans="1:6" ht="13.5" customHeight="1" x14ac:dyDescent="0.2">
      <c r="A75" s="60"/>
      <c r="B75" s="61" t="s">
        <v>5</v>
      </c>
      <c r="C75" s="74">
        <v>9.9750000000000005E-2</v>
      </c>
      <c r="D75" s="61"/>
      <c r="E75" s="46">
        <f>ROUND(E73*C75,2)</f>
        <v>99</v>
      </c>
      <c r="F75" s="60"/>
    </row>
    <row r="76" spans="1:6" ht="13.5" customHeight="1" x14ac:dyDescent="0.2">
      <c r="A76" s="60"/>
      <c r="B76" s="61"/>
      <c r="C76" s="61"/>
      <c r="D76" s="61"/>
      <c r="E76" s="75"/>
      <c r="F76" s="60"/>
    </row>
    <row r="77" spans="1:6" ht="16.5" customHeight="1" thickBot="1" x14ac:dyDescent="0.25">
      <c r="A77" s="60"/>
      <c r="B77" s="59" t="s">
        <v>46</v>
      </c>
      <c r="C77" s="61"/>
      <c r="D77" s="61"/>
      <c r="E77" s="43">
        <f>SUM(E73:E75)</f>
        <v>1141.1300000000001</v>
      </c>
      <c r="F77" s="60"/>
    </row>
    <row r="78" spans="1:6" ht="15.75" thickTop="1" x14ac:dyDescent="0.2">
      <c r="A78" s="60"/>
      <c r="B78" s="108"/>
      <c r="C78" s="108"/>
      <c r="D78" s="108"/>
      <c r="E78" s="76"/>
      <c r="F78" s="60"/>
    </row>
    <row r="79" spans="1:6" ht="15" x14ac:dyDescent="0.2">
      <c r="A79" s="60"/>
      <c r="B79" s="109" t="s">
        <v>48</v>
      </c>
      <c r="C79" s="109"/>
      <c r="D79" s="109"/>
      <c r="E79" s="76">
        <v>0</v>
      </c>
      <c r="F79" s="60"/>
    </row>
    <row r="80" spans="1:6" ht="15" x14ac:dyDescent="0.2">
      <c r="A80" s="60"/>
      <c r="B80" s="108"/>
      <c r="C80" s="108"/>
      <c r="D80" s="108"/>
      <c r="E80" s="76"/>
      <c r="F80" s="60"/>
    </row>
    <row r="81" spans="1:6" ht="19.5" customHeight="1" x14ac:dyDescent="0.2">
      <c r="A81" s="60"/>
      <c r="B81" s="77" t="s">
        <v>47</v>
      </c>
      <c r="C81" s="78"/>
      <c r="D81" s="78"/>
      <c r="E81" s="79">
        <f>E77-E79</f>
        <v>1141.1300000000001</v>
      </c>
      <c r="F81" s="60"/>
    </row>
    <row r="82" spans="1:6" ht="13.5" customHeight="1" x14ac:dyDescent="0.2">
      <c r="A82" s="60"/>
      <c r="B82" s="60"/>
      <c r="C82" s="60"/>
      <c r="D82" s="60"/>
      <c r="E82" s="60"/>
      <c r="F82" s="60"/>
    </row>
    <row r="83" spans="1:6" x14ac:dyDescent="0.2">
      <c r="A83" s="60"/>
      <c r="B83" s="60"/>
      <c r="C83" s="60"/>
      <c r="D83" s="60"/>
      <c r="E83" s="60"/>
      <c r="F83" s="60"/>
    </row>
    <row r="84" spans="1:6" x14ac:dyDescent="0.2">
      <c r="A84" s="60"/>
      <c r="B84" s="110"/>
      <c r="C84" s="110"/>
      <c r="D84" s="110"/>
      <c r="E84" s="110"/>
      <c r="F84" s="60"/>
    </row>
    <row r="85" spans="1:6" ht="14.25" x14ac:dyDescent="0.2">
      <c r="A85" s="111" t="s">
        <v>160</v>
      </c>
      <c r="B85" s="111"/>
      <c r="C85" s="111"/>
      <c r="D85" s="111"/>
      <c r="E85" s="111"/>
      <c r="F85" s="111"/>
    </row>
    <row r="86" spans="1:6" ht="14.25" x14ac:dyDescent="0.2">
      <c r="A86" s="112" t="s">
        <v>161</v>
      </c>
      <c r="B86" s="112"/>
      <c r="C86" s="112"/>
      <c r="D86" s="112"/>
      <c r="E86" s="112"/>
      <c r="F86" s="112"/>
    </row>
    <row r="87" spans="1:6" x14ac:dyDescent="0.2">
      <c r="A87" s="60"/>
      <c r="B87" s="60"/>
      <c r="C87" s="60"/>
      <c r="D87" s="60"/>
      <c r="E87" s="60"/>
      <c r="F87" s="60"/>
    </row>
    <row r="88" spans="1:6" x14ac:dyDescent="0.2">
      <c r="A88" s="60"/>
      <c r="B88" s="104"/>
      <c r="C88" s="104"/>
      <c r="D88" s="104"/>
      <c r="E88" s="104"/>
      <c r="F88" s="60"/>
    </row>
    <row r="89" spans="1:6" ht="15" x14ac:dyDescent="0.2">
      <c r="A89" s="105" t="s">
        <v>9</v>
      </c>
      <c r="B89" s="105"/>
      <c r="C89" s="105"/>
      <c r="D89" s="105"/>
      <c r="E89" s="105"/>
      <c r="F89" s="105"/>
    </row>
    <row r="91" spans="1:6" ht="39.75" customHeight="1" x14ac:dyDescent="0.2">
      <c r="B91" s="106"/>
      <c r="C91" s="107"/>
      <c r="D91" s="107"/>
    </row>
    <row r="92" spans="1:6" ht="13.5" customHeight="1" x14ac:dyDescent="0.2"/>
    <row r="93" spans="1:6" x14ac:dyDescent="0.2">
      <c r="B93" s="80"/>
      <c r="C93" s="80"/>
      <c r="D93" s="80"/>
    </row>
  </sheetData>
  <mergeCells count="45">
    <mergeCell ref="A86:F86"/>
    <mergeCell ref="B88:E88"/>
    <mergeCell ref="A89:F89"/>
    <mergeCell ref="B91:D91"/>
    <mergeCell ref="B69:D69"/>
    <mergeCell ref="B78:D78"/>
    <mergeCell ref="B79:D79"/>
    <mergeCell ref="B80:D80"/>
    <mergeCell ref="B84:E84"/>
    <mergeCell ref="A85:F85"/>
    <mergeCell ref="B68:D68"/>
    <mergeCell ref="B55:D55"/>
    <mergeCell ref="B56:D56"/>
    <mergeCell ref="B57:D57"/>
    <mergeCell ref="B58:D58"/>
    <mergeCell ref="B60:D60"/>
    <mergeCell ref="B61:D61"/>
    <mergeCell ref="B63:D63"/>
    <mergeCell ref="B64:D64"/>
    <mergeCell ref="B65:D65"/>
    <mergeCell ref="B66:D66"/>
    <mergeCell ref="B67:D67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42:D42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dataValidations count="1">
    <dataValidation type="list" allowBlank="1" showInputMessage="1" showErrorMessage="1" sqref="B78:B80 B12:B20 B33:B69" xr:uid="{C8AA1780-4803-460F-80C5-EF64CE36F0AC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C44E8-7F5D-46CE-9C79-F8DAE4848834}">
  <sheetPr>
    <pageSetUpPr fitToPage="1"/>
  </sheetPr>
  <dimension ref="A12:F93"/>
  <sheetViews>
    <sheetView view="pageBreakPreview" topLeftCell="A25" zoomScale="80" zoomScaleNormal="100" zoomScaleSheetLayoutView="80" workbookViewId="0">
      <selection activeCell="E75" sqref="E75"/>
    </sheetView>
  </sheetViews>
  <sheetFormatPr baseColWidth="10" defaultRowHeight="12.75" x14ac:dyDescent="0.2"/>
  <cols>
    <col min="1" max="1" width="5.140625" style="56" customWidth="1"/>
    <col min="2" max="2" width="120" style="56" customWidth="1"/>
    <col min="3" max="3" width="11.5703125" style="56" customWidth="1"/>
    <col min="4" max="4" width="17.5703125" style="56" customWidth="1"/>
    <col min="5" max="5" width="17.7109375" style="56" customWidth="1"/>
    <col min="6" max="6" width="10.5703125" style="56" customWidth="1"/>
    <col min="7" max="16384" width="11.42578125" style="56"/>
  </cols>
  <sheetData>
    <row r="12" spans="2:5" x14ac:dyDescent="0.2">
      <c r="B12" s="55"/>
      <c r="E12" s="57"/>
    </row>
    <row r="13" spans="2:5" x14ac:dyDescent="0.2">
      <c r="B13" s="55"/>
      <c r="E13" s="57"/>
    </row>
    <row r="14" spans="2:5" x14ac:dyDescent="0.2">
      <c r="B14" s="55"/>
      <c r="E14" s="57"/>
    </row>
    <row r="15" spans="2:5" x14ac:dyDescent="0.2">
      <c r="B15" s="55"/>
      <c r="E15" s="57"/>
    </row>
    <row r="16" spans="2:5" x14ac:dyDescent="0.2">
      <c r="B16" s="55"/>
      <c r="E16" s="57"/>
    </row>
    <row r="17" spans="1:6" x14ac:dyDescent="0.2">
      <c r="B17" s="55"/>
      <c r="E17" s="57"/>
    </row>
    <row r="18" spans="1:6" x14ac:dyDescent="0.2">
      <c r="B18" s="55"/>
      <c r="E18" s="57"/>
    </row>
    <row r="19" spans="1:6" x14ac:dyDescent="0.2">
      <c r="B19" s="55"/>
      <c r="E19" s="57"/>
    </row>
    <row r="20" spans="1:6" x14ac:dyDescent="0.2">
      <c r="B20" s="55"/>
      <c r="E20" s="57"/>
    </row>
    <row r="21" spans="1:6" ht="15" x14ac:dyDescent="0.2">
      <c r="A21" s="58"/>
      <c r="B21" s="59" t="s">
        <v>206</v>
      </c>
      <c r="C21" s="60"/>
      <c r="D21" s="60"/>
      <c r="E21" s="60"/>
      <c r="F21" s="60"/>
    </row>
    <row r="22" spans="1:6" ht="15" x14ac:dyDescent="0.2">
      <c r="A22" s="58"/>
      <c r="B22" s="61"/>
      <c r="C22" s="60"/>
      <c r="D22" s="60"/>
      <c r="E22" s="60"/>
      <c r="F22" s="60"/>
    </row>
    <row r="23" spans="1:6" ht="15" x14ac:dyDescent="0.2">
      <c r="A23" s="58"/>
      <c r="B23" s="61"/>
      <c r="C23" s="60"/>
      <c r="D23" s="60"/>
      <c r="E23" s="60"/>
      <c r="F23" s="60"/>
    </row>
    <row r="24" spans="1:6" ht="15" x14ac:dyDescent="0.2">
      <c r="A24" s="58"/>
      <c r="B24" s="59"/>
      <c r="C24" s="60"/>
      <c r="D24" s="60"/>
      <c r="E24" s="60"/>
      <c r="F24" s="60"/>
    </row>
    <row r="25" spans="1:6" ht="15" x14ac:dyDescent="0.2">
      <c r="A25" s="58"/>
      <c r="B25" s="59" t="s">
        <v>207</v>
      </c>
      <c r="C25" s="60"/>
      <c r="D25" s="60"/>
      <c r="E25" s="60"/>
      <c r="F25" s="60"/>
    </row>
    <row r="26" spans="1:6" ht="33.75" customHeight="1" x14ac:dyDescent="0.2">
      <c r="A26" s="58"/>
      <c r="B26" s="81" t="s">
        <v>163</v>
      </c>
      <c r="C26" s="60"/>
      <c r="D26" s="60"/>
      <c r="E26" s="60"/>
      <c r="F26" s="60"/>
    </row>
    <row r="27" spans="1:6" x14ac:dyDescent="0.2">
      <c r="A27" s="62"/>
      <c r="B27" s="60"/>
      <c r="C27" s="63"/>
      <c r="D27" s="63"/>
      <c r="E27" s="64"/>
      <c r="F27" s="60"/>
    </row>
    <row r="28" spans="1:6" ht="15" x14ac:dyDescent="0.2">
      <c r="A28" s="58"/>
      <c r="B28" s="63"/>
      <c r="C28" s="63"/>
      <c r="D28" s="65" t="s">
        <v>41</v>
      </c>
      <c r="E28" s="65" t="s">
        <v>208</v>
      </c>
      <c r="F28" s="60"/>
    </row>
    <row r="29" spans="1:6" ht="13.5" thickBot="1" x14ac:dyDescent="0.25">
      <c r="A29" s="66"/>
      <c r="B29" s="66"/>
      <c r="C29" s="66"/>
      <c r="D29" s="66"/>
      <c r="E29" s="66"/>
      <c r="F29" s="67"/>
    </row>
    <row r="30" spans="1:6" s="68" customFormat="1" ht="21.75" customHeight="1" x14ac:dyDescent="0.2">
      <c r="A30" s="103" t="s">
        <v>0</v>
      </c>
      <c r="B30" s="103"/>
      <c r="C30" s="103"/>
      <c r="D30" s="103"/>
      <c r="E30" s="103"/>
      <c r="F30" s="103"/>
    </row>
    <row r="31" spans="1:6" x14ac:dyDescent="0.2">
      <c r="A31" s="58"/>
      <c r="B31" s="62"/>
      <c r="C31" s="58"/>
      <c r="D31" s="58"/>
      <c r="E31" s="58"/>
    </row>
    <row r="32" spans="1:6" ht="14.25" x14ac:dyDescent="0.2">
      <c r="A32" s="60"/>
      <c r="B32" s="69" t="s">
        <v>7</v>
      </c>
      <c r="C32" s="69"/>
      <c r="D32" s="69"/>
      <c r="E32" s="70"/>
      <c r="F32" s="60"/>
    </row>
    <row r="33" spans="1:6" ht="14.25" x14ac:dyDescent="0.2">
      <c r="A33" s="60"/>
      <c r="B33" s="102"/>
      <c r="C33" s="102"/>
      <c r="D33" s="102"/>
      <c r="E33" s="70"/>
      <c r="F33" s="60"/>
    </row>
    <row r="34" spans="1:6" ht="14.25" x14ac:dyDescent="0.2">
      <c r="A34" s="60"/>
      <c r="B34" s="102"/>
      <c r="C34" s="102"/>
      <c r="D34" s="102"/>
      <c r="E34" s="70"/>
      <c r="F34" s="60"/>
    </row>
    <row r="35" spans="1:6" ht="30" customHeight="1" x14ac:dyDescent="0.2">
      <c r="A35" s="60"/>
      <c r="B35" s="102" t="s">
        <v>209</v>
      </c>
      <c r="C35" s="102"/>
      <c r="D35" s="102"/>
      <c r="E35" s="70"/>
      <c r="F35" s="60"/>
    </row>
    <row r="36" spans="1:6" ht="14.25" x14ac:dyDescent="0.2">
      <c r="A36" s="60"/>
      <c r="B36" s="102"/>
      <c r="C36" s="102"/>
      <c r="D36" s="102"/>
      <c r="E36" s="70"/>
      <c r="F36" s="60"/>
    </row>
    <row r="37" spans="1:6" ht="14.25" x14ac:dyDescent="0.2">
      <c r="A37" s="60"/>
      <c r="B37" s="102"/>
      <c r="C37" s="102"/>
      <c r="D37" s="102"/>
      <c r="E37" s="70"/>
      <c r="F37" s="60"/>
    </row>
    <row r="38" spans="1:6" ht="14.25" x14ac:dyDescent="0.2">
      <c r="A38" s="60"/>
      <c r="B38" s="102"/>
      <c r="C38" s="102"/>
      <c r="D38" s="102"/>
      <c r="E38" s="70"/>
      <c r="F38" s="60"/>
    </row>
    <row r="39" spans="1:6" ht="14.25" x14ac:dyDescent="0.2">
      <c r="A39" s="60"/>
      <c r="B39" s="102"/>
      <c r="C39" s="102"/>
      <c r="D39" s="102"/>
      <c r="E39" s="70"/>
      <c r="F39" s="60"/>
    </row>
    <row r="40" spans="1:6" ht="14.25" x14ac:dyDescent="0.2">
      <c r="A40" s="60"/>
      <c r="B40" s="102"/>
      <c r="C40" s="102"/>
      <c r="D40" s="102"/>
      <c r="E40" s="70"/>
      <c r="F40" s="60"/>
    </row>
    <row r="41" spans="1:6" ht="14.25" x14ac:dyDescent="0.2">
      <c r="A41" s="60"/>
      <c r="B41" s="102"/>
      <c r="C41" s="102"/>
      <c r="D41" s="102"/>
      <c r="E41" s="70"/>
      <c r="F41" s="60"/>
    </row>
    <row r="42" spans="1:6" ht="14.25" x14ac:dyDescent="0.2">
      <c r="A42" s="60"/>
      <c r="B42" s="102"/>
      <c r="C42" s="102"/>
      <c r="D42" s="102"/>
      <c r="E42" s="70"/>
      <c r="F42" s="60"/>
    </row>
    <row r="43" spans="1:6" ht="14.25" x14ac:dyDescent="0.2">
      <c r="A43" s="60"/>
      <c r="B43" s="102"/>
      <c r="C43" s="102"/>
      <c r="D43" s="102"/>
      <c r="E43" s="70"/>
      <c r="F43" s="60"/>
    </row>
    <row r="44" spans="1:6" ht="14.25" x14ac:dyDescent="0.2">
      <c r="A44" s="60"/>
      <c r="B44" s="102"/>
      <c r="C44" s="102"/>
      <c r="D44" s="102"/>
      <c r="E44" s="70"/>
      <c r="F44" s="60"/>
    </row>
    <row r="45" spans="1:6" ht="14.25" x14ac:dyDescent="0.2">
      <c r="A45" s="60"/>
      <c r="B45" s="102"/>
      <c r="C45" s="102"/>
      <c r="D45" s="102"/>
      <c r="E45" s="70"/>
      <c r="F45" s="60"/>
    </row>
    <row r="46" spans="1:6" ht="14.25" x14ac:dyDescent="0.2">
      <c r="A46" s="60"/>
      <c r="B46" s="102"/>
      <c r="C46" s="102"/>
      <c r="D46" s="102"/>
      <c r="E46" s="70"/>
      <c r="F46" s="60"/>
    </row>
    <row r="47" spans="1:6" ht="14.25" x14ac:dyDescent="0.2">
      <c r="A47" s="60"/>
      <c r="B47" s="102"/>
      <c r="C47" s="102"/>
      <c r="D47" s="102"/>
      <c r="E47" s="70"/>
      <c r="F47" s="60"/>
    </row>
    <row r="48" spans="1:6" ht="14.25" x14ac:dyDescent="0.2">
      <c r="A48" s="60"/>
      <c r="B48" s="102"/>
      <c r="C48" s="102"/>
      <c r="D48" s="102"/>
      <c r="E48" s="70"/>
      <c r="F48" s="60"/>
    </row>
    <row r="49" spans="1:6" ht="14.25" x14ac:dyDescent="0.2">
      <c r="A49" s="60"/>
      <c r="B49" s="102"/>
      <c r="C49" s="102"/>
      <c r="D49" s="102"/>
      <c r="E49" s="70"/>
      <c r="F49" s="60"/>
    </row>
    <row r="50" spans="1:6" ht="14.25" x14ac:dyDescent="0.2">
      <c r="A50" s="60"/>
      <c r="B50" s="102"/>
      <c r="C50" s="102"/>
      <c r="D50" s="102"/>
      <c r="E50" s="70"/>
      <c r="F50" s="60"/>
    </row>
    <row r="51" spans="1:6" ht="14.25" x14ac:dyDescent="0.2">
      <c r="A51" s="60"/>
      <c r="B51" s="102"/>
      <c r="C51" s="102"/>
      <c r="D51" s="102"/>
      <c r="E51" s="70"/>
      <c r="F51" s="60"/>
    </row>
    <row r="52" spans="1:6" ht="14.25" x14ac:dyDescent="0.2">
      <c r="A52" s="60"/>
      <c r="B52" s="102"/>
      <c r="C52" s="102"/>
      <c r="D52" s="102"/>
      <c r="E52" s="70"/>
      <c r="F52" s="60"/>
    </row>
    <row r="53" spans="1:6" ht="14.25" x14ac:dyDescent="0.2">
      <c r="A53" s="60"/>
      <c r="B53" s="102"/>
      <c r="C53" s="102"/>
      <c r="D53" s="102"/>
      <c r="E53" s="70"/>
      <c r="F53" s="60"/>
    </row>
    <row r="54" spans="1:6" ht="14.25" x14ac:dyDescent="0.2">
      <c r="A54" s="60"/>
      <c r="B54" s="102"/>
      <c r="C54" s="102"/>
      <c r="D54" s="102"/>
      <c r="E54" s="70"/>
      <c r="F54" s="60"/>
    </row>
    <row r="55" spans="1:6" ht="14.25" x14ac:dyDescent="0.2">
      <c r="A55" s="60"/>
      <c r="B55" s="102"/>
      <c r="C55" s="102"/>
      <c r="D55" s="102"/>
      <c r="E55" s="70"/>
      <c r="F55" s="60"/>
    </row>
    <row r="56" spans="1:6" ht="14.25" x14ac:dyDescent="0.2">
      <c r="A56" s="60"/>
      <c r="B56" s="102"/>
      <c r="C56" s="102"/>
      <c r="D56" s="102"/>
      <c r="E56" s="70"/>
      <c r="F56" s="60"/>
    </row>
    <row r="57" spans="1:6" ht="14.25" x14ac:dyDescent="0.2">
      <c r="A57" s="60"/>
      <c r="B57" s="102"/>
      <c r="C57" s="102"/>
      <c r="D57" s="102"/>
      <c r="E57" s="70"/>
      <c r="F57" s="60"/>
    </row>
    <row r="58" spans="1:6" ht="14.25" x14ac:dyDescent="0.2">
      <c r="A58" s="60"/>
      <c r="B58" s="102"/>
      <c r="C58" s="102"/>
      <c r="D58" s="102"/>
      <c r="E58" s="70"/>
      <c r="F58" s="60"/>
    </row>
    <row r="59" spans="1:6" ht="14.25" x14ac:dyDescent="0.2">
      <c r="A59" s="60"/>
      <c r="B59" s="89"/>
      <c r="C59" s="89"/>
      <c r="D59" s="89"/>
      <c r="E59" s="70"/>
      <c r="F59" s="60"/>
    </row>
    <row r="60" spans="1:6" ht="14.25" x14ac:dyDescent="0.2">
      <c r="A60" s="60"/>
      <c r="B60" s="102"/>
      <c r="C60" s="102"/>
      <c r="D60" s="102"/>
      <c r="E60" s="70"/>
      <c r="F60" s="60"/>
    </row>
    <row r="61" spans="1:6" ht="14.25" x14ac:dyDescent="0.2">
      <c r="A61" s="60"/>
      <c r="B61" s="102"/>
      <c r="C61" s="102"/>
      <c r="D61" s="102"/>
      <c r="E61" s="70"/>
      <c r="F61" s="60"/>
    </row>
    <row r="62" spans="1:6" ht="14.25" x14ac:dyDescent="0.2">
      <c r="A62" s="60"/>
      <c r="B62" s="89"/>
      <c r="C62" s="89"/>
      <c r="D62" s="89"/>
      <c r="E62" s="70"/>
      <c r="F62" s="60"/>
    </row>
    <row r="63" spans="1:6" ht="14.25" x14ac:dyDescent="0.2">
      <c r="A63" s="60"/>
      <c r="B63" s="102"/>
      <c r="C63" s="102"/>
      <c r="D63" s="102"/>
      <c r="E63" s="70"/>
      <c r="F63" s="60"/>
    </row>
    <row r="64" spans="1:6" ht="14.25" x14ac:dyDescent="0.2">
      <c r="A64" s="60"/>
      <c r="B64" s="102"/>
      <c r="C64" s="102"/>
      <c r="D64" s="102"/>
      <c r="E64" s="70"/>
      <c r="F64" s="60"/>
    </row>
    <row r="65" spans="1:6" ht="14.25" x14ac:dyDescent="0.2">
      <c r="A65" s="60"/>
      <c r="B65" s="102"/>
      <c r="C65" s="102"/>
      <c r="D65" s="102"/>
      <c r="E65" s="70"/>
      <c r="F65" s="60"/>
    </row>
    <row r="66" spans="1:6" ht="14.25" x14ac:dyDescent="0.2">
      <c r="A66" s="60"/>
      <c r="B66" s="102"/>
      <c r="C66" s="102"/>
      <c r="D66" s="102"/>
      <c r="E66" s="70"/>
      <c r="F66" s="60"/>
    </row>
    <row r="67" spans="1:6" ht="14.25" x14ac:dyDescent="0.2">
      <c r="A67" s="60"/>
      <c r="B67" s="102"/>
      <c r="C67" s="102"/>
      <c r="D67" s="102"/>
      <c r="E67" s="70"/>
      <c r="F67" s="60"/>
    </row>
    <row r="68" spans="1:6" ht="14.25" x14ac:dyDescent="0.2">
      <c r="A68" s="60"/>
      <c r="B68" s="102"/>
      <c r="C68" s="102"/>
      <c r="D68" s="102"/>
      <c r="E68" s="70"/>
      <c r="F68" s="60"/>
    </row>
    <row r="69" spans="1:6" ht="13.5" customHeight="1" x14ac:dyDescent="0.2">
      <c r="A69" s="60"/>
      <c r="B69" s="102"/>
      <c r="C69" s="102"/>
      <c r="D69" s="102"/>
      <c r="E69" s="70"/>
      <c r="F69" s="60"/>
    </row>
    <row r="70" spans="1:6" ht="13.5" customHeight="1" x14ac:dyDescent="0.2">
      <c r="A70" s="60"/>
      <c r="B70" s="59" t="s">
        <v>45</v>
      </c>
      <c r="C70" s="61"/>
      <c r="D70" s="61"/>
      <c r="E70" s="39">
        <f>2*295</f>
        <v>590</v>
      </c>
      <c r="F70" s="60"/>
    </row>
    <row r="71" spans="1:6" ht="13.5" customHeight="1" x14ac:dyDescent="0.2">
      <c r="A71" s="60"/>
      <c r="B71" s="72"/>
      <c r="C71" s="44" t="s">
        <v>42</v>
      </c>
      <c r="D71" s="61"/>
      <c r="E71" s="40">
        <v>0</v>
      </c>
      <c r="F71" s="60"/>
    </row>
    <row r="72" spans="1:6" ht="13.5" customHeight="1" x14ac:dyDescent="0.2">
      <c r="A72" s="60"/>
      <c r="B72" s="72"/>
      <c r="C72" s="44" t="s">
        <v>210</v>
      </c>
      <c r="D72" s="61"/>
      <c r="E72" s="40">
        <v>0</v>
      </c>
      <c r="F72" s="60"/>
    </row>
    <row r="73" spans="1:6" ht="13.5" customHeight="1" x14ac:dyDescent="0.2">
      <c r="A73" s="60"/>
      <c r="B73" s="59" t="s">
        <v>44</v>
      </c>
      <c r="C73" s="61"/>
      <c r="D73" s="61"/>
      <c r="E73" s="39">
        <f>SUM(E70:E72)</f>
        <v>590</v>
      </c>
      <c r="F73" s="60"/>
    </row>
    <row r="74" spans="1:6" ht="13.5" customHeight="1" x14ac:dyDescent="0.2">
      <c r="A74" s="60"/>
      <c r="B74" s="61" t="s">
        <v>6</v>
      </c>
      <c r="C74" s="73">
        <v>0.05</v>
      </c>
      <c r="D74" s="61"/>
      <c r="E74" s="45">
        <f>ROUND(E73*C74,2)</f>
        <v>29.5</v>
      </c>
      <c r="F74" s="60"/>
    </row>
    <row r="75" spans="1:6" ht="13.5" customHeight="1" x14ac:dyDescent="0.2">
      <c r="A75" s="60"/>
      <c r="B75" s="61" t="s">
        <v>5</v>
      </c>
      <c r="C75" s="74">
        <v>9.9750000000000005E-2</v>
      </c>
      <c r="D75" s="61"/>
      <c r="E75" s="46">
        <f>ROUND(E73*C75,2)</f>
        <v>58.85</v>
      </c>
      <c r="F75" s="60"/>
    </row>
    <row r="76" spans="1:6" ht="13.5" customHeight="1" x14ac:dyDescent="0.2">
      <c r="A76" s="60"/>
      <c r="B76" s="61"/>
      <c r="C76" s="61"/>
      <c r="D76" s="61"/>
      <c r="E76" s="75"/>
      <c r="F76" s="60"/>
    </row>
    <row r="77" spans="1:6" ht="16.5" customHeight="1" thickBot="1" x14ac:dyDescent="0.25">
      <c r="A77" s="60"/>
      <c r="B77" s="59" t="s">
        <v>46</v>
      </c>
      <c r="C77" s="61"/>
      <c r="D77" s="61"/>
      <c r="E77" s="43">
        <f>SUM(E73:E75)</f>
        <v>678.35</v>
      </c>
      <c r="F77" s="60"/>
    </row>
    <row r="78" spans="1:6" ht="15.75" thickTop="1" x14ac:dyDescent="0.2">
      <c r="A78" s="60"/>
      <c r="B78" s="108"/>
      <c r="C78" s="108"/>
      <c r="D78" s="108"/>
      <c r="E78" s="76"/>
      <c r="F78" s="60"/>
    </row>
    <row r="79" spans="1:6" ht="15" x14ac:dyDescent="0.2">
      <c r="A79" s="60"/>
      <c r="B79" s="109" t="s">
        <v>48</v>
      </c>
      <c r="C79" s="109"/>
      <c r="D79" s="109"/>
      <c r="E79" s="76">
        <v>0</v>
      </c>
      <c r="F79" s="60"/>
    </row>
    <row r="80" spans="1:6" ht="15" x14ac:dyDescent="0.2">
      <c r="A80" s="60"/>
      <c r="B80" s="108"/>
      <c r="C80" s="108"/>
      <c r="D80" s="108"/>
      <c r="E80" s="76"/>
      <c r="F80" s="60"/>
    </row>
    <row r="81" spans="1:6" ht="19.5" customHeight="1" x14ac:dyDescent="0.2">
      <c r="A81" s="60"/>
      <c r="B81" s="77" t="s">
        <v>47</v>
      </c>
      <c r="C81" s="78"/>
      <c r="D81" s="78"/>
      <c r="E81" s="79">
        <f>E77-E79</f>
        <v>678.35</v>
      </c>
      <c r="F81" s="60"/>
    </row>
    <row r="82" spans="1:6" ht="13.5" customHeight="1" x14ac:dyDescent="0.2">
      <c r="A82" s="60"/>
      <c r="B82" s="60"/>
      <c r="C82" s="60"/>
      <c r="D82" s="60"/>
      <c r="E82" s="60"/>
      <c r="F82" s="60"/>
    </row>
    <row r="83" spans="1:6" x14ac:dyDescent="0.2">
      <c r="A83" s="60"/>
      <c r="B83" s="60"/>
      <c r="C83" s="60"/>
      <c r="D83" s="60"/>
      <c r="E83" s="60"/>
      <c r="F83" s="60"/>
    </row>
    <row r="84" spans="1:6" x14ac:dyDescent="0.2">
      <c r="A84" s="60"/>
      <c r="B84" s="110"/>
      <c r="C84" s="110"/>
      <c r="D84" s="110"/>
      <c r="E84" s="110"/>
      <c r="F84" s="60"/>
    </row>
    <row r="85" spans="1:6" ht="14.25" x14ac:dyDescent="0.2">
      <c r="A85" s="111" t="s">
        <v>160</v>
      </c>
      <c r="B85" s="111"/>
      <c r="C85" s="111"/>
      <c r="D85" s="111"/>
      <c r="E85" s="111"/>
      <c r="F85" s="111"/>
    </row>
    <row r="86" spans="1:6" ht="14.25" x14ac:dyDescent="0.2">
      <c r="A86" s="112" t="s">
        <v>161</v>
      </c>
      <c r="B86" s="112"/>
      <c r="C86" s="112"/>
      <c r="D86" s="112"/>
      <c r="E86" s="112"/>
      <c r="F86" s="112"/>
    </row>
    <row r="87" spans="1:6" x14ac:dyDescent="0.2">
      <c r="A87" s="60"/>
      <c r="B87" s="60"/>
      <c r="C87" s="60"/>
      <c r="D87" s="60"/>
      <c r="E87" s="60"/>
      <c r="F87" s="60"/>
    </row>
    <row r="88" spans="1:6" x14ac:dyDescent="0.2">
      <c r="A88" s="60"/>
      <c r="B88" s="104"/>
      <c r="C88" s="104"/>
      <c r="D88" s="104"/>
      <c r="E88" s="104"/>
      <c r="F88" s="60"/>
    </row>
    <row r="89" spans="1:6" ht="15" x14ac:dyDescent="0.2">
      <c r="A89" s="105" t="s">
        <v>9</v>
      </c>
      <c r="B89" s="105"/>
      <c r="C89" s="105"/>
      <c r="D89" s="105"/>
      <c r="E89" s="105"/>
      <c r="F89" s="105"/>
    </row>
    <row r="91" spans="1:6" ht="39.75" customHeight="1" x14ac:dyDescent="0.2">
      <c r="B91" s="106"/>
      <c r="C91" s="107"/>
      <c r="D91" s="107"/>
    </row>
    <row r="92" spans="1:6" ht="13.5" customHeight="1" x14ac:dyDescent="0.2"/>
    <row r="93" spans="1:6" x14ac:dyDescent="0.2">
      <c r="B93" s="80"/>
      <c r="C93" s="80"/>
      <c r="D93" s="80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9:D69"/>
    <mergeCell ref="B56:D56"/>
    <mergeCell ref="B57:D57"/>
    <mergeCell ref="B58:D58"/>
    <mergeCell ref="B60:D60"/>
    <mergeCell ref="B61:D61"/>
    <mergeCell ref="B63:D63"/>
    <mergeCell ref="B64:D64"/>
    <mergeCell ref="B65:D65"/>
    <mergeCell ref="B66:D66"/>
    <mergeCell ref="B67:D67"/>
    <mergeCell ref="B68:D68"/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</mergeCells>
  <dataValidations count="1">
    <dataValidation type="list" allowBlank="1" showInputMessage="1" showErrorMessage="1" sqref="B78:B80 B12:B20 B33:B69" xr:uid="{5FF3E81C-9A7B-44EA-85BE-2E064510F769}">
      <formula1>Liste_Activités</formula1>
    </dataValidation>
  </dataValidations>
  <printOptions horizontalCentered="1"/>
  <pageMargins left="0" right="0" top="0" bottom="0" header="0" footer="0"/>
  <pageSetup paperSize="131" scale="62" orientation="portrait" horizontalDpi="1200" verticalDpi="1200" r:id="rId1"/>
  <headerFooter scaleWithDoc="0" alignWithMargins="0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D348D-CE54-406C-A2E2-01860BBF5DBA}">
  <sheetPr>
    <pageSetUpPr fitToPage="1"/>
  </sheetPr>
  <dimension ref="A12:F92"/>
  <sheetViews>
    <sheetView tabSelected="1" view="pageBreakPreview" topLeftCell="A37" zoomScale="80" zoomScaleNormal="100" zoomScaleSheetLayoutView="80" workbookViewId="0">
      <selection activeCell="E79" sqref="E79"/>
    </sheetView>
  </sheetViews>
  <sheetFormatPr baseColWidth="10" defaultRowHeight="12.75" x14ac:dyDescent="0.2"/>
  <cols>
    <col min="1" max="1" width="5.140625" style="56" customWidth="1"/>
    <col min="2" max="2" width="120" style="56" customWidth="1"/>
    <col min="3" max="3" width="11.5703125" style="56" customWidth="1"/>
    <col min="4" max="4" width="17.5703125" style="56" customWidth="1"/>
    <col min="5" max="5" width="17.7109375" style="56" customWidth="1"/>
    <col min="6" max="6" width="10.5703125" style="56" customWidth="1"/>
    <col min="7" max="16384" width="11.42578125" style="56"/>
  </cols>
  <sheetData>
    <row r="12" spans="2:5" x14ac:dyDescent="0.2">
      <c r="B12" s="55"/>
      <c r="E12" s="57"/>
    </row>
    <row r="13" spans="2:5" x14ac:dyDescent="0.2">
      <c r="B13" s="55"/>
      <c r="E13" s="57"/>
    </row>
    <row r="14" spans="2:5" x14ac:dyDescent="0.2">
      <c r="B14" s="55"/>
      <c r="E14" s="57"/>
    </row>
    <row r="15" spans="2:5" x14ac:dyDescent="0.2">
      <c r="B15" s="55"/>
      <c r="E15" s="57"/>
    </row>
    <row r="16" spans="2:5" x14ac:dyDescent="0.2">
      <c r="B16" s="55"/>
      <c r="E16" s="57"/>
    </row>
    <row r="17" spans="1:6" x14ac:dyDescent="0.2">
      <c r="B17" s="55"/>
      <c r="E17" s="57"/>
    </row>
    <row r="18" spans="1:6" x14ac:dyDescent="0.2">
      <c r="B18" s="55"/>
      <c r="E18" s="57"/>
    </row>
    <row r="19" spans="1:6" x14ac:dyDescent="0.2">
      <c r="B19" s="55"/>
      <c r="E19" s="57"/>
    </row>
    <row r="20" spans="1:6" x14ac:dyDescent="0.2">
      <c r="B20" s="55"/>
      <c r="E20" s="57"/>
    </row>
    <row r="21" spans="1:6" ht="15" x14ac:dyDescent="0.2">
      <c r="A21" s="58"/>
      <c r="B21" s="59" t="s">
        <v>211</v>
      </c>
      <c r="C21" s="60"/>
      <c r="D21" s="60"/>
      <c r="E21" s="60"/>
      <c r="F21" s="60"/>
    </row>
    <row r="22" spans="1:6" ht="15" x14ac:dyDescent="0.2">
      <c r="A22" s="58"/>
      <c r="B22" s="61"/>
      <c r="C22" s="60"/>
      <c r="D22" s="60"/>
      <c r="E22" s="60"/>
      <c r="F22" s="60"/>
    </row>
    <row r="23" spans="1:6" ht="15" x14ac:dyDescent="0.2">
      <c r="A23" s="58"/>
      <c r="B23" s="61"/>
      <c r="C23" s="60"/>
      <c r="D23" s="60"/>
      <c r="E23" s="60"/>
      <c r="F23" s="60"/>
    </row>
    <row r="24" spans="1:6" ht="15" x14ac:dyDescent="0.2">
      <c r="A24" s="58"/>
      <c r="B24" s="59" t="s">
        <v>207</v>
      </c>
      <c r="C24" s="60"/>
      <c r="D24" s="60"/>
      <c r="E24" s="60"/>
      <c r="F24" s="60"/>
    </row>
    <row r="25" spans="1:6" ht="15" x14ac:dyDescent="0.2">
      <c r="A25" s="58"/>
      <c r="B25" s="59" t="s">
        <v>212</v>
      </c>
      <c r="C25" s="60"/>
      <c r="D25" s="60"/>
      <c r="E25" s="60"/>
      <c r="F25" s="60"/>
    </row>
    <row r="26" spans="1:6" ht="33.75" customHeight="1" x14ac:dyDescent="0.2">
      <c r="A26" s="58"/>
      <c r="B26" s="81" t="s">
        <v>163</v>
      </c>
      <c r="C26" s="60"/>
      <c r="D26" s="60"/>
      <c r="E26" s="60"/>
      <c r="F26" s="60"/>
    </row>
    <row r="27" spans="1:6" x14ac:dyDescent="0.2">
      <c r="A27" s="62"/>
      <c r="B27" s="60"/>
      <c r="C27" s="63"/>
      <c r="D27" s="63"/>
      <c r="E27" s="64"/>
      <c r="F27" s="60"/>
    </row>
    <row r="28" spans="1:6" ht="15" x14ac:dyDescent="0.2">
      <c r="A28" s="58"/>
      <c r="B28" s="63"/>
      <c r="C28" s="63"/>
      <c r="D28" s="65" t="s">
        <v>41</v>
      </c>
      <c r="E28" s="65" t="s">
        <v>213</v>
      </c>
      <c r="F28" s="60"/>
    </row>
    <row r="29" spans="1:6" ht="13.5" thickBot="1" x14ac:dyDescent="0.25">
      <c r="A29" s="66"/>
      <c r="B29" s="66"/>
      <c r="C29" s="66"/>
      <c r="D29" s="66"/>
      <c r="E29" s="66"/>
      <c r="F29" s="67"/>
    </row>
    <row r="30" spans="1:6" s="68" customFormat="1" ht="21.75" customHeight="1" x14ac:dyDescent="0.2">
      <c r="A30" s="103" t="s">
        <v>0</v>
      </c>
      <c r="B30" s="103"/>
      <c r="C30" s="103"/>
      <c r="D30" s="103"/>
      <c r="E30" s="103"/>
      <c r="F30" s="103"/>
    </row>
    <row r="31" spans="1:6" x14ac:dyDescent="0.2">
      <c r="A31" s="58"/>
      <c r="B31" s="62"/>
      <c r="C31" s="58"/>
      <c r="D31" s="58"/>
      <c r="E31" s="58"/>
    </row>
    <row r="32" spans="1:6" ht="14.25" x14ac:dyDescent="0.2">
      <c r="A32" s="60"/>
      <c r="B32" s="69" t="s">
        <v>7</v>
      </c>
      <c r="C32" s="69"/>
      <c r="D32" s="69"/>
      <c r="E32" s="70"/>
      <c r="F32" s="60"/>
    </row>
    <row r="33" spans="1:6" ht="14.25" x14ac:dyDescent="0.2">
      <c r="A33" s="60"/>
      <c r="B33" s="102"/>
      <c r="C33" s="102"/>
      <c r="D33" s="102"/>
      <c r="E33" s="70"/>
      <c r="F33" s="60"/>
    </row>
    <row r="34" spans="1:6" ht="14.25" x14ac:dyDescent="0.2">
      <c r="A34" s="60"/>
      <c r="B34" s="102"/>
      <c r="C34" s="102"/>
      <c r="D34" s="102"/>
      <c r="E34" s="70"/>
      <c r="F34" s="60"/>
    </row>
    <row r="35" spans="1:6" ht="14.25" x14ac:dyDescent="0.2">
      <c r="A35" s="60"/>
      <c r="B35" s="102" t="s">
        <v>214</v>
      </c>
      <c r="C35" s="102"/>
      <c r="D35" s="102"/>
      <c r="E35" s="70"/>
      <c r="F35" s="60"/>
    </row>
    <row r="36" spans="1:6" ht="14.25" x14ac:dyDescent="0.2">
      <c r="A36" s="60"/>
      <c r="B36" s="102"/>
      <c r="C36" s="102"/>
      <c r="D36" s="102"/>
      <c r="E36" s="70"/>
      <c r="F36" s="60"/>
    </row>
    <row r="37" spans="1:6" ht="14.25" x14ac:dyDescent="0.2">
      <c r="A37" s="60"/>
      <c r="B37" s="102" t="s">
        <v>215</v>
      </c>
      <c r="C37" s="102"/>
      <c r="D37" s="102"/>
      <c r="E37" s="70"/>
      <c r="F37" s="60"/>
    </row>
    <row r="38" spans="1:6" ht="14.25" x14ac:dyDescent="0.2">
      <c r="A38" s="60"/>
      <c r="B38" s="102"/>
      <c r="C38" s="102"/>
      <c r="D38" s="102"/>
      <c r="E38" s="70"/>
      <c r="F38" s="60"/>
    </row>
    <row r="39" spans="1:6" ht="14.25" x14ac:dyDescent="0.2">
      <c r="A39" s="60"/>
      <c r="B39" s="102" t="s">
        <v>216</v>
      </c>
      <c r="C39" s="102"/>
      <c r="D39" s="102"/>
      <c r="E39" s="70"/>
      <c r="F39" s="60"/>
    </row>
    <row r="40" spans="1:6" ht="14.25" x14ac:dyDescent="0.2">
      <c r="A40" s="60"/>
      <c r="B40" s="102"/>
      <c r="C40" s="102"/>
      <c r="D40" s="102"/>
      <c r="E40" s="70"/>
      <c r="F40" s="60"/>
    </row>
    <row r="41" spans="1:6" ht="14.25" x14ac:dyDescent="0.2">
      <c r="A41" s="60"/>
      <c r="B41" s="102" t="s">
        <v>24</v>
      </c>
      <c r="C41" s="102"/>
      <c r="D41" s="102"/>
      <c r="E41" s="70"/>
      <c r="F41" s="60"/>
    </row>
    <row r="42" spans="1:6" ht="14.25" x14ac:dyDescent="0.2">
      <c r="A42" s="60"/>
      <c r="B42" s="102"/>
      <c r="C42" s="102"/>
      <c r="D42" s="102"/>
      <c r="E42" s="70"/>
      <c r="F42" s="60"/>
    </row>
    <row r="43" spans="1:6" ht="14.25" x14ac:dyDescent="0.2">
      <c r="A43" s="60"/>
      <c r="B43" s="102"/>
      <c r="C43" s="102"/>
      <c r="D43" s="102"/>
      <c r="E43" s="70"/>
      <c r="F43" s="60"/>
    </row>
    <row r="44" spans="1:6" ht="14.25" x14ac:dyDescent="0.2">
      <c r="A44" s="60"/>
      <c r="B44" s="102"/>
      <c r="C44" s="102"/>
      <c r="D44" s="102"/>
      <c r="E44" s="70"/>
      <c r="F44" s="60"/>
    </row>
    <row r="45" spans="1:6" ht="14.25" x14ac:dyDescent="0.2">
      <c r="A45" s="60"/>
      <c r="B45" s="102"/>
      <c r="C45" s="102"/>
      <c r="D45" s="102"/>
      <c r="E45" s="70"/>
      <c r="F45" s="60"/>
    </row>
    <row r="46" spans="1:6" ht="14.25" x14ac:dyDescent="0.2">
      <c r="A46" s="60"/>
      <c r="B46" s="102"/>
      <c r="C46" s="102"/>
      <c r="D46" s="102"/>
      <c r="E46" s="70"/>
      <c r="F46" s="60"/>
    </row>
    <row r="47" spans="1:6" ht="14.25" x14ac:dyDescent="0.2">
      <c r="A47" s="60"/>
      <c r="B47" s="102"/>
      <c r="C47" s="102"/>
      <c r="D47" s="102"/>
      <c r="E47" s="70"/>
      <c r="F47" s="60"/>
    </row>
    <row r="48" spans="1:6" ht="14.25" x14ac:dyDescent="0.2">
      <c r="A48" s="60"/>
      <c r="B48" s="102"/>
      <c r="C48" s="102"/>
      <c r="D48" s="102"/>
      <c r="E48" s="70"/>
      <c r="F48" s="60"/>
    </row>
    <row r="49" spans="1:6" ht="14.25" x14ac:dyDescent="0.2">
      <c r="A49" s="60"/>
      <c r="B49" s="102"/>
      <c r="C49" s="102"/>
      <c r="D49" s="102"/>
      <c r="E49" s="70"/>
      <c r="F49" s="60"/>
    </row>
    <row r="50" spans="1:6" ht="14.25" x14ac:dyDescent="0.2">
      <c r="A50" s="60"/>
      <c r="B50" s="102"/>
      <c r="C50" s="102"/>
      <c r="D50" s="102"/>
      <c r="E50" s="70"/>
      <c r="F50" s="60"/>
    </row>
    <row r="51" spans="1:6" ht="14.25" x14ac:dyDescent="0.2">
      <c r="A51" s="60"/>
      <c r="B51" s="102"/>
      <c r="C51" s="102"/>
      <c r="D51" s="102"/>
      <c r="E51" s="70"/>
      <c r="F51" s="60"/>
    </row>
    <row r="52" spans="1:6" ht="14.25" x14ac:dyDescent="0.2">
      <c r="A52" s="60"/>
      <c r="B52" s="102"/>
      <c r="C52" s="102"/>
      <c r="D52" s="102"/>
      <c r="E52" s="70"/>
      <c r="F52" s="60"/>
    </row>
    <row r="53" spans="1:6" ht="14.25" x14ac:dyDescent="0.2">
      <c r="A53" s="60"/>
      <c r="B53" s="102"/>
      <c r="C53" s="102"/>
      <c r="D53" s="102"/>
      <c r="E53" s="70"/>
      <c r="F53" s="60"/>
    </row>
    <row r="54" spans="1:6" ht="14.25" x14ac:dyDescent="0.2">
      <c r="A54" s="60"/>
      <c r="B54" s="102"/>
      <c r="C54" s="102"/>
      <c r="D54" s="102"/>
      <c r="E54" s="70"/>
      <c r="F54" s="60"/>
    </row>
    <row r="55" spans="1:6" ht="14.25" x14ac:dyDescent="0.2">
      <c r="A55" s="60"/>
      <c r="B55" s="102"/>
      <c r="C55" s="102"/>
      <c r="D55" s="102"/>
      <c r="E55" s="70"/>
      <c r="F55" s="60"/>
    </row>
    <row r="56" spans="1:6" ht="14.25" x14ac:dyDescent="0.2">
      <c r="A56" s="60"/>
      <c r="B56" s="102"/>
      <c r="C56" s="102"/>
      <c r="D56" s="102"/>
      <c r="E56" s="70"/>
      <c r="F56" s="60"/>
    </row>
    <row r="57" spans="1:6" ht="14.25" x14ac:dyDescent="0.2">
      <c r="A57" s="60"/>
      <c r="B57" s="102"/>
      <c r="C57" s="102"/>
      <c r="D57" s="102"/>
      <c r="E57" s="70"/>
      <c r="F57" s="60"/>
    </row>
    <row r="58" spans="1:6" ht="14.25" x14ac:dyDescent="0.2">
      <c r="A58" s="60"/>
      <c r="B58" s="90"/>
      <c r="C58" s="90"/>
      <c r="D58" s="90"/>
      <c r="E58" s="70"/>
      <c r="F58" s="60"/>
    </row>
    <row r="59" spans="1:6" ht="14.25" x14ac:dyDescent="0.2">
      <c r="A59" s="60"/>
      <c r="B59" s="102"/>
      <c r="C59" s="102"/>
      <c r="D59" s="102"/>
      <c r="E59" s="70"/>
      <c r="F59" s="60"/>
    </row>
    <row r="60" spans="1:6" ht="14.25" x14ac:dyDescent="0.2">
      <c r="A60" s="60"/>
      <c r="B60" s="102"/>
      <c r="C60" s="102"/>
      <c r="D60" s="102"/>
      <c r="E60" s="70"/>
      <c r="F60" s="60"/>
    </row>
    <row r="61" spans="1:6" ht="14.25" x14ac:dyDescent="0.2">
      <c r="A61" s="60"/>
      <c r="B61" s="90"/>
      <c r="C61" s="90"/>
      <c r="D61" s="90"/>
      <c r="E61" s="70"/>
      <c r="F61" s="60"/>
    </row>
    <row r="62" spans="1:6" ht="14.25" x14ac:dyDescent="0.2">
      <c r="A62" s="60"/>
      <c r="B62" s="102"/>
      <c r="C62" s="102"/>
      <c r="D62" s="102"/>
      <c r="E62" s="70"/>
      <c r="F62" s="60"/>
    </row>
    <row r="63" spans="1:6" ht="14.25" x14ac:dyDescent="0.2">
      <c r="A63" s="60"/>
      <c r="B63" s="102"/>
      <c r="C63" s="102"/>
      <c r="D63" s="102"/>
      <c r="E63" s="70"/>
      <c r="F63" s="60"/>
    </row>
    <row r="64" spans="1:6" ht="14.25" x14ac:dyDescent="0.2">
      <c r="A64" s="60"/>
      <c r="B64" s="102"/>
      <c r="C64" s="102"/>
      <c r="D64" s="102"/>
      <c r="E64" s="70"/>
      <c r="F64" s="60"/>
    </row>
    <row r="65" spans="1:6" ht="14.25" x14ac:dyDescent="0.2">
      <c r="A65" s="60"/>
      <c r="B65" s="102"/>
      <c r="C65" s="102"/>
      <c r="D65" s="102"/>
      <c r="E65" s="70"/>
      <c r="F65" s="60"/>
    </row>
    <row r="66" spans="1:6" ht="14.25" x14ac:dyDescent="0.2">
      <c r="A66" s="60"/>
      <c r="B66" s="102"/>
      <c r="C66" s="102"/>
      <c r="D66" s="102"/>
      <c r="E66" s="70"/>
      <c r="F66" s="60"/>
    </row>
    <row r="67" spans="1:6" ht="14.25" x14ac:dyDescent="0.2">
      <c r="A67" s="60"/>
      <c r="B67" s="102"/>
      <c r="C67" s="102"/>
      <c r="D67" s="102"/>
      <c r="E67" s="70"/>
      <c r="F67" s="60"/>
    </row>
    <row r="68" spans="1:6" ht="13.5" customHeight="1" x14ac:dyDescent="0.2">
      <c r="A68" s="60"/>
      <c r="B68" s="102"/>
      <c r="C68" s="102"/>
      <c r="D68" s="102"/>
      <c r="E68" s="70"/>
      <c r="F68" s="60"/>
    </row>
    <row r="69" spans="1:6" ht="13.5" customHeight="1" x14ac:dyDescent="0.2">
      <c r="A69" s="60"/>
      <c r="B69" s="59" t="s">
        <v>45</v>
      </c>
      <c r="C69" s="61"/>
      <c r="D69" s="61"/>
      <c r="E69" s="39">
        <f>8.5*350</f>
        <v>2975</v>
      </c>
      <c r="F69" s="60"/>
    </row>
    <row r="70" spans="1:6" ht="13.5" customHeight="1" x14ac:dyDescent="0.2">
      <c r="A70" s="60"/>
      <c r="B70" s="72"/>
      <c r="C70" s="44" t="s">
        <v>42</v>
      </c>
      <c r="D70" s="61"/>
      <c r="E70" s="40">
        <v>0</v>
      </c>
      <c r="F70" s="60"/>
    </row>
    <row r="71" spans="1:6" ht="13.5" customHeight="1" x14ac:dyDescent="0.2">
      <c r="A71" s="60"/>
      <c r="B71" s="72"/>
      <c r="C71" s="44" t="s">
        <v>210</v>
      </c>
      <c r="D71" s="61"/>
      <c r="E71" s="40">
        <v>0</v>
      </c>
      <c r="F71" s="60"/>
    </row>
    <row r="72" spans="1:6" ht="13.5" customHeight="1" x14ac:dyDescent="0.2">
      <c r="A72" s="60"/>
      <c r="B72" s="59" t="s">
        <v>44</v>
      </c>
      <c r="C72" s="61"/>
      <c r="D72" s="61"/>
      <c r="E72" s="39">
        <f>SUM(E69:E71)</f>
        <v>2975</v>
      </c>
      <c r="F72" s="60"/>
    </row>
    <row r="73" spans="1:6" ht="13.5" customHeight="1" x14ac:dyDescent="0.2">
      <c r="A73" s="60"/>
      <c r="B73" s="61" t="s">
        <v>6</v>
      </c>
      <c r="C73" s="73">
        <v>0.05</v>
      </c>
      <c r="D73" s="61"/>
      <c r="E73" s="45">
        <f>ROUND(E72*C73,2)</f>
        <v>148.75</v>
      </c>
      <c r="F73" s="60"/>
    </row>
    <row r="74" spans="1:6" ht="13.5" customHeight="1" x14ac:dyDescent="0.2">
      <c r="A74" s="60"/>
      <c r="B74" s="61" t="s">
        <v>5</v>
      </c>
      <c r="C74" s="74">
        <v>9.9750000000000005E-2</v>
      </c>
      <c r="D74" s="61"/>
      <c r="E74" s="46">
        <f>ROUND(E72*C74,2)</f>
        <v>296.76</v>
      </c>
      <c r="F74" s="60"/>
    </row>
    <row r="75" spans="1:6" ht="13.5" customHeight="1" x14ac:dyDescent="0.2">
      <c r="A75" s="60"/>
      <c r="B75" s="61"/>
      <c r="C75" s="61"/>
      <c r="D75" s="61"/>
      <c r="E75" s="75"/>
      <c r="F75" s="60"/>
    </row>
    <row r="76" spans="1:6" ht="16.5" customHeight="1" thickBot="1" x14ac:dyDescent="0.25">
      <c r="A76" s="60"/>
      <c r="B76" s="59" t="s">
        <v>46</v>
      </c>
      <c r="C76" s="61"/>
      <c r="D76" s="61"/>
      <c r="E76" s="43">
        <f>SUM(E72:E74)</f>
        <v>3420.51</v>
      </c>
      <c r="F76" s="60"/>
    </row>
    <row r="77" spans="1:6" ht="15.75" thickTop="1" x14ac:dyDescent="0.2">
      <c r="A77" s="60"/>
      <c r="B77" s="108"/>
      <c r="C77" s="108"/>
      <c r="D77" s="108"/>
      <c r="E77" s="76"/>
      <c r="F77" s="60"/>
    </row>
    <row r="78" spans="1:6" ht="15" x14ac:dyDescent="0.2">
      <c r="A78" s="60"/>
      <c r="B78" s="109" t="s">
        <v>48</v>
      </c>
      <c r="C78" s="109"/>
      <c r="D78" s="109"/>
      <c r="E78" s="76">
        <v>3000</v>
      </c>
      <c r="F78" s="60"/>
    </row>
    <row r="79" spans="1:6" ht="15" x14ac:dyDescent="0.2">
      <c r="A79" s="60"/>
      <c r="B79" s="108"/>
      <c r="C79" s="108"/>
      <c r="D79" s="108"/>
      <c r="E79" s="76"/>
      <c r="F79" s="60"/>
    </row>
    <row r="80" spans="1:6" ht="19.5" customHeight="1" x14ac:dyDescent="0.2">
      <c r="A80" s="60"/>
      <c r="B80" s="77" t="s">
        <v>47</v>
      </c>
      <c r="C80" s="78"/>
      <c r="D80" s="78"/>
      <c r="E80" s="79">
        <f>E76-E78</f>
        <v>420.51000000000022</v>
      </c>
      <c r="F80" s="60"/>
    </row>
    <row r="81" spans="1:6" ht="13.5" customHeight="1" x14ac:dyDescent="0.2">
      <c r="A81" s="60"/>
      <c r="B81" s="60"/>
      <c r="C81" s="60"/>
      <c r="D81" s="60"/>
      <c r="E81" s="60"/>
      <c r="F81" s="60"/>
    </row>
    <row r="82" spans="1:6" x14ac:dyDescent="0.2">
      <c r="A82" s="60"/>
      <c r="B82" s="60"/>
      <c r="C82" s="60"/>
      <c r="D82" s="60"/>
      <c r="E82" s="60"/>
      <c r="F82" s="60"/>
    </row>
    <row r="83" spans="1:6" x14ac:dyDescent="0.2">
      <c r="A83" s="60"/>
      <c r="B83" s="110"/>
      <c r="C83" s="110"/>
      <c r="D83" s="110"/>
      <c r="E83" s="110"/>
      <c r="F83" s="60"/>
    </row>
    <row r="84" spans="1:6" ht="14.25" x14ac:dyDescent="0.2">
      <c r="A84" s="111" t="s">
        <v>160</v>
      </c>
      <c r="B84" s="111"/>
      <c r="C84" s="111"/>
      <c r="D84" s="111"/>
      <c r="E84" s="111"/>
      <c r="F84" s="111"/>
    </row>
    <row r="85" spans="1:6" ht="14.25" x14ac:dyDescent="0.2">
      <c r="A85" s="112" t="s">
        <v>161</v>
      </c>
      <c r="B85" s="112"/>
      <c r="C85" s="112"/>
      <c r="D85" s="112"/>
      <c r="E85" s="112"/>
      <c r="F85" s="112"/>
    </row>
    <row r="86" spans="1:6" x14ac:dyDescent="0.2">
      <c r="A86" s="60"/>
      <c r="B86" s="60"/>
      <c r="C86" s="60"/>
      <c r="D86" s="60"/>
      <c r="E86" s="60"/>
      <c r="F86" s="60"/>
    </row>
    <row r="87" spans="1:6" x14ac:dyDescent="0.2">
      <c r="A87" s="60"/>
      <c r="B87" s="104"/>
      <c r="C87" s="104"/>
      <c r="D87" s="104"/>
      <c r="E87" s="104"/>
      <c r="F87" s="60"/>
    </row>
    <row r="88" spans="1:6" ht="15" x14ac:dyDescent="0.2">
      <c r="A88" s="105" t="s">
        <v>9</v>
      </c>
      <c r="B88" s="105"/>
      <c r="C88" s="105"/>
      <c r="D88" s="105"/>
      <c r="E88" s="105"/>
      <c r="F88" s="105"/>
    </row>
    <row r="90" spans="1:6" ht="39.75" customHeight="1" x14ac:dyDescent="0.2">
      <c r="B90" s="106"/>
      <c r="C90" s="107"/>
      <c r="D90" s="107"/>
    </row>
    <row r="91" spans="1:6" ht="13.5" customHeight="1" x14ac:dyDescent="0.2"/>
    <row r="92" spans="1:6" x14ac:dyDescent="0.2">
      <c r="B92" s="80"/>
      <c r="C92" s="80"/>
      <c r="D92" s="80"/>
    </row>
  </sheetData>
  <mergeCells count="44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3:D63"/>
    <mergeCell ref="B64:D64"/>
    <mergeCell ref="B65:D65"/>
    <mergeCell ref="B66:D66"/>
    <mergeCell ref="B67:D67"/>
    <mergeCell ref="B68:D68"/>
    <mergeCell ref="B55:D55"/>
    <mergeCell ref="B56:D56"/>
    <mergeCell ref="B57:D57"/>
    <mergeCell ref="B59:D59"/>
    <mergeCell ref="B60:D60"/>
    <mergeCell ref="B62:D62"/>
    <mergeCell ref="B49:D49"/>
    <mergeCell ref="B50:D50"/>
    <mergeCell ref="B51:D51"/>
    <mergeCell ref="B52:D52"/>
    <mergeCell ref="B53:D53"/>
    <mergeCell ref="B54:D54"/>
    <mergeCell ref="B43:D43"/>
    <mergeCell ref="B44:D44"/>
    <mergeCell ref="B45:D45"/>
    <mergeCell ref="B46:D46"/>
    <mergeCell ref="B47:D47"/>
    <mergeCell ref="B48:D48"/>
    <mergeCell ref="B37:D37"/>
    <mergeCell ref="B38:D38"/>
    <mergeCell ref="B39:D39"/>
    <mergeCell ref="B40:D40"/>
    <mergeCell ref="B41:D41"/>
    <mergeCell ref="B42:D42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3:B68" xr:uid="{0DDBBB37-28F1-414B-B77A-5BCA1D8E4F73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pageSetUpPr fitToPage="1"/>
  </sheetPr>
  <dimension ref="A1:D45"/>
  <sheetViews>
    <sheetView view="pageBreakPreview" zoomScaleNormal="100" workbookViewId="0">
      <selection activeCell="C40" sqref="C40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88.5703125" style="1" customWidth="1"/>
    <col min="4" max="16384" width="11.42578125" style="1"/>
  </cols>
  <sheetData>
    <row r="1" spans="1:4" ht="22.5" x14ac:dyDescent="0.3">
      <c r="A1" s="5"/>
      <c r="B1" s="113" t="s">
        <v>1</v>
      </c>
      <c r="C1" s="113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B3" s="15"/>
      <c r="C3" s="15"/>
      <c r="D3" s="7"/>
    </row>
    <row r="4" spans="1:4" ht="13.5" thickBot="1" x14ac:dyDescent="0.25">
      <c r="A4" s="6"/>
      <c r="B4" s="19"/>
      <c r="C4" s="20" t="s">
        <v>4</v>
      </c>
      <c r="D4" s="7"/>
    </row>
    <row r="5" spans="1:4" s="2" customFormat="1" x14ac:dyDescent="0.2">
      <c r="A5" s="25"/>
      <c r="B5" s="26"/>
      <c r="C5" s="28" t="s">
        <v>17</v>
      </c>
      <c r="D5" s="27"/>
    </row>
    <row r="6" spans="1:4" x14ac:dyDescent="0.2">
      <c r="A6" s="6"/>
      <c r="B6" s="16"/>
      <c r="C6" s="8" t="s">
        <v>30</v>
      </c>
      <c r="D6" s="7"/>
    </row>
    <row r="7" spans="1:4" x14ac:dyDescent="0.2">
      <c r="A7" s="6"/>
      <c r="B7" s="16"/>
      <c r="C7" s="8" t="s">
        <v>3</v>
      </c>
      <c r="D7" s="7"/>
    </row>
    <row r="8" spans="1:4" x14ac:dyDescent="0.2">
      <c r="A8" s="6"/>
      <c r="B8" s="16"/>
      <c r="C8" s="8" t="s">
        <v>36</v>
      </c>
      <c r="D8" s="7"/>
    </row>
    <row r="9" spans="1:4" x14ac:dyDescent="0.2">
      <c r="A9" s="6"/>
      <c r="B9" s="16"/>
      <c r="C9" s="8" t="s">
        <v>29</v>
      </c>
      <c r="D9" s="7"/>
    </row>
    <row r="10" spans="1:4" x14ac:dyDescent="0.2">
      <c r="A10" s="6"/>
      <c r="B10" s="16"/>
      <c r="C10" s="8" t="s">
        <v>35</v>
      </c>
      <c r="D10" s="7"/>
    </row>
    <row r="11" spans="1:4" x14ac:dyDescent="0.2">
      <c r="A11" s="6"/>
      <c r="B11" s="16"/>
      <c r="C11" s="8" t="s">
        <v>34</v>
      </c>
      <c r="D11" s="7"/>
    </row>
    <row r="12" spans="1:4" x14ac:dyDescent="0.2">
      <c r="A12" s="6"/>
      <c r="B12" s="16"/>
      <c r="C12" s="8" t="s">
        <v>33</v>
      </c>
      <c r="D12" s="7"/>
    </row>
    <row r="13" spans="1:4" x14ac:dyDescent="0.2">
      <c r="A13" s="6"/>
      <c r="B13" s="16"/>
      <c r="C13" s="8" t="s">
        <v>31</v>
      </c>
      <c r="D13" s="7"/>
    </row>
    <row r="14" spans="1:4" x14ac:dyDescent="0.2">
      <c r="A14" s="6"/>
      <c r="B14" s="16"/>
      <c r="C14" s="8"/>
      <c r="D14" s="7"/>
    </row>
    <row r="15" spans="1:4" x14ac:dyDescent="0.2">
      <c r="A15" s="6"/>
      <c r="B15" s="16"/>
      <c r="C15" s="29" t="s">
        <v>18</v>
      </c>
      <c r="D15" s="7"/>
    </row>
    <row r="16" spans="1:4" x14ac:dyDescent="0.2">
      <c r="A16" s="6"/>
      <c r="B16" s="16"/>
      <c r="C16" s="8" t="s">
        <v>15</v>
      </c>
      <c r="D16" s="7"/>
    </row>
    <row r="17" spans="1:4" x14ac:dyDescent="0.2">
      <c r="A17" s="6"/>
      <c r="B17" s="16"/>
      <c r="C17" s="8" t="s">
        <v>28</v>
      </c>
      <c r="D17" s="7"/>
    </row>
    <row r="18" spans="1:4" x14ac:dyDescent="0.2">
      <c r="A18" s="6"/>
      <c r="B18" s="16"/>
      <c r="C18" s="8" t="s">
        <v>3</v>
      </c>
      <c r="D18" s="7"/>
    </row>
    <row r="19" spans="1:4" x14ac:dyDescent="0.2">
      <c r="A19" s="6"/>
      <c r="B19" s="16"/>
      <c r="C19" s="8" t="s">
        <v>11</v>
      </c>
      <c r="D19" s="7"/>
    </row>
    <row r="20" spans="1:4" x14ac:dyDescent="0.2">
      <c r="A20" s="6"/>
      <c r="B20" s="16"/>
      <c r="C20" s="8" t="s">
        <v>10</v>
      </c>
      <c r="D20" s="7"/>
    </row>
    <row r="21" spans="1:4" x14ac:dyDescent="0.2">
      <c r="A21" s="6"/>
      <c r="B21" s="16"/>
      <c r="C21" s="8" t="s">
        <v>14</v>
      </c>
      <c r="D21" s="7"/>
    </row>
    <row r="22" spans="1:4" ht="25.5" x14ac:dyDescent="0.2">
      <c r="A22" s="6"/>
      <c r="B22" s="16"/>
      <c r="C22" s="8" t="s">
        <v>13</v>
      </c>
      <c r="D22" s="7"/>
    </row>
    <row r="23" spans="1:4" x14ac:dyDescent="0.2">
      <c r="A23" s="6"/>
      <c r="B23" s="16"/>
      <c r="C23" s="8" t="s">
        <v>23</v>
      </c>
      <c r="D23" s="7"/>
    </row>
    <row r="24" spans="1:4" x14ac:dyDescent="0.2">
      <c r="A24" s="6"/>
      <c r="B24" s="16"/>
      <c r="C24" s="9" t="s">
        <v>16</v>
      </c>
      <c r="D24" s="7"/>
    </row>
    <row r="25" spans="1:4" x14ac:dyDescent="0.2">
      <c r="A25" s="6"/>
      <c r="B25" s="16"/>
      <c r="C25" s="9" t="s">
        <v>32</v>
      </c>
      <c r="D25" s="7"/>
    </row>
    <row r="26" spans="1:4" x14ac:dyDescent="0.2">
      <c r="A26" s="6"/>
      <c r="B26" s="16"/>
      <c r="C26" s="8" t="s">
        <v>12</v>
      </c>
      <c r="D26" s="7"/>
    </row>
    <row r="27" spans="1:4" x14ac:dyDescent="0.2">
      <c r="A27" s="6"/>
      <c r="B27" s="16"/>
      <c r="C27" s="8" t="s">
        <v>25</v>
      </c>
      <c r="D27" s="7"/>
    </row>
    <row r="28" spans="1:4" x14ac:dyDescent="0.2">
      <c r="A28" s="6"/>
      <c r="B28" s="16"/>
      <c r="C28" s="8" t="s">
        <v>24</v>
      </c>
      <c r="D28" s="7"/>
    </row>
    <row r="29" spans="1:4" x14ac:dyDescent="0.2">
      <c r="A29" s="6"/>
      <c r="B29" s="16"/>
      <c r="C29" s="8"/>
      <c r="D29" s="7"/>
    </row>
    <row r="30" spans="1:4" x14ac:dyDescent="0.2">
      <c r="A30" s="6"/>
      <c r="B30" s="16"/>
      <c r="C30" s="29" t="s">
        <v>19</v>
      </c>
      <c r="D30" s="7"/>
    </row>
    <row r="31" spans="1:4" x14ac:dyDescent="0.2">
      <c r="A31" s="6"/>
      <c r="B31" s="16"/>
      <c r="C31" s="8" t="s">
        <v>20</v>
      </c>
      <c r="D31" s="7"/>
    </row>
    <row r="32" spans="1:4" ht="25.5" x14ac:dyDescent="0.2">
      <c r="A32" s="6"/>
      <c r="B32" s="16"/>
      <c r="C32" s="8" t="s">
        <v>21</v>
      </c>
      <c r="D32" s="7"/>
    </row>
    <row r="33" spans="1:4" ht="25.5" x14ac:dyDescent="0.2">
      <c r="A33" s="6"/>
      <c r="B33" s="16"/>
      <c r="C33" s="8" t="s">
        <v>22</v>
      </c>
      <c r="D33" s="7"/>
    </row>
    <row r="34" spans="1:4" ht="25.5" x14ac:dyDescent="0.2">
      <c r="A34" s="6"/>
      <c r="B34" s="16"/>
      <c r="C34" s="8" t="s">
        <v>27</v>
      </c>
      <c r="D34" s="7"/>
    </row>
    <row r="35" spans="1:4" x14ac:dyDescent="0.2">
      <c r="A35" s="6"/>
      <c r="B35" s="16"/>
      <c r="C35" s="8" t="s">
        <v>2</v>
      </c>
      <c r="D35" s="7"/>
    </row>
    <row r="36" spans="1:4" x14ac:dyDescent="0.2">
      <c r="A36" s="6"/>
      <c r="B36" s="16"/>
      <c r="C36" s="8" t="s">
        <v>26</v>
      </c>
      <c r="D36" s="7"/>
    </row>
    <row r="37" spans="1:4" x14ac:dyDescent="0.2">
      <c r="A37" s="6"/>
      <c r="B37" s="16"/>
      <c r="C37" s="10" t="s">
        <v>38</v>
      </c>
      <c r="D37" s="7"/>
    </row>
    <row r="38" spans="1:4" x14ac:dyDescent="0.2">
      <c r="A38" s="6"/>
      <c r="B38" s="16"/>
      <c r="C38" s="7" t="s">
        <v>37</v>
      </c>
      <c r="D38" s="7"/>
    </row>
    <row r="39" spans="1:4" x14ac:dyDescent="0.2">
      <c r="A39" s="6"/>
      <c r="B39" s="16"/>
      <c r="C39" s="7" t="s">
        <v>39</v>
      </c>
      <c r="D39" s="7"/>
    </row>
    <row r="40" spans="1:4" x14ac:dyDescent="0.2">
      <c r="A40" s="6"/>
      <c r="B40" s="16"/>
      <c r="C40" s="10" t="s">
        <v>40</v>
      </c>
      <c r="D40" s="7"/>
    </row>
    <row r="41" spans="1:4" x14ac:dyDescent="0.2">
      <c r="A41" s="6"/>
      <c r="B41" s="16"/>
      <c r="C41" s="7"/>
      <c r="D41" s="7"/>
    </row>
    <row r="42" spans="1:4" x14ac:dyDescent="0.2">
      <c r="A42" s="6"/>
      <c r="B42" s="16"/>
      <c r="C42" s="7"/>
      <c r="D42" s="7"/>
    </row>
    <row r="43" spans="1:4" x14ac:dyDescent="0.2">
      <c r="A43" s="6"/>
      <c r="B43" s="16"/>
      <c r="C43" s="7"/>
      <c r="D43" s="7"/>
    </row>
    <row r="44" spans="1:4" x14ac:dyDescent="0.2">
      <c r="A44" s="6"/>
      <c r="B44" s="17"/>
      <c r="C44" s="7"/>
      <c r="D44" s="7"/>
    </row>
    <row r="45" spans="1:4" ht="13.5" thickBot="1" x14ac:dyDescent="0.25">
      <c r="A45" s="11"/>
      <c r="B45" s="18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2:F97"/>
  <sheetViews>
    <sheetView view="pageBreakPreview" zoomScale="80" zoomScaleNormal="100" zoomScaleSheetLayoutView="80" workbookViewId="0">
      <selection activeCell="E26" sqref="E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8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2"/>
      <c r="B21" s="35" t="s">
        <v>85</v>
      </c>
      <c r="C21" s="31"/>
      <c r="D21" s="31"/>
      <c r="E21" s="31"/>
      <c r="F21" s="31"/>
    </row>
    <row r="22" spans="1:6" ht="15" x14ac:dyDescent="0.2">
      <c r="A22" s="22"/>
      <c r="B22" s="36"/>
      <c r="C22" s="31"/>
      <c r="D22" s="31"/>
      <c r="E22" s="31"/>
      <c r="F22" s="31"/>
    </row>
    <row r="23" spans="1:6" ht="15" x14ac:dyDescent="0.2">
      <c r="A23" s="22"/>
      <c r="B23" s="36"/>
      <c r="C23" s="31"/>
      <c r="D23" s="31"/>
      <c r="E23" s="31"/>
      <c r="F23" s="31"/>
    </row>
    <row r="24" spans="1:6" ht="15" x14ac:dyDescent="0.2">
      <c r="A24" s="22"/>
      <c r="B24" s="35"/>
      <c r="C24" s="31"/>
      <c r="D24" s="31"/>
      <c r="E24" s="31"/>
      <c r="F24" s="31"/>
    </row>
    <row r="25" spans="1:6" ht="15" x14ac:dyDescent="0.2">
      <c r="A25" s="22"/>
      <c r="B25" s="35" t="s">
        <v>51</v>
      </c>
      <c r="C25" s="31"/>
      <c r="D25" s="31"/>
      <c r="E25" s="31"/>
      <c r="F25" s="31"/>
    </row>
    <row r="26" spans="1:6" ht="15" x14ac:dyDescent="0.2">
      <c r="A26" s="22"/>
      <c r="B26" s="36" t="s">
        <v>52</v>
      </c>
      <c r="C26" s="31"/>
      <c r="D26" s="31"/>
      <c r="E26" s="31"/>
      <c r="F26" s="31"/>
    </row>
    <row r="27" spans="1:6" ht="15" x14ac:dyDescent="0.2">
      <c r="A27" s="22"/>
      <c r="B27" s="36" t="s">
        <v>53</v>
      </c>
      <c r="C27" s="31"/>
      <c r="D27" s="31"/>
      <c r="E27" s="31"/>
      <c r="F27" s="31"/>
    </row>
    <row r="28" spans="1:6" x14ac:dyDescent="0.2">
      <c r="A28" s="23"/>
      <c r="B28" s="31"/>
      <c r="C28" s="33"/>
      <c r="D28" s="33"/>
      <c r="E28" s="34"/>
      <c r="F28" s="31"/>
    </row>
    <row r="29" spans="1:6" ht="15" x14ac:dyDescent="0.2">
      <c r="A29" s="22"/>
      <c r="B29" s="33"/>
      <c r="C29" s="33"/>
      <c r="D29" s="37" t="s">
        <v>41</v>
      </c>
      <c r="E29" s="37" t="s">
        <v>86</v>
      </c>
      <c r="F29" s="31"/>
    </row>
    <row r="30" spans="1:6" ht="13.5" thickBot="1" x14ac:dyDescent="0.25">
      <c r="A30" s="24"/>
      <c r="B30" s="24"/>
      <c r="C30" s="24"/>
      <c r="D30" s="24"/>
      <c r="E30" s="24"/>
      <c r="F30" s="30"/>
    </row>
    <row r="31" spans="1:6" s="51" customFormat="1" ht="21.75" customHeight="1" x14ac:dyDescent="0.2">
      <c r="A31" s="92" t="s">
        <v>0</v>
      </c>
      <c r="B31" s="92"/>
      <c r="C31" s="92"/>
      <c r="D31" s="92"/>
      <c r="E31" s="92"/>
      <c r="F31" s="92"/>
    </row>
    <row r="32" spans="1:6" x14ac:dyDescent="0.2">
      <c r="A32" s="22"/>
      <c r="B32" s="23"/>
      <c r="C32" s="22"/>
      <c r="D32" s="22"/>
      <c r="E32" s="22"/>
    </row>
    <row r="33" spans="1:6" ht="14.25" x14ac:dyDescent="0.2">
      <c r="A33" s="31"/>
      <c r="B33" s="32" t="s">
        <v>7</v>
      </c>
      <c r="C33" s="32"/>
      <c r="D33" s="32"/>
      <c r="E33" s="38"/>
      <c r="F33" s="31"/>
    </row>
    <row r="34" spans="1:6" ht="14.25" x14ac:dyDescent="0.2">
      <c r="A34" s="31"/>
      <c r="B34" s="91"/>
      <c r="C34" s="91"/>
      <c r="D34" s="91"/>
      <c r="E34" s="38"/>
      <c r="F34" s="31"/>
    </row>
    <row r="35" spans="1:6" ht="14.25" x14ac:dyDescent="0.2">
      <c r="A35" s="31"/>
      <c r="B35" s="91"/>
      <c r="C35" s="91"/>
      <c r="D35" s="91"/>
      <c r="E35" s="38"/>
      <c r="F35" s="31"/>
    </row>
    <row r="36" spans="1:6" ht="14.25" x14ac:dyDescent="0.2">
      <c r="A36" s="31"/>
      <c r="B36" s="91" t="s">
        <v>139</v>
      </c>
      <c r="C36" s="91"/>
      <c r="D36" s="91"/>
      <c r="E36" s="38"/>
      <c r="F36" s="31"/>
    </row>
    <row r="37" spans="1:6" ht="14.25" x14ac:dyDescent="0.2">
      <c r="A37" s="31"/>
      <c r="B37" s="91"/>
      <c r="C37" s="91"/>
      <c r="D37" s="91"/>
      <c r="E37" s="38"/>
      <c r="F37" s="31"/>
    </row>
    <row r="38" spans="1:6" ht="14.25" x14ac:dyDescent="0.2">
      <c r="A38" s="31"/>
      <c r="B38" s="91"/>
      <c r="C38" s="91"/>
      <c r="D38" s="91"/>
      <c r="E38" s="38"/>
      <c r="F38" s="31"/>
    </row>
    <row r="39" spans="1:6" ht="14.25" x14ac:dyDescent="0.2">
      <c r="A39" s="31"/>
      <c r="B39" s="91"/>
      <c r="C39" s="91"/>
      <c r="D39" s="91"/>
      <c r="E39" s="38"/>
      <c r="F39" s="31"/>
    </row>
    <row r="40" spans="1:6" ht="14.25" x14ac:dyDescent="0.2">
      <c r="A40" s="31"/>
      <c r="B40" s="91"/>
      <c r="C40" s="91"/>
      <c r="D40" s="91"/>
      <c r="E40" s="38"/>
      <c r="F40" s="31"/>
    </row>
    <row r="41" spans="1:6" ht="13.5" customHeight="1" x14ac:dyDescent="0.2">
      <c r="A41" s="31"/>
      <c r="B41" s="91"/>
      <c r="C41" s="91"/>
      <c r="D41" s="91"/>
      <c r="E41" s="38"/>
      <c r="F41" s="31"/>
    </row>
    <row r="42" spans="1:6" ht="14.25" x14ac:dyDescent="0.2">
      <c r="A42" s="31"/>
      <c r="B42" s="91"/>
      <c r="C42" s="91"/>
      <c r="D42" s="91"/>
      <c r="E42" s="38"/>
      <c r="F42" s="31"/>
    </row>
    <row r="43" spans="1:6" ht="14.25" x14ac:dyDescent="0.2">
      <c r="A43" s="31"/>
      <c r="B43" s="91"/>
      <c r="C43" s="91"/>
      <c r="D43" s="91"/>
      <c r="E43" s="38"/>
      <c r="F43" s="31"/>
    </row>
    <row r="44" spans="1:6" ht="14.25" x14ac:dyDescent="0.2">
      <c r="A44" s="31"/>
      <c r="B44" s="91"/>
      <c r="C44" s="91"/>
      <c r="D44" s="91"/>
      <c r="E44" s="38"/>
      <c r="F44" s="31"/>
    </row>
    <row r="45" spans="1:6" ht="14.25" x14ac:dyDescent="0.2">
      <c r="A45" s="31"/>
      <c r="B45" s="91"/>
      <c r="C45" s="91"/>
      <c r="D45" s="91"/>
      <c r="E45" s="38"/>
      <c r="F45" s="31"/>
    </row>
    <row r="46" spans="1:6" ht="14.25" x14ac:dyDescent="0.2">
      <c r="A46" s="31"/>
      <c r="B46" s="91"/>
      <c r="C46" s="91"/>
      <c r="D46" s="91"/>
      <c r="E46" s="38"/>
      <c r="F46" s="31"/>
    </row>
    <row r="47" spans="1:6" ht="14.25" x14ac:dyDescent="0.2">
      <c r="A47" s="31"/>
      <c r="B47" s="91"/>
      <c r="C47" s="91"/>
      <c r="D47" s="91"/>
      <c r="E47" s="38"/>
      <c r="F47" s="31"/>
    </row>
    <row r="48" spans="1:6" ht="14.25" x14ac:dyDescent="0.2">
      <c r="A48" s="31"/>
      <c r="B48" s="91"/>
      <c r="C48" s="91"/>
      <c r="D48" s="91"/>
      <c r="E48" s="38"/>
      <c r="F48" s="31"/>
    </row>
    <row r="49" spans="1:6" ht="14.25" x14ac:dyDescent="0.2">
      <c r="A49" s="31"/>
      <c r="B49" s="91"/>
      <c r="C49" s="91"/>
      <c r="D49" s="91"/>
      <c r="E49" s="38"/>
      <c r="F49" s="31"/>
    </row>
    <row r="50" spans="1:6" ht="14.25" x14ac:dyDescent="0.2">
      <c r="A50" s="31"/>
      <c r="B50" s="91"/>
      <c r="C50" s="91"/>
      <c r="D50" s="91"/>
      <c r="E50" s="38"/>
      <c r="F50" s="31"/>
    </row>
    <row r="51" spans="1:6" ht="14.25" x14ac:dyDescent="0.2">
      <c r="A51" s="31"/>
      <c r="B51" s="91"/>
      <c r="C51" s="91"/>
      <c r="D51" s="91"/>
      <c r="E51" s="38"/>
      <c r="F51" s="31"/>
    </row>
    <row r="52" spans="1:6" ht="14.25" x14ac:dyDescent="0.2">
      <c r="A52" s="31"/>
      <c r="B52" s="91"/>
      <c r="C52" s="91"/>
      <c r="D52" s="91"/>
      <c r="E52" s="38"/>
      <c r="F52" s="31"/>
    </row>
    <row r="53" spans="1:6" ht="14.25" x14ac:dyDescent="0.2">
      <c r="A53" s="31"/>
      <c r="B53" s="91"/>
      <c r="C53" s="91"/>
      <c r="D53" s="91"/>
      <c r="E53" s="38"/>
      <c r="F53" s="31"/>
    </row>
    <row r="54" spans="1:6" ht="14.25" x14ac:dyDescent="0.2">
      <c r="A54" s="31"/>
      <c r="B54" s="91"/>
      <c r="C54" s="91"/>
      <c r="D54" s="91"/>
      <c r="E54" s="38"/>
      <c r="F54" s="31"/>
    </row>
    <row r="55" spans="1:6" ht="14.25" x14ac:dyDescent="0.2">
      <c r="A55" s="31"/>
      <c r="B55" s="91"/>
      <c r="C55" s="91"/>
      <c r="D55" s="91"/>
      <c r="E55" s="38"/>
      <c r="F55" s="31"/>
    </row>
    <row r="56" spans="1:6" ht="14.25" x14ac:dyDescent="0.2">
      <c r="A56" s="31"/>
      <c r="B56" s="91"/>
      <c r="C56" s="91"/>
      <c r="D56" s="91"/>
      <c r="E56" s="38"/>
      <c r="F56" s="31"/>
    </row>
    <row r="57" spans="1:6" ht="14.25" x14ac:dyDescent="0.2">
      <c r="A57" s="31"/>
      <c r="B57" s="91"/>
      <c r="C57" s="91"/>
      <c r="D57" s="91"/>
      <c r="E57" s="38"/>
      <c r="F57" s="31"/>
    </row>
    <row r="58" spans="1:6" ht="14.25" x14ac:dyDescent="0.2">
      <c r="A58" s="31"/>
      <c r="B58" s="91"/>
      <c r="C58" s="91"/>
      <c r="D58" s="91"/>
      <c r="E58" s="38"/>
      <c r="F58" s="31"/>
    </row>
    <row r="59" spans="1:6" ht="14.25" x14ac:dyDescent="0.2">
      <c r="A59" s="31"/>
      <c r="B59" s="91"/>
      <c r="C59" s="91"/>
      <c r="D59" s="91"/>
      <c r="E59" s="38"/>
      <c r="F59" s="31"/>
    </row>
    <row r="60" spans="1:6" ht="14.25" x14ac:dyDescent="0.2">
      <c r="A60" s="31"/>
      <c r="B60" s="91"/>
      <c r="C60" s="91"/>
      <c r="D60" s="91"/>
      <c r="E60" s="38"/>
      <c r="F60" s="31"/>
    </row>
    <row r="61" spans="1:6" ht="14.25" x14ac:dyDescent="0.2">
      <c r="A61" s="31"/>
      <c r="B61" s="91"/>
      <c r="C61" s="91"/>
      <c r="D61" s="91"/>
      <c r="E61" s="38"/>
      <c r="F61" s="31"/>
    </row>
    <row r="62" spans="1:6" ht="14.25" x14ac:dyDescent="0.2">
      <c r="A62" s="31"/>
      <c r="B62" s="91"/>
      <c r="C62" s="91"/>
      <c r="D62" s="91"/>
      <c r="E62" s="38"/>
      <c r="F62" s="31"/>
    </row>
    <row r="63" spans="1:6" ht="14.25" x14ac:dyDescent="0.2">
      <c r="A63" s="31"/>
      <c r="B63" s="91"/>
      <c r="C63" s="91"/>
      <c r="D63" s="91"/>
      <c r="E63" s="38"/>
      <c r="F63" s="31"/>
    </row>
    <row r="64" spans="1:6" ht="14.25" x14ac:dyDescent="0.2">
      <c r="A64" s="31"/>
      <c r="B64" s="91"/>
      <c r="C64" s="91"/>
      <c r="D64" s="91"/>
      <c r="E64" s="38"/>
      <c r="F64" s="31"/>
    </row>
    <row r="65" spans="1:6" ht="14.25" x14ac:dyDescent="0.2">
      <c r="A65" s="31"/>
      <c r="B65" s="91"/>
      <c r="C65" s="91"/>
      <c r="D65" s="91"/>
      <c r="E65" s="38"/>
      <c r="F65" s="31"/>
    </row>
    <row r="66" spans="1:6" ht="14.25" x14ac:dyDescent="0.2">
      <c r="A66" s="31"/>
      <c r="B66" s="91"/>
      <c r="C66" s="91"/>
      <c r="D66" s="91"/>
      <c r="E66" s="38"/>
      <c r="F66" s="31"/>
    </row>
    <row r="67" spans="1:6" ht="14.25" x14ac:dyDescent="0.2">
      <c r="A67" s="31"/>
      <c r="B67" s="91"/>
      <c r="C67" s="91"/>
      <c r="D67" s="91"/>
      <c r="E67" s="38"/>
      <c r="F67" s="31"/>
    </row>
    <row r="68" spans="1:6" ht="14.25" x14ac:dyDescent="0.2">
      <c r="A68" s="31"/>
      <c r="B68" s="91"/>
      <c r="C68" s="91"/>
      <c r="D68" s="91"/>
      <c r="E68" s="38"/>
      <c r="F68" s="31"/>
    </row>
    <row r="69" spans="1:6" ht="14.25" x14ac:dyDescent="0.2">
      <c r="A69" s="31"/>
      <c r="B69" s="91"/>
      <c r="C69" s="91"/>
      <c r="D69" s="91"/>
      <c r="E69" s="38"/>
      <c r="F69" s="31"/>
    </row>
    <row r="70" spans="1:6" ht="14.25" x14ac:dyDescent="0.2">
      <c r="A70" s="31"/>
      <c r="B70" s="91"/>
      <c r="C70" s="91"/>
      <c r="D70" s="91"/>
      <c r="E70" s="38"/>
      <c r="F70" s="31"/>
    </row>
    <row r="71" spans="1:6" ht="14.25" x14ac:dyDescent="0.2">
      <c r="A71" s="31"/>
      <c r="B71" s="91"/>
      <c r="C71" s="91"/>
      <c r="D71" s="91"/>
      <c r="E71" s="38"/>
      <c r="F71" s="31"/>
    </row>
    <row r="72" spans="1:6" ht="14.25" x14ac:dyDescent="0.2">
      <c r="A72" s="31"/>
      <c r="B72" s="91"/>
      <c r="C72" s="91"/>
      <c r="D72" s="91"/>
      <c r="E72" s="38"/>
      <c r="F72" s="31"/>
    </row>
    <row r="73" spans="1:6" ht="13.5" customHeight="1" x14ac:dyDescent="0.2">
      <c r="A73" s="31"/>
      <c r="B73" s="91"/>
      <c r="C73" s="91"/>
      <c r="D73" s="91"/>
      <c r="E73" s="38"/>
      <c r="F73" s="31"/>
    </row>
    <row r="74" spans="1:6" ht="13.5" customHeight="1" x14ac:dyDescent="0.2">
      <c r="A74" s="31"/>
      <c r="B74" s="35" t="s">
        <v>45</v>
      </c>
      <c r="C74" s="36"/>
      <c r="D74" s="36"/>
      <c r="E74" s="39">
        <f>37*190</f>
        <v>7030</v>
      </c>
      <c r="F74" s="31"/>
    </row>
    <row r="75" spans="1:6" ht="13.5" customHeight="1" x14ac:dyDescent="0.2">
      <c r="A75" s="31"/>
      <c r="B75" s="44" t="s">
        <v>91</v>
      </c>
      <c r="C75" s="36"/>
      <c r="D75" s="36"/>
      <c r="E75" s="40">
        <v>50</v>
      </c>
      <c r="F75" s="31"/>
    </row>
    <row r="76" spans="1:6" ht="13.5" customHeight="1" x14ac:dyDescent="0.2">
      <c r="A76" s="31"/>
      <c r="B76" s="44" t="s">
        <v>43</v>
      </c>
      <c r="C76" s="36"/>
      <c r="D76" s="36"/>
      <c r="E76" s="40">
        <v>0</v>
      </c>
      <c r="F76" s="31"/>
    </row>
    <row r="77" spans="1:6" ht="13.5" customHeight="1" x14ac:dyDescent="0.2">
      <c r="A77" s="31"/>
      <c r="B77" s="35" t="s">
        <v>44</v>
      </c>
      <c r="C77" s="36"/>
      <c r="D77" s="36"/>
      <c r="E77" s="39">
        <f>SUM(E74:E76)</f>
        <v>7080</v>
      </c>
      <c r="F77" s="31"/>
    </row>
    <row r="78" spans="1:6" ht="13.5" customHeight="1" x14ac:dyDescent="0.2">
      <c r="A78" s="31"/>
      <c r="B78" s="36" t="s">
        <v>6</v>
      </c>
      <c r="C78" s="41">
        <v>0.05</v>
      </c>
      <c r="D78" s="36"/>
      <c r="E78" s="45">
        <f>ROUND(E77*C78,2)</f>
        <v>354</v>
      </c>
      <c r="F78" s="31"/>
    </row>
    <row r="79" spans="1:6" ht="13.5" customHeight="1" x14ac:dyDescent="0.2">
      <c r="A79" s="31"/>
      <c r="B79" s="36" t="s">
        <v>5</v>
      </c>
      <c r="C79" s="41">
        <v>8.5000000000000006E-2</v>
      </c>
      <c r="D79" s="36"/>
      <c r="E79" s="46">
        <f>ROUND((E77+E78)*C79,2)</f>
        <v>631.89</v>
      </c>
      <c r="F79" s="31"/>
    </row>
    <row r="80" spans="1:6" ht="13.5" customHeight="1" x14ac:dyDescent="0.2">
      <c r="A80" s="31"/>
      <c r="B80" s="36"/>
      <c r="C80" s="36"/>
      <c r="D80" s="36"/>
      <c r="E80" s="42"/>
      <c r="F80" s="31"/>
    </row>
    <row r="81" spans="1:6" ht="16.5" customHeight="1" thickBot="1" x14ac:dyDescent="0.25">
      <c r="A81" s="31"/>
      <c r="B81" s="35" t="s">
        <v>46</v>
      </c>
      <c r="C81" s="36"/>
      <c r="D81" s="36"/>
      <c r="E81" s="43">
        <f>SUM(E77:E79)</f>
        <v>8065.89</v>
      </c>
      <c r="F81" s="31"/>
    </row>
    <row r="82" spans="1:6" ht="15.75" thickTop="1" x14ac:dyDescent="0.2">
      <c r="A82" s="31"/>
      <c r="B82" s="97"/>
      <c r="C82" s="97"/>
      <c r="D82" s="97"/>
      <c r="E82" s="47"/>
      <c r="F82" s="31"/>
    </row>
    <row r="83" spans="1:6" ht="15" x14ac:dyDescent="0.2">
      <c r="A83" s="31"/>
      <c r="B83" s="98" t="s">
        <v>48</v>
      </c>
      <c r="C83" s="98"/>
      <c r="D83" s="98"/>
      <c r="E83" s="47">
        <v>280.88</v>
      </c>
      <c r="F83" s="31"/>
    </row>
    <row r="84" spans="1:6" ht="15" x14ac:dyDescent="0.2">
      <c r="A84" s="31"/>
      <c r="B84" s="97"/>
      <c r="C84" s="97"/>
      <c r="D84" s="97"/>
      <c r="E84" s="47"/>
      <c r="F84" s="31"/>
    </row>
    <row r="85" spans="1:6" ht="19.5" customHeight="1" x14ac:dyDescent="0.2">
      <c r="A85" s="31"/>
      <c r="B85" s="48" t="s">
        <v>47</v>
      </c>
      <c r="C85" s="49"/>
      <c r="D85" s="49"/>
      <c r="E85" s="50">
        <f>E81-E83</f>
        <v>7785.01</v>
      </c>
      <c r="F85" s="31"/>
    </row>
    <row r="86" spans="1:6" ht="13.5" customHeight="1" x14ac:dyDescent="0.2">
      <c r="A86" s="31"/>
      <c r="B86" s="31"/>
      <c r="C86" s="31"/>
      <c r="D86" s="31"/>
      <c r="E86" s="31"/>
      <c r="F86" s="31"/>
    </row>
    <row r="87" spans="1:6" x14ac:dyDescent="0.2">
      <c r="A87" s="31"/>
      <c r="B87" s="31"/>
      <c r="C87" s="31"/>
      <c r="D87" s="31"/>
      <c r="E87" s="31"/>
      <c r="F87" s="31"/>
    </row>
    <row r="88" spans="1:6" x14ac:dyDescent="0.2">
      <c r="A88" s="31"/>
      <c r="B88" s="99"/>
      <c r="C88" s="99"/>
      <c r="D88" s="99"/>
      <c r="E88" s="99"/>
      <c r="F88" s="31"/>
    </row>
    <row r="89" spans="1:6" ht="14.25" x14ac:dyDescent="0.2">
      <c r="A89" s="100" t="s">
        <v>49</v>
      </c>
      <c r="B89" s="100"/>
      <c r="C89" s="100"/>
      <c r="D89" s="100"/>
      <c r="E89" s="100"/>
      <c r="F89" s="100"/>
    </row>
    <row r="90" spans="1:6" ht="14.25" x14ac:dyDescent="0.2">
      <c r="A90" s="101" t="s">
        <v>8</v>
      </c>
      <c r="B90" s="101"/>
      <c r="C90" s="101"/>
      <c r="D90" s="101"/>
      <c r="E90" s="101"/>
      <c r="F90" s="101"/>
    </row>
    <row r="91" spans="1:6" x14ac:dyDescent="0.2">
      <c r="A91" s="31"/>
      <c r="B91" s="31"/>
      <c r="C91" s="31"/>
      <c r="D91" s="31"/>
      <c r="E91" s="31"/>
      <c r="F91" s="31"/>
    </row>
    <row r="92" spans="1:6" x14ac:dyDescent="0.2">
      <c r="A92" s="31"/>
      <c r="B92" s="93"/>
      <c r="C92" s="93"/>
      <c r="D92" s="93"/>
      <c r="E92" s="93"/>
      <c r="F92" s="31"/>
    </row>
    <row r="93" spans="1:6" ht="15" x14ac:dyDescent="0.2">
      <c r="A93" s="94" t="s">
        <v>9</v>
      </c>
      <c r="B93" s="94"/>
      <c r="C93" s="94"/>
      <c r="D93" s="94"/>
      <c r="E93" s="94"/>
      <c r="F93" s="94"/>
    </row>
    <row r="95" spans="1:6" ht="39.75" customHeight="1" x14ac:dyDescent="0.2">
      <c r="B95" s="95"/>
      <c r="C95" s="96"/>
      <c r="D95" s="96"/>
    </row>
    <row r="96" spans="1:6" ht="13.5" customHeight="1" x14ac:dyDescent="0.2"/>
    <row r="97" spans="2:4" x14ac:dyDescent="0.2">
      <c r="B97" s="21"/>
      <c r="C97" s="21"/>
      <c r="D97" s="21"/>
    </row>
  </sheetData>
  <mergeCells count="50">
    <mergeCell ref="A93:F93"/>
    <mergeCell ref="B95:D95"/>
    <mergeCell ref="B83:D83"/>
    <mergeCell ref="B84:D84"/>
    <mergeCell ref="B88:E88"/>
    <mergeCell ref="A89:F89"/>
    <mergeCell ref="A90:F90"/>
    <mergeCell ref="B92:E92"/>
    <mergeCell ref="B82:D8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2:B84 B12:B20 B34:B73" xr:uid="{00000000-0002-0000-0300-000000000000}">
      <formula1>Liste_Activités</formula1>
    </dataValidation>
  </dataValidations>
  <pageMargins left="0" right="0" top="0" bottom="0" header="0" footer="0"/>
  <pageSetup paperSize="126" scale="84" orientation="portrait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2:F97"/>
  <sheetViews>
    <sheetView view="pageBreakPreview" zoomScale="80" zoomScaleNormal="100" zoomScaleSheetLayoutView="80" workbookViewId="0">
      <selection activeCell="E26" sqref="E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8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2"/>
      <c r="B21" s="35" t="s">
        <v>92</v>
      </c>
      <c r="C21" s="31"/>
      <c r="D21" s="31"/>
      <c r="E21" s="31"/>
      <c r="F21" s="31"/>
    </row>
    <row r="22" spans="1:6" ht="15" x14ac:dyDescent="0.2">
      <c r="A22" s="22"/>
      <c r="B22" s="36"/>
      <c r="C22" s="31"/>
      <c r="D22" s="31"/>
      <c r="E22" s="31"/>
      <c r="F22" s="31"/>
    </row>
    <row r="23" spans="1:6" ht="15" x14ac:dyDescent="0.2">
      <c r="A23" s="22"/>
      <c r="B23" s="36"/>
      <c r="C23" s="31"/>
      <c r="D23" s="31"/>
      <c r="E23" s="31"/>
      <c r="F23" s="31"/>
    </row>
    <row r="24" spans="1:6" ht="15" x14ac:dyDescent="0.2">
      <c r="A24" s="22"/>
      <c r="B24" s="35"/>
      <c r="C24" s="31"/>
      <c r="D24" s="31"/>
      <c r="E24" s="31"/>
      <c r="F24" s="31"/>
    </row>
    <row r="25" spans="1:6" ht="15" x14ac:dyDescent="0.2">
      <c r="A25" s="22"/>
      <c r="B25" s="35" t="s">
        <v>51</v>
      </c>
      <c r="C25" s="31"/>
      <c r="D25" s="31"/>
      <c r="E25" s="31"/>
      <c r="F25" s="31"/>
    </row>
    <row r="26" spans="1:6" ht="15" x14ac:dyDescent="0.2">
      <c r="A26" s="22"/>
      <c r="B26" s="36" t="s">
        <v>52</v>
      </c>
      <c r="C26" s="31"/>
      <c r="D26" s="31"/>
      <c r="E26" s="31"/>
      <c r="F26" s="31"/>
    </row>
    <row r="27" spans="1:6" ht="15" x14ac:dyDescent="0.2">
      <c r="A27" s="22"/>
      <c r="B27" s="36" t="s">
        <v>53</v>
      </c>
      <c r="C27" s="31"/>
      <c r="D27" s="31"/>
      <c r="E27" s="31"/>
      <c r="F27" s="31"/>
    </row>
    <row r="28" spans="1:6" x14ac:dyDescent="0.2">
      <c r="A28" s="23"/>
      <c r="B28" s="31"/>
      <c r="C28" s="33"/>
      <c r="D28" s="33"/>
      <c r="E28" s="34"/>
      <c r="F28" s="31"/>
    </row>
    <row r="29" spans="1:6" ht="15" x14ac:dyDescent="0.2">
      <c r="A29" s="22"/>
      <c r="B29" s="33"/>
      <c r="C29" s="33"/>
      <c r="D29" s="37" t="s">
        <v>41</v>
      </c>
      <c r="E29" s="37" t="s">
        <v>93</v>
      </c>
      <c r="F29" s="31"/>
    </row>
    <row r="30" spans="1:6" ht="13.5" thickBot="1" x14ac:dyDescent="0.25">
      <c r="A30" s="24"/>
      <c r="B30" s="24"/>
      <c r="C30" s="24"/>
      <c r="D30" s="24"/>
      <c r="E30" s="24"/>
      <c r="F30" s="30"/>
    </row>
    <row r="31" spans="1:6" s="51" customFormat="1" ht="21.75" customHeight="1" x14ac:dyDescent="0.2">
      <c r="A31" s="92" t="s">
        <v>0</v>
      </c>
      <c r="B31" s="92"/>
      <c r="C31" s="92"/>
      <c r="D31" s="92"/>
      <c r="E31" s="92"/>
      <c r="F31" s="92"/>
    </row>
    <row r="32" spans="1:6" x14ac:dyDescent="0.2">
      <c r="A32" s="22"/>
      <c r="B32" s="23"/>
      <c r="C32" s="22"/>
      <c r="D32" s="22"/>
      <c r="E32" s="22"/>
    </row>
    <row r="33" spans="1:6" ht="14.25" x14ac:dyDescent="0.2">
      <c r="A33" s="31"/>
      <c r="B33" s="32" t="s">
        <v>7</v>
      </c>
      <c r="C33" s="32"/>
      <c r="D33" s="32"/>
      <c r="E33" s="38"/>
      <c r="F33" s="31"/>
    </row>
    <row r="34" spans="1:6" ht="14.25" x14ac:dyDescent="0.2">
      <c r="A34" s="31"/>
      <c r="B34" s="91"/>
      <c r="C34" s="91"/>
      <c r="D34" s="91"/>
      <c r="E34" s="38"/>
      <c r="F34" s="31"/>
    </row>
    <row r="35" spans="1:6" ht="14.25" x14ac:dyDescent="0.2">
      <c r="A35" s="31"/>
      <c r="B35" s="91"/>
      <c r="C35" s="91"/>
      <c r="D35" s="91"/>
      <c r="E35" s="38"/>
      <c r="F35" s="31"/>
    </row>
    <row r="36" spans="1:6" ht="14.25" x14ac:dyDescent="0.2">
      <c r="A36" s="31"/>
      <c r="B36" s="91" t="s">
        <v>139</v>
      </c>
      <c r="C36" s="91"/>
      <c r="D36" s="91"/>
      <c r="E36" s="38"/>
      <c r="F36" s="31"/>
    </row>
    <row r="37" spans="1:6" ht="14.25" x14ac:dyDescent="0.2">
      <c r="A37" s="31"/>
      <c r="B37" s="91"/>
      <c r="C37" s="91"/>
      <c r="D37" s="91"/>
      <c r="E37" s="38"/>
      <c r="F37" s="31"/>
    </row>
    <row r="38" spans="1:6" ht="14.25" x14ac:dyDescent="0.2">
      <c r="A38" s="31"/>
      <c r="B38" s="91"/>
      <c r="C38" s="91"/>
      <c r="D38" s="91"/>
      <c r="E38" s="38"/>
      <c r="F38" s="31"/>
    </row>
    <row r="39" spans="1:6" ht="14.25" x14ac:dyDescent="0.2">
      <c r="A39" s="31"/>
      <c r="B39" s="91"/>
      <c r="C39" s="91"/>
      <c r="D39" s="91"/>
      <c r="E39" s="38"/>
      <c r="F39" s="31"/>
    </row>
    <row r="40" spans="1:6" ht="14.25" x14ac:dyDescent="0.2">
      <c r="A40" s="31"/>
      <c r="B40" s="91"/>
      <c r="C40" s="91"/>
      <c r="D40" s="91"/>
      <c r="E40" s="38"/>
      <c r="F40" s="31"/>
    </row>
    <row r="41" spans="1:6" ht="13.5" customHeight="1" x14ac:dyDescent="0.2">
      <c r="A41" s="31"/>
      <c r="B41" s="91"/>
      <c r="C41" s="91"/>
      <c r="D41" s="91"/>
      <c r="E41" s="38"/>
      <c r="F41" s="31"/>
    </row>
    <row r="42" spans="1:6" ht="14.25" x14ac:dyDescent="0.2">
      <c r="A42" s="31"/>
      <c r="B42" s="91"/>
      <c r="C42" s="91"/>
      <c r="D42" s="91"/>
      <c r="E42" s="38"/>
      <c r="F42" s="31"/>
    </row>
    <row r="43" spans="1:6" ht="14.25" x14ac:dyDescent="0.2">
      <c r="A43" s="31"/>
      <c r="B43" s="91"/>
      <c r="C43" s="91"/>
      <c r="D43" s="91"/>
      <c r="E43" s="38"/>
      <c r="F43" s="31"/>
    </row>
    <row r="44" spans="1:6" ht="14.25" x14ac:dyDescent="0.2">
      <c r="A44" s="31"/>
      <c r="B44" s="91"/>
      <c r="C44" s="91"/>
      <c r="D44" s="91"/>
      <c r="E44" s="38"/>
      <c r="F44" s="31"/>
    </row>
    <row r="45" spans="1:6" ht="14.25" x14ac:dyDescent="0.2">
      <c r="A45" s="31"/>
      <c r="B45" s="91"/>
      <c r="C45" s="91"/>
      <c r="D45" s="91"/>
      <c r="E45" s="38"/>
      <c r="F45" s="31"/>
    </row>
    <row r="46" spans="1:6" ht="14.25" x14ac:dyDescent="0.2">
      <c r="A46" s="31"/>
      <c r="B46" s="91"/>
      <c r="C46" s="91"/>
      <c r="D46" s="91"/>
      <c r="E46" s="38"/>
      <c r="F46" s="31"/>
    </row>
    <row r="47" spans="1:6" ht="14.25" x14ac:dyDescent="0.2">
      <c r="A47" s="31"/>
      <c r="B47" s="91"/>
      <c r="C47" s="91"/>
      <c r="D47" s="91"/>
      <c r="E47" s="38"/>
      <c r="F47" s="31"/>
    </row>
    <row r="48" spans="1:6" ht="14.25" x14ac:dyDescent="0.2">
      <c r="A48" s="31"/>
      <c r="B48" s="91"/>
      <c r="C48" s="91"/>
      <c r="D48" s="91"/>
      <c r="E48" s="38"/>
      <c r="F48" s="31"/>
    </row>
    <row r="49" spans="1:6" ht="14.25" x14ac:dyDescent="0.2">
      <c r="A49" s="31"/>
      <c r="B49" s="91"/>
      <c r="C49" s="91"/>
      <c r="D49" s="91"/>
      <c r="E49" s="38"/>
      <c r="F49" s="31"/>
    </row>
    <row r="50" spans="1:6" ht="14.25" x14ac:dyDescent="0.2">
      <c r="A50" s="31"/>
      <c r="B50" s="91"/>
      <c r="C50" s="91"/>
      <c r="D50" s="91"/>
      <c r="E50" s="38"/>
      <c r="F50" s="31"/>
    </row>
    <row r="51" spans="1:6" ht="14.25" x14ac:dyDescent="0.2">
      <c r="A51" s="31"/>
      <c r="B51" s="91"/>
      <c r="C51" s="91"/>
      <c r="D51" s="91"/>
      <c r="E51" s="38"/>
      <c r="F51" s="31"/>
    </row>
    <row r="52" spans="1:6" ht="14.25" x14ac:dyDescent="0.2">
      <c r="A52" s="31"/>
      <c r="B52" s="91"/>
      <c r="C52" s="91"/>
      <c r="D52" s="91"/>
      <c r="E52" s="38"/>
      <c r="F52" s="31"/>
    </row>
    <row r="53" spans="1:6" ht="14.25" x14ac:dyDescent="0.2">
      <c r="A53" s="31"/>
      <c r="B53" s="91"/>
      <c r="C53" s="91"/>
      <c r="D53" s="91"/>
      <c r="E53" s="38"/>
      <c r="F53" s="31"/>
    </row>
    <row r="54" spans="1:6" ht="14.25" x14ac:dyDescent="0.2">
      <c r="A54" s="31"/>
      <c r="B54" s="91"/>
      <c r="C54" s="91"/>
      <c r="D54" s="91"/>
      <c r="E54" s="38"/>
      <c r="F54" s="31"/>
    </row>
    <row r="55" spans="1:6" ht="14.25" x14ac:dyDescent="0.2">
      <c r="A55" s="31"/>
      <c r="B55" s="91"/>
      <c r="C55" s="91"/>
      <c r="D55" s="91"/>
      <c r="E55" s="38"/>
      <c r="F55" s="31"/>
    </row>
    <row r="56" spans="1:6" ht="14.25" x14ac:dyDescent="0.2">
      <c r="A56" s="31"/>
      <c r="B56" s="91"/>
      <c r="C56" s="91"/>
      <c r="D56" s="91"/>
      <c r="E56" s="38"/>
      <c r="F56" s="31"/>
    </row>
    <row r="57" spans="1:6" ht="14.25" x14ac:dyDescent="0.2">
      <c r="A57" s="31"/>
      <c r="B57" s="91"/>
      <c r="C57" s="91"/>
      <c r="D57" s="91"/>
      <c r="E57" s="38"/>
      <c r="F57" s="31"/>
    </row>
    <row r="58" spans="1:6" ht="14.25" x14ac:dyDescent="0.2">
      <c r="A58" s="31"/>
      <c r="B58" s="91"/>
      <c r="C58" s="91"/>
      <c r="D58" s="91"/>
      <c r="E58" s="38"/>
      <c r="F58" s="31"/>
    </row>
    <row r="59" spans="1:6" ht="14.25" x14ac:dyDescent="0.2">
      <c r="A59" s="31"/>
      <c r="B59" s="91"/>
      <c r="C59" s="91"/>
      <c r="D59" s="91"/>
      <c r="E59" s="38"/>
      <c r="F59" s="31"/>
    </row>
    <row r="60" spans="1:6" ht="14.25" x14ac:dyDescent="0.2">
      <c r="A60" s="31"/>
      <c r="B60" s="91"/>
      <c r="C60" s="91"/>
      <c r="D60" s="91"/>
      <c r="E60" s="38"/>
      <c r="F60" s="31"/>
    </row>
    <row r="61" spans="1:6" ht="14.25" x14ac:dyDescent="0.2">
      <c r="A61" s="31"/>
      <c r="B61" s="91"/>
      <c r="C61" s="91"/>
      <c r="D61" s="91"/>
      <c r="E61" s="38"/>
      <c r="F61" s="31"/>
    </row>
    <row r="62" spans="1:6" ht="14.25" x14ac:dyDescent="0.2">
      <c r="A62" s="31"/>
      <c r="B62" s="91"/>
      <c r="C62" s="91"/>
      <c r="D62" s="91"/>
      <c r="E62" s="38"/>
      <c r="F62" s="31"/>
    </row>
    <row r="63" spans="1:6" ht="14.25" x14ac:dyDescent="0.2">
      <c r="A63" s="31"/>
      <c r="B63" s="91"/>
      <c r="C63" s="91"/>
      <c r="D63" s="91"/>
      <c r="E63" s="38"/>
      <c r="F63" s="31"/>
    </row>
    <row r="64" spans="1:6" ht="14.25" x14ac:dyDescent="0.2">
      <c r="A64" s="31"/>
      <c r="B64" s="91"/>
      <c r="C64" s="91"/>
      <c r="D64" s="91"/>
      <c r="E64" s="38"/>
      <c r="F64" s="31"/>
    </row>
    <row r="65" spans="1:6" ht="14.25" x14ac:dyDescent="0.2">
      <c r="A65" s="31"/>
      <c r="B65" s="91"/>
      <c r="C65" s="91"/>
      <c r="D65" s="91"/>
      <c r="E65" s="38"/>
      <c r="F65" s="31"/>
    </row>
    <row r="66" spans="1:6" ht="14.25" x14ac:dyDescent="0.2">
      <c r="A66" s="31"/>
      <c r="B66" s="91"/>
      <c r="C66" s="91"/>
      <c r="D66" s="91"/>
      <c r="E66" s="38"/>
      <c r="F66" s="31"/>
    </row>
    <row r="67" spans="1:6" ht="14.25" x14ac:dyDescent="0.2">
      <c r="A67" s="31"/>
      <c r="B67" s="91"/>
      <c r="C67" s="91"/>
      <c r="D67" s="91"/>
      <c r="E67" s="38"/>
      <c r="F67" s="31"/>
    </row>
    <row r="68" spans="1:6" ht="14.25" x14ac:dyDescent="0.2">
      <c r="A68" s="31"/>
      <c r="B68" s="91"/>
      <c r="C68" s="91"/>
      <c r="D68" s="91"/>
      <c r="E68" s="38"/>
      <c r="F68" s="31"/>
    </row>
    <row r="69" spans="1:6" ht="14.25" x14ac:dyDescent="0.2">
      <c r="A69" s="31"/>
      <c r="B69" s="91"/>
      <c r="C69" s="91"/>
      <c r="D69" s="91"/>
      <c r="E69" s="38"/>
      <c r="F69" s="31"/>
    </row>
    <row r="70" spans="1:6" ht="14.25" x14ac:dyDescent="0.2">
      <c r="A70" s="31"/>
      <c r="B70" s="91"/>
      <c r="C70" s="91"/>
      <c r="D70" s="91"/>
      <c r="E70" s="38"/>
      <c r="F70" s="31"/>
    </row>
    <row r="71" spans="1:6" ht="14.25" x14ac:dyDescent="0.2">
      <c r="A71" s="31"/>
      <c r="B71" s="91"/>
      <c r="C71" s="91"/>
      <c r="D71" s="91"/>
      <c r="E71" s="38"/>
      <c r="F71" s="31"/>
    </row>
    <row r="72" spans="1:6" ht="14.25" x14ac:dyDescent="0.2">
      <c r="A72" s="31"/>
      <c r="B72" s="91"/>
      <c r="C72" s="91"/>
      <c r="D72" s="91"/>
      <c r="E72" s="38"/>
      <c r="F72" s="31"/>
    </row>
    <row r="73" spans="1:6" ht="13.5" customHeight="1" x14ac:dyDescent="0.2">
      <c r="A73" s="31"/>
      <c r="B73" s="91"/>
      <c r="C73" s="91"/>
      <c r="D73" s="91"/>
      <c r="E73" s="38"/>
      <c r="F73" s="31"/>
    </row>
    <row r="74" spans="1:6" ht="13.5" customHeight="1" x14ac:dyDescent="0.2">
      <c r="A74" s="31"/>
      <c r="B74" s="35" t="s">
        <v>45</v>
      </c>
      <c r="C74" s="36"/>
      <c r="D74" s="36"/>
      <c r="E74" s="39">
        <f>29*190</f>
        <v>5510</v>
      </c>
      <c r="F74" s="31"/>
    </row>
    <row r="75" spans="1:6" ht="13.5" customHeight="1" x14ac:dyDescent="0.2">
      <c r="A75" s="31"/>
      <c r="B75" s="44" t="s">
        <v>91</v>
      </c>
      <c r="C75" s="36"/>
      <c r="D75" s="36"/>
      <c r="E75" s="40">
        <v>60</v>
      </c>
      <c r="F75" s="31"/>
    </row>
    <row r="76" spans="1:6" ht="13.5" customHeight="1" x14ac:dyDescent="0.2">
      <c r="A76" s="31"/>
      <c r="B76" s="44" t="s">
        <v>43</v>
      </c>
      <c r="C76" s="36"/>
      <c r="D76" s="36"/>
      <c r="E76" s="40">
        <v>0</v>
      </c>
      <c r="F76" s="31"/>
    </row>
    <row r="77" spans="1:6" ht="13.5" customHeight="1" x14ac:dyDescent="0.2">
      <c r="A77" s="31"/>
      <c r="B77" s="35" t="s">
        <v>44</v>
      </c>
      <c r="C77" s="36"/>
      <c r="D77" s="36"/>
      <c r="E77" s="39">
        <f>SUM(E74:E76)</f>
        <v>5570</v>
      </c>
      <c r="F77" s="31"/>
    </row>
    <row r="78" spans="1:6" ht="13.5" customHeight="1" x14ac:dyDescent="0.2">
      <c r="A78" s="31"/>
      <c r="B78" s="36" t="s">
        <v>6</v>
      </c>
      <c r="C78" s="41">
        <v>0.05</v>
      </c>
      <c r="D78" s="36"/>
      <c r="E78" s="45">
        <f>ROUND(E77*C78,2)</f>
        <v>278.5</v>
      </c>
      <c r="F78" s="31"/>
    </row>
    <row r="79" spans="1:6" ht="13.5" customHeight="1" x14ac:dyDescent="0.2">
      <c r="A79" s="31"/>
      <c r="B79" s="36" t="s">
        <v>5</v>
      </c>
      <c r="C79" s="41">
        <v>8.5000000000000006E-2</v>
      </c>
      <c r="D79" s="36"/>
      <c r="E79" s="46">
        <f>ROUND((E77+E78)*C79,2)</f>
        <v>497.12</v>
      </c>
      <c r="F79" s="31"/>
    </row>
    <row r="80" spans="1:6" ht="13.5" customHeight="1" x14ac:dyDescent="0.2">
      <c r="A80" s="31"/>
      <c r="B80" s="36"/>
      <c r="C80" s="36"/>
      <c r="D80" s="36"/>
      <c r="E80" s="42"/>
      <c r="F80" s="31"/>
    </row>
    <row r="81" spans="1:6" ht="16.5" customHeight="1" thickBot="1" x14ac:dyDescent="0.25">
      <c r="A81" s="31"/>
      <c r="B81" s="35" t="s">
        <v>46</v>
      </c>
      <c r="C81" s="36"/>
      <c r="D81" s="36"/>
      <c r="E81" s="43">
        <f>SUM(E77:E79)</f>
        <v>6345.62</v>
      </c>
      <c r="F81" s="31"/>
    </row>
    <row r="82" spans="1:6" ht="15.75" thickTop="1" x14ac:dyDescent="0.2">
      <c r="A82" s="31"/>
      <c r="B82" s="97"/>
      <c r="C82" s="97"/>
      <c r="D82" s="97"/>
      <c r="E82" s="47"/>
      <c r="F82" s="31"/>
    </row>
    <row r="83" spans="1:6" ht="15" x14ac:dyDescent="0.2">
      <c r="A83" s="31"/>
      <c r="B83" s="98" t="s">
        <v>48</v>
      </c>
      <c r="C83" s="98"/>
      <c r="D83" s="98"/>
      <c r="E83" s="47">
        <v>2214.9899999999998</v>
      </c>
      <c r="F83" s="31"/>
    </row>
    <row r="84" spans="1:6" ht="15" x14ac:dyDescent="0.2">
      <c r="A84" s="31"/>
      <c r="B84" s="97"/>
      <c r="C84" s="97"/>
      <c r="D84" s="97"/>
      <c r="E84" s="47"/>
      <c r="F84" s="31"/>
    </row>
    <row r="85" spans="1:6" ht="19.5" customHeight="1" x14ac:dyDescent="0.2">
      <c r="A85" s="31"/>
      <c r="B85" s="48" t="s">
        <v>47</v>
      </c>
      <c r="C85" s="49"/>
      <c r="D85" s="49"/>
      <c r="E85" s="50">
        <f>E81-E83</f>
        <v>4130.63</v>
      </c>
      <c r="F85" s="31"/>
    </row>
    <row r="86" spans="1:6" ht="13.5" customHeight="1" x14ac:dyDescent="0.2">
      <c r="A86" s="31"/>
      <c r="B86" s="31"/>
      <c r="C86" s="31"/>
      <c r="D86" s="31"/>
      <c r="E86" s="31"/>
      <c r="F86" s="31"/>
    </row>
    <row r="87" spans="1:6" x14ac:dyDescent="0.2">
      <c r="A87" s="31"/>
      <c r="B87" s="31"/>
      <c r="C87" s="31"/>
      <c r="D87" s="31"/>
      <c r="E87" s="31"/>
      <c r="F87" s="31"/>
    </row>
    <row r="88" spans="1:6" x14ac:dyDescent="0.2">
      <c r="A88" s="31"/>
      <c r="B88" s="99"/>
      <c r="C88" s="99"/>
      <c r="D88" s="99"/>
      <c r="E88" s="99"/>
      <c r="F88" s="31"/>
    </row>
    <row r="89" spans="1:6" ht="14.25" x14ac:dyDescent="0.2">
      <c r="A89" s="100" t="s">
        <v>49</v>
      </c>
      <c r="B89" s="100"/>
      <c r="C89" s="100"/>
      <c r="D89" s="100"/>
      <c r="E89" s="100"/>
      <c r="F89" s="100"/>
    </row>
    <row r="90" spans="1:6" ht="14.25" x14ac:dyDescent="0.2">
      <c r="A90" s="101" t="s">
        <v>8</v>
      </c>
      <c r="B90" s="101"/>
      <c r="C90" s="101"/>
      <c r="D90" s="101"/>
      <c r="E90" s="101"/>
      <c r="F90" s="101"/>
    </row>
    <row r="91" spans="1:6" x14ac:dyDescent="0.2">
      <c r="A91" s="31"/>
      <c r="B91" s="31"/>
      <c r="C91" s="31"/>
      <c r="D91" s="31"/>
      <c r="E91" s="31"/>
      <c r="F91" s="31"/>
    </row>
    <row r="92" spans="1:6" x14ac:dyDescent="0.2">
      <c r="A92" s="31"/>
      <c r="B92" s="93"/>
      <c r="C92" s="93"/>
      <c r="D92" s="93"/>
      <c r="E92" s="93"/>
      <c r="F92" s="31"/>
    </row>
    <row r="93" spans="1:6" ht="15" x14ac:dyDescent="0.2">
      <c r="A93" s="94" t="s">
        <v>9</v>
      </c>
      <c r="B93" s="94"/>
      <c r="C93" s="94"/>
      <c r="D93" s="94"/>
      <c r="E93" s="94"/>
      <c r="F93" s="94"/>
    </row>
    <row r="95" spans="1:6" ht="39.75" customHeight="1" x14ac:dyDescent="0.2">
      <c r="B95" s="95"/>
      <c r="C95" s="96"/>
      <c r="D95" s="96"/>
    </row>
    <row r="96" spans="1:6" ht="13.5" customHeight="1" x14ac:dyDescent="0.2"/>
    <row r="97" spans="2:4" x14ac:dyDescent="0.2">
      <c r="B97" s="21"/>
      <c r="C97" s="21"/>
      <c r="D97" s="21"/>
    </row>
  </sheetData>
  <mergeCells count="50">
    <mergeCell ref="A93:F93"/>
    <mergeCell ref="B95:D95"/>
    <mergeCell ref="B83:D83"/>
    <mergeCell ref="B84:D84"/>
    <mergeCell ref="B88:E88"/>
    <mergeCell ref="A89:F89"/>
    <mergeCell ref="A90:F90"/>
    <mergeCell ref="B92:E92"/>
    <mergeCell ref="B82:D8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2:B84 B12:B20 B34:B73" xr:uid="{00000000-0002-0000-0400-000000000000}">
      <formula1>Liste_Activités</formula1>
    </dataValidation>
  </dataValidations>
  <pageMargins left="0" right="0" top="0" bottom="0" header="0" footer="0"/>
  <pageSetup paperSize="126" scale="84" orientation="portrait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2:F97"/>
  <sheetViews>
    <sheetView view="pageBreakPreview" zoomScale="80" zoomScaleNormal="100" zoomScaleSheetLayoutView="80" workbookViewId="0">
      <selection activeCell="E26" sqref="E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33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2"/>
      <c r="B21" s="35" t="s">
        <v>97</v>
      </c>
      <c r="C21" s="31"/>
      <c r="D21" s="31"/>
      <c r="E21" s="31"/>
      <c r="F21" s="31"/>
    </row>
    <row r="22" spans="1:6" ht="15" x14ac:dyDescent="0.2">
      <c r="A22" s="22"/>
      <c r="B22" s="36"/>
      <c r="C22" s="31"/>
      <c r="D22" s="31"/>
      <c r="E22" s="31"/>
      <c r="F22" s="31"/>
    </row>
    <row r="23" spans="1:6" ht="15" x14ac:dyDescent="0.2">
      <c r="A23" s="22"/>
      <c r="B23" s="36"/>
      <c r="C23" s="31"/>
      <c r="D23" s="31"/>
      <c r="E23" s="31"/>
      <c r="F23" s="31"/>
    </row>
    <row r="24" spans="1:6" ht="15" x14ac:dyDescent="0.2">
      <c r="A24" s="22"/>
      <c r="B24" s="35"/>
      <c r="C24" s="31"/>
      <c r="D24" s="31"/>
      <c r="E24" s="31"/>
      <c r="F24" s="31"/>
    </row>
    <row r="25" spans="1:6" ht="15" x14ac:dyDescent="0.2">
      <c r="A25" s="22"/>
      <c r="B25" s="35" t="s">
        <v>51</v>
      </c>
      <c r="C25" s="31"/>
      <c r="D25" s="31"/>
      <c r="E25" s="31"/>
      <c r="F25" s="31"/>
    </row>
    <row r="26" spans="1:6" ht="15" x14ac:dyDescent="0.2">
      <c r="A26" s="22"/>
      <c r="B26" s="36" t="s">
        <v>52</v>
      </c>
      <c r="C26" s="31"/>
      <c r="D26" s="31"/>
      <c r="E26" s="31"/>
      <c r="F26" s="31"/>
    </row>
    <row r="27" spans="1:6" ht="15" x14ac:dyDescent="0.2">
      <c r="A27" s="22"/>
      <c r="B27" s="36" t="s">
        <v>53</v>
      </c>
      <c r="C27" s="31"/>
      <c r="D27" s="31"/>
      <c r="E27" s="31"/>
      <c r="F27" s="31"/>
    </row>
    <row r="28" spans="1:6" x14ac:dyDescent="0.2">
      <c r="A28" s="23"/>
      <c r="B28" s="31"/>
      <c r="C28" s="33"/>
      <c r="D28" s="33"/>
      <c r="E28" s="34"/>
      <c r="F28" s="31"/>
    </row>
    <row r="29" spans="1:6" ht="15" x14ac:dyDescent="0.2">
      <c r="A29" s="22"/>
      <c r="B29" s="33"/>
      <c r="C29" s="33"/>
      <c r="D29" s="37" t="s">
        <v>41</v>
      </c>
      <c r="E29" s="37" t="s">
        <v>98</v>
      </c>
      <c r="F29" s="31"/>
    </row>
    <row r="30" spans="1:6" ht="13.5" thickBot="1" x14ac:dyDescent="0.25">
      <c r="A30" s="24"/>
      <c r="B30" s="24"/>
      <c r="C30" s="24"/>
      <c r="D30" s="24"/>
      <c r="E30" s="24"/>
      <c r="F30" s="30"/>
    </row>
    <row r="31" spans="1:6" s="51" customFormat="1" ht="21.75" customHeight="1" x14ac:dyDescent="0.2">
      <c r="A31" s="92" t="s">
        <v>0</v>
      </c>
      <c r="B31" s="92"/>
      <c r="C31" s="92"/>
      <c r="D31" s="92"/>
      <c r="E31" s="92"/>
      <c r="F31" s="92"/>
    </row>
    <row r="32" spans="1:6" x14ac:dyDescent="0.2">
      <c r="A32" s="22"/>
      <c r="B32" s="23"/>
      <c r="C32" s="22"/>
      <c r="D32" s="22"/>
      <c r="E32" s="22"/>
    </row>
    <row r="33" spans="1:6" ht="14.25" x14ac:dyDescent="0.2">
      <c r="A33" s="31"/>
      <c r="B33" s="32" t="s">
        <v>7</v>
      </c>
      <c r="C33" s="32"/>
      <c r="D33" s="32"/>
      <c r="E33" s="38"/>
      <c r="F33" s="31"/>
    </row>
    <row r="34" spans="1:6" ht="14.25" x14ac:dyDescent="0.2">
      <c r="A34" s="31"/>
      <c r="B34" s="91"/>
      <c r="C34" s="91"/>
      <c r="D34" s="91"/>
      <c r="E34" s="38"/>
      <c r="F34" s="31"/>
    </row>
    <row r="35" spans="1:6" ht="14.25" x14ac:dyDescent="0.2">
      <c r="A35" s="31"/>
      <c r="B35" s="91"/>
      <c r="C35" s="91"/>
      <c r="D35" s="91"/>
      <c r="E35" s="38"/>
      <c r="F35" s="31"/>
    </row>
    <row r="36" spans="1:6" ht="14.25" x14ac:dyDescent="0.2">
      <c r="A36" s="31"/>
      <c r="B36" s="91" t="s">
        <v>139</v>
      </c>
      <c r="C36" s="91"/>
      <c r="D36" s="91"/>
      <c r="E36" s="38"/>
      <c r="F36" s="31"/>
    </row>
    <row r="37" spans="1:6" ht="14.25" x14ac:dyDescent="0.2">
      <c r="A37" s="31"/>
      <c r="B37" s="91"/>
      <c r="C37" s="91"/>
      <c r="D37" s="91"/>
      <c r="E37" s="38"/>
      <c r="F37" s="31"/>
    </row>
    <row r="38" spans="1:6" ht="14.25" x14ac:dyDescent="0.2">
      <c r="A38" s="31"/>
      <c r="B38" s="91"/>
      <c r="C38" s="91"/>
      <c r="D38" s="91"/>
      <c r="E38" s="38"/>
      <c r="F38" s="31"/>
    </row>
    <row r="39" spans="1:6" ht="14.25" x14ac:dyDescent="0.2">
      <c r="A39" s="31"/>
      <c r="B39" s="91"/>
      <c r="C39" s="91"/>
      <c r="D39" s="91"/>
      <c r="E39" s="38"/>
      <c r="F39" s="31"/>
    </row>
    <row r="40" spans="1:6" ht="14.25" x14ac:dyDescent="0.2">
      <c r="A40" s="31"/>
      <c r="B40" s="91"/>
      <c r="C40" s="91"/>
      <c r="D40" s="91"/>
      <c r="E40" s="38"/>
      <c r="F40" s="31"/>
    </row>
    <row r="41" spans="1:6" ht="13.5" customHeight="1" x14ac:dyDescent="0.2">
      <c r="A41" s="31"/>
      <c r="B41" s="91"/>
      <c r="C41" s="91"/>
      <c r="D41" s="91"/>
      <c r="E41" s="38"/>
      <c r="F41" s="31"/>
    </row>
    <row r="42" spans="1:6" ht="14.25" x14ac:dyDescent="0.2">
      <c r="A42" s="31"/>
      <c r="B42" s="91"/>
      <c r="C42" s="91"/>
      <c r="D42" s="91"/>
      <c r="E42" s="38"/>
      <c r="F42" s="31"/>
    </row>
    <row r="43" spans="1:6" ht="14.25" x14ac:dyDescent="0.2">
      <c r="A43" s="31"/>
      <c r="B43" s="91"/>
      <c r="C43" s="91"/>
      <c r="D43" s="91"/>
      <c r="E43" s="38"/>
      <c r="F43" s="31"/>
    </row>
    <row r="44" spans="1:6" ht="14.25" x14ac:dyDescent="0.2">
      <c r="A44" s="31"/>
      <c r="B44" s="91"/>
      <c r="C44" s="91"/>
      <c r="D44" s="91"/>
      <c r="E44" s="38"/>
      <c r="F44" s="31"/>
    </row>
    <row r="45" spans="1:6" ht="14.25" x14ac:dyDescent="0.2">
      <c r="A45" s="31"/>
      <c r="B45" s="91"/>
      <c r="C45" s="91"/>
      <c r="D45" s="91"/>
      <c r="E45" s="38"/>
      <c r="F45" s="31"/>
    </row>
    <row r="46" spans="1:6" ht="14.25" x14ac:dyDescent="0.2">
      <c r="A46" s="31"/>
      <c r="B46" s="91"/>
      <c r="C46" s="91"/>
      <c r="D46" s="91"/>
      <c r="E46" s="38"/>
      <c r="F46" s="31"/>
    </row>
    <row r="47" spans="1:6" ht="14.25" x14ac:dyDescent="0.2">
      <c r="A47" s="31"/>
      <c r="B47" s="91"/>
      <c r="C47" s="91"/>
      <c r="D47" s="91"/>
      <c r="E47" s="38"/>
      <c r="F47" s="31"/>
    </row>
    <row r="48" spans="1:6" ht="14.25" x14ac:dyDescent="0.2">
      <c r="A48" s="31"/>
      <c r="B48" s="91"/>
      <c r="C48" s="91"/>
      <c r="D48" s="91"/>
      <c r="E48" s="38"/>
      <c r="F48" s="31"/>
    </row>
    <row r="49" spans="1:6" ht="14.25" x14ac:dyDescent="0.2">
      <c r="A49" s="31"/>
      <c r="B49" s="91"/>
      <c r="C49" s="91"/>
      <c r="D49" s="91"/>
      <c r="E49" s="38"/>
      <c r="F49" s="31"/>
    </row>
    <row r="50" spans="1:6" ht="14.25" x14ac:dyDescent="0.2">
      <c r="A50" s="31"/>
      <c r="B50" s="91"/>
      <c r="C50" s="91"/>
      <c r="D50" s="91"/>
      <c r="E50" s="38"/>
      <c r="F50" s="31"/>
    </row>
    <row r="51" spans="1:6" ht="14.25" x14ac:dyDescent="0.2">
      <c r="A51" s="31"/>
      <c r="B51" s="91"/>
      <c r="C51" s="91"/>
      <c r="D51" s="91"/>
      <c r="E51" s="38"/>
      <c r="F51" s="31"/>
    </row>
    <row r="52" spans="1:6" ht="14.25" x14ac:dyDescent="0.2">
      <c r="A52" s="31"/>
      <c r="B52" s="91"/>
      <c r="C52" s="91"/>
      <c r="D52" s="91"/>
      <c r="E52" s="38"/>
      <c r="F52" s="31"/>
    </row>
    <row r="53" spans="1:6" ht="14.25" x14ac:dyDescent="0.2">
      <c r="A53" s="31"/>
      <c r="B53" s="91"/>
      <c r="C53" s="91"/>
      <c r="D53" s="91"/>
      <c r="E53" s="38"/>
      <c r="F53" s="31"/>
    </row>
    <row r="54" spans="1:6" ht="14.25" x14ac:dyDescent="0.2">
      <c r="A54" s="31"/>
      <c r="B54" s="91"/>
      <c r="C54" s="91"/>
      <c r="D54" s="91"/>
      <c r="E54" s="38"/>
      <c r="F54" s="31"/>
    </row>
    <row r="55" spans="1:6" ht="14.25" x14ac:dyDescent="0.2">
      <c r="A55" s="31"/>
      <c r="B55" s="91"/>
      <c r="C55" s="91"/>
      <c r="D55" s="91"/>
      <c r="E55" s="38"/>
      <c r="F55" s="31"/>
    </row>
    <row r="56" spans="1:6" ht="14.25" x14ac:dyDescent="0.2">
      <c r="A56" s="31"/>
      <c r="B56" s="91"/>
      <c r="C56" s="91"/>
      <c r="D56" s="91"/>
      <c r="E56" s="38"/>
      <c r="F56" s="31"/>
    </row>
    <row r="57" spans="1:6" ht="14.25" x14ac:dyDescent="0.2">
      <c r="A57" s="31"/>
      <c r="B57" s="91"/>
      <c r="C57" s="91"/>
      <c r="D57" s="91"/>
      <c r="E57" s="38"/>
      <c r="F57" s="31"/>
    </row>
    <row r="58" spans="1:6" ht="14.25" x14ac:dyDescent="0.2">
      <c r="A58" s="31"/>
      <c r="B58" s="91"/>
      <c r="C58" s="91"/>
      <c r="D58" s="91"/>
      <c r="E58" s="38"/>
      <c r="F58" s="31"/>
    </row>
    <row r="59" spans="1:6" ht="14.25" x14ac:dyDescent="0.2">
      <c r="A59" s="31"/>
      <c r="B59" s="91"/>
      <c r="C59" s="91"/>
      <c r="D59" s="91"/>
      <c r="E59" s="38"/>
      <c r="F59" s="31"/>
    </row>
    <row r="60" spans="1:6" ht="14.25" x14ac:dyDescent="0.2">
      <c r="A60" s="31"/>
      <c r="B60" s="91"/>
      <c r="C60" s="91"/>
      <c r="D60" s="91"/>
      <c r="E60" s="38"/>
      <c r="F60" s="31"/>
    </row>
    <row r="61" spans="1:6" ht="14.25" x14ac:dyDescent="0.2">
      <c r="A61" s="31"/>
      <c r="B61" s="91"/>
      <c r="C61" s="91"/>
      <c r="D61" s="91"/>
      <c r="E61" s="38"/>
      <c r="F61" s="31"/>
    </row>
    <row r="62" spans="1:6" ht="14.25" x14ac:dyDescent="0.2">
      <c r="A62" s="31"/>
      <c r="B62" s="91"/>
      <c r="C62" s="91"/>
      <c r="D62" s="91"/>
      <c r="E62" s="38"/>
      <c r="F62" s="31"/>
    </row>
    <row r="63" spans="1:6" ht="14.25" x14ac:dyDescent="0.2">
      <c r="A63" s="31"/>
      <c r="B63" s="91"/>
      <c r="C63" s="91"/>
      <c r="D63" s="91"/>
      <c r="E63" s="38"/>
      <c r="F63" s="31"/>
    </row>
    <row r="64" spans="1:6" ht="14.25" x14ac:dyDescent="0.2">
      <c r="A64" s="31"/>
      <c r="B64" s="91"/>
      <c r="C64" s="91"/>
      <c r="D64" s="91"/>
      <c r="E64" s="38"/>
      <c r="F64" s="31"/>
    </row>
    <row r="65" spans="1:6" ht="14.25" x14ac:dyDescent="0.2">
      <c r="A65" s="31"/>
      <c r="B65" s="91"/>
      <c r="C65" s="91"/>
      <c r="D65" s="91"/>
      <c r="E65" s="38"/>
      <c r="F65" s="31"/>
    </row>
    <row r="66" spans="1:6" ht="14.25" x14ac:dyDescent="0.2">
      <c r="A66" s="31"/>
      <c r="B66" s="91"/>
      <c r="C66" s="91"/>
      <c r="D66" s="91"/>
      <c r="E66" s="38"/>
      <c r="F66" s="31"/>
    </row>
    <row r="67" spans="1:6" ht="14.25" x14ac:dyDescent="0.2">
      <c r="A67" s="31"/>
      <c r="B67" s="91"/>
      <c r="C67" s="91"/>
      <c r="D67" s="91"/>
      <c r="E67" s="38"/>
      <c r="F67" s="31"/>
    </row>
    <row r="68" spans="1:6" ht="14.25" x14ac:dyDescent="0.2">
      <c r="A68" s="31"/>
      <c r="B68" s="91"/>
      <c r="C68" s="91"/>
      <c r="D68" s="91"/>
      <c r="E68" s="38"/>
      <c r="F68" s="31"/>
    </row>
    <row r="69" spans="1:6" ht="14.25" x14ac:dyDescent="0.2">
      <c r="A69" s="31"/>
      <c r="B69" s="91"/>
      <c r="C69" s="91"/>
      <c r="D69" s="91"/>
      <c r="E69" s="38"/>
      <c r="F69" s="31"/>
    </row>
    <row r="70" spans="1:6" ht="14.25" x14ac:dyDescent="0.2">
      <c r="A70" s="31"/>
      <c r="B70" s="91"/>
      <c r="C70" s="91"/>
      <c r="D70" s="91"/>
      <c r="E70" s="38"/>
      <c r="F70" s="31"/>
    </row>
    <row r="71" spans="1:6" ht="14.25" x14ac:dyDescent="0.2">
      <c r="A71" s="31"/>
      <c r="B71" s="91"/>
      <c r="C71" s="91"/>
      <c r="D71" s="91"/>
      <c r="E71" s="38"/>
      <c r="F71" s="31"/>
    </row>
    <row r="72" spans="1:6" ht="14.25" x14ac:dyDescent="0.2">
      <c r="A72" s="31"/>
      <c r="B72" s="91"/>
      <c r="C72" s="91"/>
      <c r="D72" s="91"/>
      <c r="E72" s="38"/>
      <c r="F72" s="31"/>
    </row>
    <row r="73" spans="1:6" ht="13.5" customHeight="1" x14ac:dyDescent="0.2">
      <c r="A73" s="31"/>
      <c r="B73" s="91"/>
      <c r="C73" s="91"/>
      <c r="D73" s="91"/>
      <c r="E73" s="38"/>
      <c r="F73" s="31"/>
    </row>
    <row r="74" spans="1:6" ht="13.5" customHeight="1" x14ac:dyDescent="0.2">
      <c r="A74" s="31"/>
      <c r="B74" s="35" t="s">
        <v>45</v>
      </c>
      <c r="C74" s="36"/>
      <c r="D74" s="36"/>
      <c r="E74" s="39">
        <f>12*190</f>
        <v>2280</v>
      </c>
      <c r="F74" s="31"/>
    </row>
    <row r="75" spans="1:6" ht="13.5" customHeight="1" x14ac:dyDescent="0.2">
      <c r="A75" s="31"/>
      <c r="B75" s="44" t="s">
        <v>42</v>
      </c>
      <c r="C75" s="36"/>
      <c r="D75" s="36"/>
      <c r="E75" s="40">
        <v>0</v>
      </c>
      <c r="F75" s="31"/>
    </row>
    <row r="76" spans="1:6" ht="13.5" customHeight="1" x14ac:dyDescent="0.2">
      <c r="A76" s="31"/>
      <c r="B76" s="44" t="s">
        <v>43</v>
      </c>
      <c r="C76" s="36"/>
      <c r="D76" s="36"/>
      <c r="E76" s="40">
        <v>0</v>
      </c>
      <c r="F76" s="31"/>
    </row>
    <row r="77" spans="1:6" ht="13.5" customHeight="1" x14ac:dyDescent="0.2">
      <c r="A77" s="31"/>
      <c r="B77" s="35" t="s">
        <v>44</v>
      </c>
      <c r="C77" s="36"/>
      <c r="D77" s="36"/>
      <c r="E77" s="39">
        <f>SUM(E74:E76)</f>
        <v>2280</v>
      </c>
      <c r="F77" s="31"/>
    </row>
    <row r="78" spans="1:6" ht="13.5" customHeight="1" x14ac:dyDescent="0.2">
      <c r="A78" s="31"/>
      <c r="B78" s="36" t="s">
        <v>6</v>
      </c>
      <c r="C78" s="41">
        <v>0.05</v>
      </c>
      <c r="D78" s="36"/>
      <c r="E78" s="45">
        <f>ROUND(E77*C78,2)</f>
        <v>114</v>
      </c>
      <c r="F78" s="31"/>
    </row>
    <row r="79" spans="1:6" ht="13.5" customHeight="1" x14ac:dyDescent="0.2">
      <c r="A79" s="31"/>
      <c r="B79" s="36" t="s">
        <v>5</v>
      </c>
      <c r="C79" s="41">
        <v>8.5000000000000006E-2</v>
      </c>
      <c r="D79" s="36"/>
      <c r="E79" s="46">
        <f>ROUND((E77+E78)*C79,2)</f>
        <v>203.49</v>
      </c>
      <c r="F79" s="31"/>
    </row>
    <row r="80" spans="1:6" ht="13.5" customHeight="1" x14ac:dyDescent="0.2">
      <c r="A80" s="31"/>
      <c r="B80" s="36"/>
      <c r="C80" s="36"/>
      <c r="D80" s="36"/>
      <c r="E80" s="42"/>
      <c r="F80" s="31"/>
    </row>
    <row r="81" spans="1:6" ht="16.5" customHeight="1" thickBot="1" x14ac:dyDescent="0.25">
      <c r="A81" s="31"/>
      <c r="B81" s="35" t="s">
        <v>46</v>
      </c>
      <c r="C81" s="36"/>
      <c r="D81" s="36"/>
      <c r="E81" s="43">
        <f>SUM(E77:E79)</f>
        <v>2597.4899999999998</v>
      </c>
      <c r="F81" s="31"/>
    </row>
    <row r="82" spans="1:6" ht="15.75" thickTop="1" x14ac:dyDescent="0.2">
      <c r="A82" s="31"/>
      <c r="B82" s="97"/>
      <c r="C82" s="97"/>
      <c r="D82" s="97"/>
      <c r="E82" s="47"/>
      <c r="F82" s="31"/>
    </row>
    <row r="83" spans="1:6" ht="15" x14ac:dyDescent="0.2">
      <c r="A83" s="31"/>
      <c r="B83" s="98" t="s">
        <v>48</v>
      </c>
      <c r="C83" s="98"/>
      <c r="D83" s="98"/>
      <c r="E83" s="47">
        <v>0</v>
      </c>
      <c r="F83" s="31"/>
    </row>
    <row r="84" spans="1:6" ht="15" x14ac:dyDescent="0.2">
      <c r="A84" s="31"/>
      <c r="B84" s="97"/>
      <c r="C84" s="97"/>
      <c r="D84" s="97"/>
      <c r="E84" s="47"/>
      <c r="F84" s="31"/>
    </row>
    <row r="85" spans="1:6" ht="19.5" customHeight="1" x14ac:dyDescent="0.2">
      <c r="A85" s="31"/>
      <c r="B85" s="48" t="s">
        <v>47</v>
      </c>
      <c r="C85" s="49"/>
      <c r="D85" s="49"/>
      <c r="E85" s="50">
        <f>E81-E83</f>
        <v>2597.4899999999998</v>
      </c>
      <c r="F85" s="31"/>
    </row>
    <row r="86" spans="1:6" ht="13.5" customHeight="1" x14ac:dyDescent="0.2">
      <c r="A86" s="31"/>
      <c r="B86" s="31"/>
      <c r="C86" s="31"/>
      <c r="D86" s="31"/>
      <c r="E86" s="31"/>
      <c r="F86" s="31"/>
    </row>
    <row r="87" spans="1:6" x14ac:dyDescent="0.2">
      <c r="A87" s="31"/>
      <c r="B87" s="31"/>
      <c r="C87" s="31"/>
      <c r="D87" s="31"/>
      <c r="E87" s="31"/>
      <c r="F87" s="31"/>
    </row>
    <row r="88" spans="1:6" x14ac:dyDescent="0.2">
      <c r="A88" s="31"/>
      <c r="B88" s="99"/>
      <c r="C88" s="99"/>
      <c r="D88" s="99"/>
      <c r="E88" s="99"/>
      <c r="F88" s="31"/>
    </row>
    <row r="89" spans="1:6" ht="14.25" x14ac:dyDescent="0.2">
      <c r="A89" s="100" t="s">
        <v>49</v>
      </c>
      <c r="B89" s="100"/>
      <c r="C89" s="100"/>
      <c r="D89" s="100"/>
      <c r="E89" s="100"/>
      <c r="F89" s="100"/>
    </row>
    <row r="90" spans="1:6" ht="14.25" x14ac:dyDescent="0.2">
      <c r="A90" s="101" t="s">
        <v>8</v>
      </c>
      <c r="B90" s="101"/>
      <c r="C90" s="101"/>
      <c r="D90" s="101"/>
      <c r="E90" s="101"/>
      <c r="F90" s="101"/>
    </row>
    <row r="91" spans="1:6" x14ac:dyDescent="0.2">
      <c r="A91" s="31"/>
      <c r="B91" s="31"/>
      <c r="C91" s="31"/>
      <c r="D91" s="31"/>
      <c r="E91" s="31"/>
      <c r="F91" s="31"/>
    </row>
    <row r="92" spans="1:6" x14ac:dyDescent="0.2">
      <c r="A92" s="31"/>
      <c r="B92" s="93"/>
      <c r="C92" s="93"/>
      <c r="D92" s="93"/>
      <c r="E92" s="93"/>
      <c r="F92" s="31"/>
    </row>
    <row r="93" spans="1:6" ht="15" x14ac:dyDescent="0.2">
      <c r="A93" s="94" t="s">
        <v>9</v>
      </c>
      <c r="B93" s="94"/>
      <c r="C93" s="94"/>
      <c r="D93" s="94"/>
      <c r="E93" s="94"/>
      <c r="F93" s="94"/>
    </row>
    <row r="95" spans="1:6" ht="39.75" customHeight="1" x14ac:dyDescent="0.2">
      <c r="B95" s="95"/>
      <c r="C95" s="96"/>
      <c r="D95" s="96"/>
    </row>
    <row r="96" spans="1:6" ht="13.5" customHeight="1" x14ac:dyDescent="0.2"/>
    <row r="97" spans="2:4" x14ac:dyDescent="0.2">
      <c r="B97" s="21"/>
      <c r="C97" s="21"/>
      <c r="D97" s="21"/>
    </row>
  </sheetData>
  <mergeCells count="50">
    <mergeCell ref="A93:F93"/>
    <mergeCell ref="B95:D95"/>
    <mergeCell ref="B83:D83"/>
    <mergeCell ref="B84:D84"/>
    <mergeCell ref="B88:E88"/>
    <mergeCell ref="A89:F89"/>
    <mergeCell ref="A90:F90"/>
    <mergeCell ref="B92:E92"/>
    <mergeCell ref="B82:D8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2:B84 B12:B20 B34:B73" xr:uid="{00000000-0002-0000-0500-000000000000}">
      <formula1>Liste_Activités</formula1>
    </dataValidation>
  </dataValidations>
  <pageMargins left="0" right="0" top="0" bottom="0" header="0" footer="0"/>
  <pageSetup paperSize="126" scale="83" orientation="portrait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2:F98"/>
  <sheetViews>
    <sheetView view="pageBreakPreview" zoomScale="80" zoomScaleNormal="100" zoomScaleSheetLayoutView="80" workbookViewId="0">
      <selection activeCell="B21" sqref="B2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2"/>
      <c r="B21" s="35" t="s">
        <v>50</v>
      </c>
      <c r="C21" s="31"/>
      <c r="D21" s="31"/>
      <c r="E21" s="31"/>
      <c r="F21" s="31"/>
    </row>
    <row r="22" spans="1:6" ht="15" x14ac:dyDescent="0.2">
      <c r="A22" s="22"/>
      <c r="B22" s="36"/>
      <c r="C22" s="31"/>
      <c r="D22" s="31"/>
      <c r="E22" s="31"/>
      <c r="F22" s="31"/>
    </row>
    <row r="23" spans="1:6" ht="15" x14ac:dyDescent="0.2">
      <c r="A23" s="22"/>
      <c r="B23" s="36"/>
      <c r="C23" s="31"/>
      <c r="D23" s="31"/>
      <c r="E23" s="31"/>
      <c r="F23" s="31"/>
    </row>
    <row r="24" spans="1:6" ht="15" x14ac:dyDescent="0.2">
      <c r="A24" s="22"/>
      <c r="B24" s="35"/>
      <c r="C24" s="31"/>
      <c r="D24" s="31"/>
      <c r="E24" s="31"/>
      <c r="F24" s="31"/>
    </row>
    <row r="25" spans="1:6" ht="15" x14ac:dyDescent="0.2">
      <c r="A25" s="22"/>
      <c r="B25" s="35" t="s">
        <v>51</v>
      </c>
      <c r="C25" s="31"/>
      <c r="D25" s="31"/>
      <c r="E25" s="31"/>
      <c r="F25" s="31"/>
    </row>
    <row r="26" spans="1:6" ht="15" x14ac:dyDescent="0.2">
      <c r="A26" s="22"/>
      <c r="B26" s="36" t="s">
        <v>52</v>
      </c>
      <c r="C26" s="31"/>
      <c r="D26" s="31"/>
      <c r="E26" s="31"/>
      <c r="F26" s="31"/>
    </row>
    <row r="27" spans="1:6" ht="15" x14ac:dyDescent="0.2">
      <c r="A27" s="22"/>
      <c r="B27" s="36" t="s">
        <v>53</v>
      </c>
      <c r="C27" s="31"/>
      <c r="D27" s="31"/>
      <c r="E27" s="31"/>
      <c r="F27" s="31"/>
    </row>
    <row r="28" spans="1:6" x14ac:dyDescent="0.2">
      <c r="A28" s="23"/>
      <c r="B28" s="31"/>
      <c r="C28" s="33"/>
      <c r="D28" s="33"/>
      <c r="E28" s="34"/>
      <c r="F28" s="31"/>
    </row>
    <row r="29" spans="1:6" ht="15" x14ac:dyDescent="0.2">
      <c r="A29" s="22"/>
      <c r="B29" s="33"/>
      <c r="C29" s="33"/>
      <c r="D29" s="37" t="s">
        <v>41</v>
      </c>
      <c r="E29" s="37" t="s">
        <v>54</v>
      </c>
      <c r="F29" s="31"/>
    </row>
    <row r="30" spans="1:6" ht="13.5" thickBot="1" x14ac:dyDescent="0.25">
      <c r="A30" s="24"/>
      <c r="B30" s="24"/>
      <c r="C30" s="24"/>
      <c r="D30" s="24"/>
      <c r="E30" s="24"/>
      <c r="F30" s="30"/>
    </row>
    <row r="31" spans="1:6" s="51" customFormat="1" ht="21.75" customHeight="1" x14ac:dyDescent="0.2">
      <c r="A31" s="92" t="s">
        <v>0</v>
      </c>
      <c r="B31" s="92"/>
      <c r="C31" s="92"/>
      <c r="D31" s="92"/>
      <c r="E31" s="92"/>
      <c r="F31" s="92"/>
    </row>
    <row r="32" spans="1:6" x14ac:dyDescent="0.2">
      <c r="A32" s="22"/>
      <c r="B32" s="23"/>
      <c r="C32" s="22"/>
      <c r="D32" s="22"/>
      <c r="E32" s="22"/>
    </row>
    <row r="33" spans="1:6" ht="14.25" x14ac:dyDescent="0.2">
      <c r="A33" s="31"/>
      <c r="B33" s="32" t="s">
        <v>7</v>
      </c>
      <c r="C33" s="32"/>
      <c r="D33" s="32"/>
      <c r="E33" s="38"/>
      <c r="F33" s="31"/>
    </row>
    <row r="34" spans="1:6" ht="14.25" x14ac:dyDescent="0.2">
      <c r="A34" s="31"/>
      <c r="B34" s="91"/>
      <c r="C34" s="91"/>
      <c r="D34" s="91"/>
      <c r="E34" s="38"/>
      <c r="F34" s="31"/>
    </row>
    <row r="35" spans="1:6" ht="14.25" x14ac:dyDescent="0.2">
      <c r="A35" s="31"/>
      <c r="B35" s="91"/>
      <c r="C35" s="91"/>
      <c r="D35" s="91"/>
      <c r="E35" s="38"/>
      <c r="F35" s="31"/>
    </row>
    <row r="36" spans="1:6" ht="14.25" x14ac:dyDescent="0.2">
      <c r="A36" s="31"/>
      <c r="B36" s="91" t="s">
        <v>55</v>
      </c>
      <c r="C36" s="91"/>
      <c r="D36" s="91"/>
      <c r="E36" s="38"/>
      <c r="F36" s="31"/>
    </row>
    <row r="37" spans="1:6" ht="14.25" x14ac:dyDescent="0.2">
      <c r="A37" s="31"/>
      <c r="B37" s="91"/>
      <c r="C37" s="91"/>
      <c r="D37" s="91"/>
      <c r="E37" s="38"/>
      <c r="F37" s="31"/>
    </row>
    <row r="38" spans="1:6" ht="14.25" x14ac:dyDescent="0.2">
      <c r="A38" s="31"/>
      <c r="B38" s="91"/>
      <c r="C38" s="91"/>
      <c r="D38" s="91"/>
      <c r="E38" s="38"/>
      <c r="F38" s="31"/>
    </row>
    <row r="39" spans="1:6" ht="14.25" x14ac:dyDescent="0.2">
      <c r="A39" s="31"/>
      <c r="B39" s="91" t="s">
        <v>56</v>
      </c>
      <c r="C39" s="91"/>
      <c r="D39" s="91"/>
      <c r="E39" s="38"/>
      <c r="F39" s="31"/>
    </row>
    <row r="40" spans="1:6" ht="14.25" x14ac:dyDescent="0.2">
      <c r="A40" s="31"/>
      <c r="B40" s="91"/>
      <c r="C40" s="91"/>
      <c r="D40" s="91"/>
      <c r="E40" s="38"/>
      <c r="F40" s="31"/>
    </row>
    <row r="41" spans="1:6" ht="13.5" customHeight="1" x14ac:dyDescent="0.2">
      <c r="A41" s="31"/>
      <c r="B41" s="91"/>
      <c r="C41" s="91"/>
      <c r="D41" s="91"/>
      <c r="E41" s="38"/>
      <c r="F41" s="31"/>
    </row>
    <row r="42" spans="1:6" ht="14.25" x14ac:dyDescent="0.2">
      <c r="A42" s="31"/>
      <c r="B42" s="91" t="s">
        <v>21</v>
      </c>
      <c r="C42" s="91"/>
      <c r="D42" s="91"/>
      <c r="E42" s="38"/>
      <c r="F42" s="31"/>
    </row>
    <row r="43" spans="1:6" ht="14.25" x14ac:dyDescent="0.2">
      <c r="A43" s="31"/>
      <c r="B43" s="91"/>
      <c r="C43" s="91"/>
      <c r="D43" s="91"/>
      <c r="E43" s="38"/>
      <c r="F43" s="31"/>
    </row>
    <row r="44" spans="1:6" ht="14.25" x14ac:dyDescent="0.2">
      <c r="A44" s="31"/>
      <c r="B44" s="91"/>
      <c r="C44" s="91"/>
      <c r="D44" s="91"/>
      <c r="E44" s="38"/>
      <c r="F44" s="31"/>
    </row>
    <row r="45" spans="1:6" ht="14.25" x14ac:dyDescent="0.2">
      <c r="A45" s="31"/>
      <c r="B45" s="91" t="s">
        <v>29</v>
      </c>
      <c r="C45" s="91"/>
      <c r="D45" s="91"/>
      <c r="E45" s="38"/>
      <c r="F45" s="31"/>
    </row>
    <row r="46" spans="1:6" ht="14.25" x14ac:dyDescent="0.2">
      <c r="A46" s="31"/>
      <c r="B46" s="91"/>
      <c r="C46" s="91"/>
      <c r="D46" s="91"/>
      <c r="E46" s="38"/>
      <c r="F46" s="31"/>
    </row>
    <row r="47" spans="1:6" ht="14.25" x14ac:dyDescent="0.2">
      <c r="A47" s="31"/>
      <c r="B47" s="91"/>
      <c r="C47" s="91"/>
      <c r="D47" s="91"/>
      <c r="E47" s="38"/>
      <c r="F47" s="31"/>
    </row>
    <row r="48" spans="1:6" ht="14.25" x14ac:dyDescent="0.2">
      <c r="A48" s="31"/>
      <c r="B48" s="91" t="s">
        <v>57</v>
      </c>
      <c r="C48" s="91"/>
      <c r="D48" s="91"/>
      <c r="E48" s="38"/>
      <c r="F48" s="31"/>
    </row>
    <row r="49" spans="1:6" ht="14.25" x14ac:dyDescent="0.2">
      <c r="A49" s="31"/>
      <c r="B49" s="91"/>
      <c r="C49" s="91"/>
      <c r="D49" s="91"/>
      <c r="E49" s="38"/>
      <c r="F49" s="31"/>
    </row>
    <row r="50" spans="1:6" ht="14.25" x14ac:dyDescent="0.2">
      <c r="A50" s="31"/>
      <c r="B50" s="91"/>
      <c r="C50" s="91"/>
      <c r="D50" s="91"/>
      <c r="E50" s="38"/>
      <c r="F50" s="31"/>
    </row>
    <row r="51" spans="1:6" ht="14.25" x14ac:dyDescent="0.2">
      <c r="A51" s="31"/>
      <c r="B51" s="91" t="s">
        <v>58</v>
      </c>
      <c r="C51" s="91"/>
      <c r="D51" s="91"/>
      <c r="E51" s="38"/>
      <c r="F51" s="31"/>
    </row>
    <row r="52" spans="1:6" ht="14.25" x14ac:dyDescent="0.2">
      <c r="A52" s="31"/>
      <c r="B52" s="91"/>
      <c r="C52" s="91"/>
      <c r="D52" s="91"/>
      <c r="E52" s="38"/>
      <c r="F52" s="31"/>
    </row>
    <row r="53" spans="1:6" ht="14.25" x14ac:dyDescent="0.2">
      <c r="A53" s="31"/>
      <c r="B53" s="91"/>
      <c r="C53" s="91"/>
      <c r="D53" s="91"/>
      <c r="E53" s="38"/>
      <c r="F53" s="31"/>
    </row>
    <row r="54" spans="1:6" ht="14.25" x14ac:dyDescent="0.2">
      <c r="A54" s="31"/>
      <c r="B54" s="91" t="s">
        <v>59</v>
      </c>
      <c r="C54" s="91"/>
      <c r="D54" s="91"/>
      <c r="E54" s="38"/>
      <c r="F54" s="31"/>
    </row>
    <row r="55" spans="1:6" ht="14.25" x14ac:dyDescent="0.2">
      <c r="A55" s="31"/>
      <c r="B55" s="91"/>
      <c r="C55" s="91"/>
      <c r="D55" s="91"/>
      <c r="E55" s="38"/>
      <c r="F55" s="31"/>
    </row>
    <row r="56" spans="1:6" ht="14.25" x14ac:dyDescent="0.2">
      <c r="A56" s="31"/>
      <c r="B56" s="91"/>
      <c r="C56" s="91"/>
      <c r="D56" s="91"/>
      <c r="E56" s="38"/>
      <c r="F56" s="31"/>
    </row>
    <row r="57" spans="1:6" ht="14.25" x14ac:dyDescent="0.2">
      <c r="A57" s="31"/>
      <c r="B57" s="91" t="s">
        <v>60</v>
      </c>
      <c r="C57" s="91"/>
      <c r="D57" s="91"/>
      <c r="E57" s="38"/>
      <c r="F57" s="31"/>
    </row>
    <row r="58" spans="1:6" ht="14.25" x14ac:dyDescent="0.2">
      <c r="A58" s="31"/>
      <c r="B58" s="91"/>
      <c r="C58" s="91"/>
      <c r="D58" s="91"/>
      <c r="E58" s="38"/>
      <c r="F58" s="31"/>
    </row>
    <row r="59" spans="1:6" ht="14.25" x14ac:dyDescent="0.2">
      <c r="A59" s="31"/>
      <c r="B59" s="91"/>
      <c r="C59" s="91"/>
      <c r="D59" s="91"/>
      <c r="E59" s="38"/>
      <c r="F59" s="31"/>
    </row>
    <row r="60" spans="1:6" ht="14.25" x14ac:dyDescent="0.2">
      <c r="A60" s="31"/>
      <c r="B60" s="91" t="s">
        <v>34</v>
      </c>
      <c r="C60" s="91"/>
      <c r="D60" s="91"/>
      <c r="E60" s="38"/>
      <c r="F60" s="31"/>
    </row>
    <row r="61" spans="1:6" ht="14.25" x14ac:dyDescent="0.2">
      <c r="A61" s="31"/>
      <c r="B61" s="91"/>
      <c r="C61" s="91"/>
      <c r="D61" s="91"/>
      <c r="E61" s="38"/>
      <c r="F61" s="31"/>
    </row>
    <row r="62" spans="1:6" ht="14.25" x14ac:dyDescent="0.2">
      <c r="A62" s="31"/>
      <c r="B62" s="91"/>
      <c r="C62" s="91"/>
      <c r="D62" s="91"/>
      <c r="E62" s="38"/>
      <c r="F62" s="31"/>
    </row>
    <row r="63" spans="1:6" ht="14.25" x14ac:dyDescent="0.2">
      <c r="A63" s="31"/>
      <c r="B63" s="91"/>
      <c r="C63" s="91"/>
      <c r="D63" s="91"/>
      <c r="E63" s="38"/>
      <c r="F63" s="31"/>
    </row>
    <row r="64" spans="1:6" ht="14.25" x14ac:dyDescent="0.2">
      <c r="A64" s="31"/>
      <c r="B64" s="91"/>
      <c r="C64" s="91"/>
      <c r="D64" s="91"/>
      <c r="E64" s="38"/>
      <c r="F64" s="31"/>
    </row>
    <row r="65" spans="1:6" ht="14.25" x14ac:dyDescent="0.2">
      <c r="A65" s="31"/>
      <c r="B65" s="91"/>
      <c r="C65" s="91"/>
      <c r="D65" s="91"/>
      <c r="E65" s="38"/>
      <c r="F65" s="31"/>
    </row>
    <row r="66" spans="1:6" ht="14.25" x14ac:dyDescent="0.2">
      <c r="A66" s="31"/>
      <c r="B66" s="91"/>
      <c r="C66" s="91"/>
      <c r="D66" s="91"/>
      <c r="E66" s="38"/>
      <c r="F66" s="31"/>
    </row>
    <row r="67" spans="1:6" ht="14.25" x14ac:dyDescent="0.2">
      <c r="A67" s="31"/>
      <c r="B67" s="91"/>
      <c r="C67" s="91"/>
      <c r="D67" s="91"/>
      <c r="E67" s="38"/>
      <c r="F67" s="31"/>
    </row>
    <row r="68" spans="1:6" ht="14.25" x14ac:dyDescent="0.2">
      <c r="A68" s="31"/>
      <c r="B68" s="91"/>
      <c r="C68" s="91"/>
      <c r="D68" s="91"/>
      <c r="E68" s="38"/>
      <c r="F68" s="31"/>
    </row>
    <row r="69" spans="1:6" ht="14.25" x14ac:dyDescent="0.2">
      <c r="A69" s="31"/>
      <c r="B69" s="91"/>
      <c r="C69" s="91"/>
      <c r="D69" s="91"/>
      <c r="E69" s="38"/>
      <c r="F69" s="31"/>
    </row>
    <row r="70" spans="1:6" ht="14.25" x14ac:dyDescent="0.2">
      <c r="A70" s="31"/>
      <c r="B70" s="91"/>
      <c r="C70" s="91"/>
      <c r="D70" s="91"/>
      <c r="E70" s="38"/>
      <c r="F70" s="31"/>
    </row>
    <row r="71" spans="1:6" ht="14.25" x14ac:dyDescent="0.2">
      <c r="A71" s="31"/>
      <c r="B71" s="91"/>
      <c r="C71" s="91"/>
      <c r="D71" s="91"/>
      <c r="E71" s="38"/>
      <c r="F71" s="31"/>
    </row>
    <row r="72" spans="1:6" ht="14.25" x14ac:dyDescent="0.2">
      <c r="A72" s="31"/>
      <c r="B72" s="91"/>
      <c r="C72" s="91"/>
      <c r="D72" s="91"/>
      <c r="E72" s="38"/>
      <c r="F72" s="31"/>
    </row>
    <row r="73" spans="1:6" ht="14.25" x14ac:dyDescent="0.2">
      <c r="A73" s="31"/>
      <c r="B73" s="91"/>
      <c r="C73" s="91"/>
      <c r="D73" s="91"/>
      <c r="E73" s="38"/>
      <c r="F73" s="31"/>
    </row>
    <row r="74" spans="1:6" ht="13.5" customHeight="1" x14ac:dyDescent="0.2">
      <c r="A74" s="31"/>
      <c r="B74" s="91"/>
      <c r="C74" s="91"/>
      <c r="D74" s="91"/>
      <c r="E74" s="38"/>
      <c r="F74" s="31"/>
    </row>
    <row r="75" spans="1:6" ht="13.5" customHeight="1" x14ac:dyDescent="0.2">
      <c r="A75" s="31"/>
      <c r="B75" s="35" t="s">
        <v>45</v>
      </c>
      <c r="C75" s="36"/>
      <c r="D75" s="36"/>
      <c r="E75" s="39">
        <f>13*175</f>
        <v>2275</v>
      </c>
      <c r="F75" s="31"/>
    </row>
    <row r="76" spans="1:6" ht="13.5" customHeight="1" x14ac:dyDescent="0.2">
      <c r="A76" s="31"/>
      <c r="B76" s="44" t="s">
        <v>42</v>
      </c>
      <c r="C76" s="36"/>
      <c r="D76" s="36"/>
      <c r="E76" s="40">
        <v>20</v>
      </c>
      <c r="F76" s="31"/>
    </row>
    <row r="77" spans="1:6" ht="13.5" customHeight="1" x14ac:dyDescent="0.2">
      <c r="A77" s="31"/>
      <c r="B77" s="44" t="s">
        <v>43</v>
      </c>
      <c r="C77" s="36"/>
      <c r="D77" s="36"/>
      <c r="E77" s="40">
        <v>0</v>
      </c>
      <c r="F77" s="31"/>
    </row>
    <row r="78" spans="1:6" ht="13.5" customHeight="1" x14ac:dyDescent="0.2">
      <c r="A78" s="31"/>
      <c r="B78" s="35" t="s">
        <v>44</v>
      </c>
      <c r="C78" s="36"/>
      <c r="D78" s="36"/>
      <c r="E78" s="39">
        <f>SUM(E75:E77)</f>
        <v>2295</v>
      </c>
      <c r="F78" s="31"/>
    </row>
    <row r="79" spans="1:6" ht="13.5" customHeight="1" x14ac:dyDescent="0.2">
      <c r="A79" s="31"/>
      <c r="B79" s="36" t="s">
        <v>6</v>
      </c>
      <c r="C79" s="41">
        <v>0.05</v>
      </c>
      <c r="D79" s="36"/>
      <c r="E79" s="45">
        <f>ROUND(E78*C79,2)</f>
        <v>114.75</v>
      </c>
      <c r="F79" s="31"/>
    </row>
    <row r="80" spans="1:6" ht="13.5" customHeight="1" x14ac:dyDescent="0.2">
      <c r="A80" s="31"/>
      <c r="B80" s="36" t="s">
        <v>5</v>
      </c>
      <c r="C80" s="41">
        <v>7.4999999999999997E-2</v>
      </c>
      <c r="D80" s="36"/>
      <c r="E80" s="46">
        <f>ROUND((E78+E79)*C80,2)</f>
        <v>180.73</v>
      </c>
      <c r="F80" s="31"/>
    </row>
    <row r="81" spans="1:6" ht="13.5" customHeight="1" x14ac:dyDescent="0.2">
      <c r="A81" s="31"/>
      <c r="B81" s="36"/>
      <c r="C81" s="36"/>
      <c r="D81" s="36"/>
      <c r="E81" s="42"/>
      <c r="F81" s="31"/>
    </row>
    <row r="82" spans="1:6" ht="16.5" customHeight="1" thickBot="1" x14ac:dyDescent="0.25">
      <c r="A82" s="31"/>
      <c r="B82" s="35" t="s">
        <v>46</v>
      </c>
      <c r="C82" s="36"/>
      <c r="D82" s="36"/>
      <c r="E82" s="43">
        <f>SUM(E78:E80)</f>
        <v>2590.48</v>
      </c>
      <c r="F82" s="31"/>
    </row>
    <row r="83" spans="1:6" ht="15.75" thickTop="1" x14ac:dyDescent="0.2">
      <c r="A83" s="31"/>
      <c r="B83" s="97"/>
      <c r="C83" s="97"/>
      <c r="D83" s="97"/>
      <c r="E83" s="47"/>
      <c r="F83" s="31"/>
    </row>
    <row r="84" spans="1:6" ht="15" x14ac:dyDescent="0.2">
      <c r="A84" s="31"/>
      <c r="B84" s="98" t="s">
        <v>48</v>
      </c>
      <c r="C84" s="98"/>
      <c r="D84" s="98"/>
      <c r="E84" s="47">
        <v>0</v>
      </c>
      <c r="F84" s="31"/>
    </row>
    <row r="85" spans="1:6" ht="15" x14ac:dyDescent="0.2">
      <c r="A85" s="31"/>
      <c r="B85" s="97"/>
      <c r="C85" s="97"/>
      <c r="D85" s="97"/>
      <c r="E85" s="47"/>
      <c r="F85" s="31"/>
    </row>
    <row r="86" spans="1:6" ht="19.5" customHeight="1" x14ac:dyDescent="0.2">
      <c r="A86" s="31"/>
      <c r="B86" s="48" t="s">
        <v>47</v>
      </c>
      <c r="C86" s="49"/>
      <c r="D86" s="49"/>
      <c r="E86" s="50">
        <f>E82-E84</f>
        <v>2590.48</v>
      </c>
      <c r="F86" s="31"/>
    </row>
    <row r="87" spans="1:6" ht="13.5" customHeight="1" x14ac:dyDescent="0.2">
      <c r="A87" s="31"/>
      <c r="B87" s="31"/>
      <c r="C87" s="31"/>
      <c r="D87" s="31"/>
      <c r="E87" s="31"/>
      <c r="F87" s="31"/>
    </row>
    <row r="88" spans="1:6" x14ac:dyDescent="0.2">
      <c r="A88" s="31"/>
      <c r="B88" s="31"/>
      <c r="C88" s="31"/>
      <c r="D88" s="31"/>
      <c r="E88" s="31"/>
      <c r="F88" s="31"/>
    </row>
    <row r="89" spans="1:6" x14ac:dyDescent="0.2">
      <c r="A89" s="31"/>
      <c r="B89" s="99"/>
      <c r="C89" s="99"/>
      <c r="D89" s="99"/>
      <c r="E89" s="99"/>
      <c r="F89" s="31"/>
    </row>
    <row r="90" spans="1:6" ht="14.25" x14ac:dyDescent="0.2">
      <c r="A90" s="100" t="s">
        <v>49</v>
      </c>
      <c r="B90" s="100"/>
      <c r="C90" s="100"/>
      <c r="D90" s="100"/>
      <c r="E90" s="100"/>
      <c r="F90" s="100"/>
    </row>
    <row r="91" spans="1:6" ht="14.25" x14ac:dyDescent="0.2">
      <c r="A91" s="101" t="s">
        <v>8</v>
      </c>
      <c r="B91" s="101"/>
      <c r="C91" s="101"/>
      <c r="D91" s="101"/>
      <c r="E91" s="101"/>
      <c r="F91" s="101"/>
    </row>
    <row r="92" spans="1:6" x14ac:dyDescent="0.2">
      <c r="A92" s="31"/>
      <c r="B92" s="31"/>
      <c r="C92" s="31"/>
      <c r="D92" s="31"/>
      <c r="E92" s="31"/>
      <c r="F92" s="31"/>
    </row>
    <row r="93" spans="1:6" x14ac:dyDescent="0.2">
      <c r="A93" s="31"/>
      <c r="B93" s="93"/>
      <c r="C93" s="93"/>
      <c r="D93" s="93"/>
      <c r="E93" s="93"/>
      <c r="F93" s="31"/>
    </row>
    <row r="94" spans="1:6" ht="15" x14ac:dyDescent="0.2">
      <c r="A94" s="94" t="s">
        <v>9</v>
      </c>
      <c r="B94" s="94"/>
      <c r="C94" s="94"/>
      <c r="D94" s="94"/>
      <c r="E94" s="94"/>
      <c r="F94" s="94"/>
    </row>
    <row r="96" spans="1:6" ht="39.75" customHeight="1" x14ac:dyDescent="0.2">
      <c r="B96" s="95"/>
      <c r="C96" s="96"/>
      <c r="D96" s="96"/>
    </row>
    <row r="97" spans="2:4" ht="13.5" customHeight="1" x14ac:dyDescent="0.2"/>
    <row r="98" spans="2:4" x14ac:dyDescent="0.2">
      <c r="B98" s="21"/>
      <c r="C98" s="21"/>
      <c r="D98" s="21"/>
    </row>
  </sheetData>
  <mergeCells count="51">
    <mergeCell ref="B96:D96"/>
    <mergeCell ref="B89:E89"/>
    <mergeCell ref="B93:E93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9:D49"/>
    <mergeCell ref="B50:D50"/>
    <mergeCell ref="B51:D51"/>
    <mergeCell ref="B52:D52"/>
    <mergeCell ref="A31:F31"/>
    <mergeCell ref="B45:D45"/>
    <mergeCell ref="B46:D46"/>
    <mergeCell ref="B47:D47"/>
    <mergeCell ref="B48:D48"/>
    <mergeCell ref="B84:D84"/>
    <mergeCell ref="B85:D85"/>
    <mergeCell ref="B58:D58"/>
    <mergeCell ref="B59:D59"/>
    <mergeCell ref="B53:D53"/>
    <mergeCell ref="B54:D54"/>
    <mergeCell ref="B55:D55"/>
    <mergeCell ref="B56:D56"/>
    <mergeCell ref="B57:D57"/>
    <mergeCell ref="B61:D61"/>
    <mergeCell ref="B62:D62"/>
    <mergeCell ref="B63:D63"/>
    <mergeCell ref="B64:D64"/>
    <mergeCell ref="B83:D83"/>
    <mergeCell ref="A91:F91"/>
    <mergeCell ref="A94:F94"/>
    <mergeCell ref="A90:F90"/>
    <mergeCell ref="B34:D34"/>
    <mergeCell ref="B35:D35"/>
    <mergeCell ref="B70:D70"/>
    <mergeCell ref="B71:D71"/>
    <mergeCell ref="B72:D72"/>
    <mergeCell ref="B73:D73"/>
    <mergeCell ref="B74:D74"/>
    <mergeCell ref="B65:D65"/>
    <mergeCell ref="B66:D66"/>
    <mergeCell ref="B67:D67"/>
    <mergeCell ref="B68:D68"/>
    <mergeCell ref="B69:D69"/>
    <mergeCell ref="B60:D60"/>
  </mergeCells>
  <phoneticPr fontId="0" type="noConversion"/>
  <dataValidations count="1">
    <dataValidation type="list" allowBlank="1" showInputMessage="1" showErrorMessage="1" sqref="B83:B85 B12:B20 B34:B74" xr:uid="{00000000-0002-0000-06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2:F98"/>
  <sheetViews>
    <sheetView view="pageBreakPreview" topLeftCell="A25" zoomScale="80" zoomScaleNormal="100" zoomScaleSheetLayoutView="80" workbookViewId="0">
      <selection activeCell="B61" sqref="B61:D6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2"/>
      <c r="B21" s="35" t="s">
        <v>61</v>
      </c>
      <c r="C21" s="31"/>
      <c r="D21" s="31"/>
      <c r="E21" s="31"/>
      <c r="F21" s="31"/>
    </row>
    <row r="22" spans="1:6" ht="15" x14ac:dyDescent="0.2">
      <c r="A22" s="22"/>
      <c r="B22" s="36"/>
      <c r="C22" s="31"/>
      <c r="D22" s="31"/>
      <c r="E22" s="31"/>
      <c r="F22" s="31"/>
    </row>
    <row r="23" spans="1:6" ht="15" x14ac:dyDescent="0.2">
      <c r="A23" s="22"/>
      <c r="B23" s="36"/>
      <c r="C23" s="31"/>
      <c r="D23" s="31"/>
      <c r="E23" s="31"/>
      <c r="F23" s="31"/>
    </row>
    <row r="24" spans="1:6" ht="15" x14ac:dyDescent="0.2">
      <c r="A24" s="22"/>
      <c r="B24" s="35"/>
      <c r="C24" s="31"/>
      <c r="D24" s="31"/>
      <c r="E24" s="31"/>
      <c r="F24" s="31"/>
    </row>
    <row r="25" spans="1:6" ht="15" x14ac:dyDescent="0.2">
      <c r="A25" s="22"/>
      <c r="B25" s="35" t="s">
        <v>51</v>
      </c>
      <c r="C25" s="31"/>
      <c r="D25" s="31"/>
      <c r="E25" s="31"/>
      <c r="F25" s="31"/>
    </row>
    <row r="26" spans="1:6" ht="15" x14ac:dyDescent="0.2">
      <c r="A26" s="22"/>
      <c r="B26" s="36" t="s">
        <v>52</v>
      </c>
      <c r="C26" s="31"/>
      <c r="D26" s="31"/>
      <c r="E26" s="31"/>
      <c r="F26" s="31"/>
    </row>
    <row r="27" spans="1:6" ht="15" x14ac:dyDescent="0.2">
      <c r="A27" s="22"/>
      <c r="B27" s="36" t="s">
        <v>53</v>
      </c>
      <c r="C27" s="31"/>
      <c r="D27" s="31"/>
      <c r="E27" s="31"/>
      <c r="F27" s="31"/>
    </row>
    <row r="28" spans="1:6" x14ac:dyDescent="0.2">
      <c r="A28" s="23"/>
      <c r="B28" s="31"/>
      <c r="C28" s="33"/>
      <c r="D28" s="33"/>
      <c r="E28" s="34"/>
      <c r="F28" s="31"/>
    </row>
    <row r="29" spans="1:6" ht="15" x14ac:dyDescent="0.2">
      <c r="A29" s="22"/>
      <c r="B29" s="33"/>
      <c r="C29" s="33"/>
      <c r="D29" s="37" t="s">
        <v>41</v>
      </c>
      <c r="E29" s="37" t="s">
        <v>62</v>
      </c>
      <c r="F29" s="31"/>
    </row>
    <row r="30" spans="1:6" ht="13.5" thickBot="1" x14ac:dyDescent="0.25">
      <c r="A30" s="24"/>
      <c r="B30" s="24"/>
      <c r="C30" s="24"/>
      <c r="D30" s="24"/>
      <c r="E30" s="24"/>
      <c r="F30" s="30"/>
    </row>
    <row r="31" spans="1:6" s="51" customFormat="1" ht="21.75" customHeight="1" x14ac:dyDescent="0.2">
      <c r="A31" s="92" t="s">
        <v>0</v>
      </c>
      <c r="B31" s="92"/>
      <c r="C31" s="92"/>
      <c r="D31" s="92"/>
      <c r="E31" s="92"/>
      <c r="F31" s="92"/>
    </row>
    <row r="32" spans="1:6" x14ac:dyDescent="0.2">
      <c r="A32" s="22"/>
      <c r="B32" s="23"/>
      <c r="C32" s="22"/>
      <c r="D32" s="22"/>
      <c r="E32" s="22"/>
    </row>
    <row r="33" spans="1:6" ht="14.25" x14ac:dyDescent="0.2">
      <c r="A33" s="31"/>
      <c r="B33" s="32" t="s">
        <v>7</v>
      </c>
      <c r="C33" s="32"/>
      <c r="D33" s="32"/>
      <c r="E33" s="38"/>
      <c r="F33" s="31"/>
    </row>
    <row r="34" spans="1:6" ht="14.25" x14ac:dyDescent="0.2">
      <c r="A34" s="31"/>
      <c r="B34" s="91"/>
      <c r="C34" s="91"/>
      <c r="D34" s="91"/>
      <c r="E34" s="38"/>
      <c r="F34" s="31"/>
    </row>
    <row r="35" spans="1:6" ht="14.25" x14ac:dyDescent="0.2">
      <c r="A35" s="31"/>
      <c r="B35" s="91"/>
      <c r="C35" s="91"/>
      <c r="D35" s="91"/>
      <c r="E35" s="38"/>
      <c r="F35" s="31"/>
    </row>
    <row r="36" spans="1:6" ht="14.25" x14ac:dyDescent="0.2">
      <c r="A36" s="31"/>
      <c r="B36" s="91" t="s">
        <v>63</v>
      </c>
      <c r="C36" s="91"/>
      <c r="D36" s="91"/>
      <c r="E36" s="38"/>
      <c r="F36" s="31"/>
    </row>
    <row r="37" spans="1:6" ht="14.25" x14ac:dyDescent="0.2">
      <c r="A37" s="31"/>
      <c r="B37" s="91"/>
      <c r="C37" s="91"/>
      <c r="D37" s="91"/>
      <c r="E37" s="38"/>
      <c r="F37" s="31"/>
    </row>
    <row r="38" spans="1:6" ht="14.25" x14ac:dyDescent="0.2">
      <c r="A38" s="31"/>
      <c r="B38" s="91"/>
      <c r="C38" s="91"/>
      <c r="D38" s="91"/>
      <c r="E38" s="38"/>
      <c r="F38" s="31"/>
    </row>
    <row r="39" spans="1:6" ht="14.25" x14ac:dyDescent="0.2">
      <c r="A39" s="31"/>
      <c r="B39" s="91" t="s">
        <v>64</v>
      </c>
      <c r="C39" s="91"/>
      <c r="D39" s="91"/>
      <c r="E39" s="38"/>
      <c r="F39" s="31"/>
    </row>
    <row r="40" spans="1:6" ht="14.25" x14ac:dyDescent="0.2">
      <c r="A40" s="31"/>
      <c r="B40" s="91"/>
      <c r="C40" s="91"/>
      <c r="D40" s="91"/>
      <c r="E40" s="38"/>
      <c r="F40" s="31"/>
    </row>
    <row r="41" spans="1:6" ht="13.5" customHeight="1" x14ac:dyDescent="0.2">
      <c r="A41" s="31"/>
      <c r="B41" s="91"/>
      <c r="C41" s="91"/>
      <c r="D41" s="91"/>
      <c r="E41" s="38"/>
      <c r="F41" s="31"/>
    </row>
    <row r="42" spans="1:6" ht="14.25" x14ac:dyDescent="0.2">
      <c r="A42" s="31"/>
      <c r="B42" s="91" t="s">
        <v>65</v>
      </c>
      <c r="C42" s="91"/>
      <c r="D42" s="91"/>
      <c r="E42" s="38"/>
      <c r="F42" s="31"/>
    </row>
    <row r="43" spans="1:6" ht="14.25" x14ac:dyDescent="0.2">
      <c r="A43" s="31"/>
      <c r="B43" s="91"/>
      <c r="C43" s="91"/>
      <c r="D43" s="91"/>
      <c r="E43" s="38"/>
      <c r="F43" s="31"/>
    </row>
    <row r="44" spans="1:6" ht="14.25" x14ac:dyDescent="0.2">
      <c r="A44" s="31"/>
      <c r="B44" s="91"/>
      <c r="C44" s="91"/>
      <c r="D44" s="91"/>
      <c r="E44" s="38"/>
      <c r="F44" s="31"/>
    </row>
    <row r="45" spans="1:6" ht="14.25" x14ac:dyDescent="0.2">
      <c r="A45" s="31"/>
      <c r="B45" s="91" t="s">
        <v>66</v>
      </c>
      <c r="C45" s="91"/>
      <c r="D45" s="91"/>
      <c r="E45" s="38"/>
      <c r="F45" s="31"/>
    </row>
    <row r="46" spans="1:6" ht="14.25" x14ac:dyDescent="0.2">
      <c r="A46" s="31"/>
      <c r="B46" s="91"/>
      <c r="C46" s="91"/>
      <c r="D46" s="91"/>
      <c r="E46" s="38"/>
      <c r="F46" s="31"/>
    </row>
    <row r="47" spans="1:6" ht="14.25" x14ac:dyDescent="0.2">
      <c r="A47" s="31"/>
      <c r="B47" s="91"/>
      <c r="C47" s="91"/>
      <c r="D47" s="91"/>
      <c r="E47" s="38"/>
      <c r="F47" s="31"/>
    </row>
    <row r="48" spans="1:6" ht="14.25" x14ac:dyDescent="0.2">
      <c r="A48" s="31"/>
      <c r="B48" s="91" t="s">
        <v>3</v>
      </c>
      <c r="C48" s="91"/>
      <c r="D48" s="91"/>
      <c r="E48" s="38"/>
      <c r="F48" s="31"/>
    </row>
    <row r="49" spans="1:6" ht="14.25" x14ac:dyDescent="0.2">
      <c r="A49" s="31"/>
      <c r="B49" s="91"/>
      <c r="C49" s="91"/>
      <c r="D49" s="91"/>
      <c r="E49" s="38"/>
      <c r="F49" s="31"/>
    </row>
    <row r="50" spans="1:6" ht="14.25" x14ac:dyDescent="0.2">
      <c r="A50" s="31"/>
      <c r="B50" s="91"/>
      <c r="C50" s="91"/>
      <c r="D50" s="91"/>
      <c r="E50" s="38"/>
      <c r="F50" s="31"/>
    </row>
    <row r="51" spans="1:6" ht="14.25" x14ac:dyDescent="0.2">
      <c r="A51" s="31"/>
      <c r="B51" s="91"/>
      <c r="C51" s="91"/>
      <c r="D51" s="91"/>
      <c r="E51" s="38"/>
      <c r="F51" s="31"/>
    </row>
    <row r="52" spans="1:6" ht="14.25" x14ac:dyDescent="0.2">
      <c r="A52" s="31"/>
      <c r="B52" s="91"/>
      <c r="C52" s="91"/>
      <c r="D52" s="91"/>
      <c r="E52" s="38"/>
      <c r="F52" s="31"/>
    </row>
    <row r="53" spans="1:6" ht="14.25" x14ac:dyDescent="0.2">
      <c r="A53" s="31"/>
      <c r="B53" s="91"/>
      <c r="C53" s="91"/>
      <c r="D53" s="91"/>
      <c r="E53" s="38"/>
      <c r="F53" s="31"/>
    </row>
    <row r="54" spans="1:6" ht="14.25" x14ac:dyDescent="0.2">
      <c r="A54" s="31"/>
      <c r="B54" s="91"/>
      <c r="C54" s="91"/>
      <c r="D54" s="91"/>
      <c r="E54" s="38"/>
      <c r="F54" s="31"/>
    </row>
    <row r="55" spans="1:6" ht="14.25" x14ac:dyDescent="0.2">
      <c r="A55" s="31"/>
      <c r="B55" s="91"/>
      <c r="C55" s="91"/>
      <c r="D55" s="91"/>
      <c r="E55" s="38"/>
      <c r="F55" s="31"/>
    </row>
    <row r="56" spans="1:6" ht="14.25" x14ac:dyDescent="0.2">
      <c r="A56" s="31"/>
      <c r="B56" s="91"/>
      <c r="C56" s="91"/>
      <c r="D56" s="91"/>
      <c r="E56" s="38"/>
      <c r="F56" s="31"/>
    </row>
    <row r="57" spans="1:6" ht="14.25" x14ac:dyDescent="0.2">
      <c r="A57" s="31"/>
      <c r="B57" s="91"/>
      <c r="C57" s="91"/>
      <c r="D57" s="91"/>
      <c r="E57" s="38"/>
      <c r="F57" s="31"/>
    </row>
    <row r="58" spans="1:6" ht="14.25" x14ac:dyDescent="0.2">
      <c r="A58" s="31"/>
      <c r="B58" s="91"/>
      <c r="C58" s="91"/>
      <c r="D58" s="91"/>
      <c r="E58" s="38"/>
      <c r="F58" s="31"/>
    </row>
    <row r="59" spans="1:6" ht="14.25" x14ac:dyDescent="0.2">
      <c r="A59" s="31"/>
      <c r="B59" s="91"/>
      <c r="C59" s="91"/>
      <c r="D59" s="91"/>
      <c r="E59" s="38"/>
      <c r="F59" s="31"/>
    </row>
    <row r="60" spans="1:6" ht="14.25" x14ac:dyDescent="0.2">
      <c r="A60" s="31"/>
      <c r="B60" s="91"/>
      <c r="C60" s="91"/>
      <c r="D60" s="91"/>
      <c r="E60" s="38"/>
      <c r="F60" s="31"/>
    </row>
    <row r="61" spans="1:6" ht="14.25" x14ac:dyDescent="0.2">
      <c r="A61" s="31"/>
      <c r="B61" s="91"/>
      <c r="C61" s="91"/>
      <c r="D61" s="91"/>
      <c r="E61" s="38"/>
      <c r="F61" s="31"/>
    </row>
    <row r="62" spans="1:6" ht="14.25" x14ac:dyDescent="0.2">
      <c r="A62" s="31"/>
      <c r="B62" s="91"/>
      <c r="C62" s="91"/>
      <c r="D62" s="91"/>
      <c r="E62" s="38"/>
      <c r="F62" s="31"/>
    </row>
    <row r="63" spans="1:6" ht="14.25" x14ac:dyDescent="0.2">
      <c r="A63" s="31"/>
      <c r="B63" s="91"/>
      <c r="C63" s="91"/>
      <c r="D63" s="91"/>
      <c r="E63" s="38"/>
      <c r="F63" s="31"/>
    </row>
    <row r="64" spans="1:6" ht="14.25" x14ac:dyDescent="0.2">
      <c r="A64" s="31"/>
      <c r="B64" s="91"/>
      <c r="C64" s="91"/>
      <c r="D64" s="91"/>
      <c r="E64" s="38"/>
      <c r="F64" s="31"/>
    </row>
    <row r="65" spans="1:6" ht="14.25" x14ac:dyDescent="0.2">
      <c r="A65" s="31"/>
      <c r="B65" s="91"/>
      <c r="C65" s="91"/>
      <c r="D65" s="91"/>
      <c r="E65" s="38"/>
      <c r="F65" s="31"/>
    </row>
    <row r="66" spans="1:6" ht="14.25" x14ac:dyDescent="0.2">
      <c r="A66" s="31"/>
      <c r="B66" s="91"/>
      <c r="C66" s="91"/>
      <c r="D66" s="91"/>
      <c r="E66" s="38"/>
      <c r="F66" s="31"/>
    </row>
    <row r="67" spans="1:6" ht="14.25" x14ac:dyDescent="0.2">
      <c r="A67" s="31"/>
      <c r="B67" s="91"/>
      <c r="C67" s="91"/>
      <c r="D67" s="91"/>
      <c r="E67" s="38"/>
      <c r="F67" s="31"/>
    </row>
    <row r="68" spans="1:6" ht="14.25" x14ac:dyDescent="0.2">
      <c r="A68" s="31"/>
      <c r="B68" s="91"/>
      <c r="C68" s="91"/>
      <c r="D68" s="91"/>
      <c r="E68" s="38"/>
      <c r="F68" s="31"/>
    </row>
    <row r="69" spans="1:6" ht="14.25" x14ac:dyDescent="0.2">
      <c r="A69" s="31"/>
      <c r="B69" s="91"/>
      <c r="C69" s="91"/>
      <c r="D69" s="91"/>
      <c r="E69" s="38"/>
      <c r="F69" s="31"/>
    </row>
    <row r="70" spans="1:6" ht="14.25" x14ac:dyDescent="0.2">
      <c r="A70" s="31"/>
      <c r="B70" s="91"/>
      <c r="C70" s="91"/>
      <c r="D70" s="91"/>
      <c r="E70" s="38"/>
      <c r="F70" s="31"/>
    </row>
    <row r="71" spans="1:6" ht="14.25" x14ac:dyDescent="0.2">
      <c r="A71" s="31"/>
      <c r="B71" s="91"/>
      <c r="C71" s="91"/>
      <c r="D71" s="91"/>
      <c r="E71" s="38"/>
      <c r="F71" s="31"/>
    </row>
    <row r="72" spans="1:6" ht="14.25" x14ac:dyDescent="0.2">
      <c r="A72" s="31"/>
      <c r="B72" s="91"/>
      <c r="C72" s="91"/>
      <c r="D72" s="91"/>
      <c r="E72" s="38"/>
      <c r="F72" s="31"/>
    </row>
    <row r="73" spans="1:6" ht="14.25" x14ac:dyDescent="0.2">
      <c r="A73" s="31"/>
      <c r="B73" s="91"/>
      <c r="C73" s="91"/>
      <c r="D73" s="91"/>
      <c r="E73" s="38"/>
      <c r="F73" s="31"/>
    </row>
    <row r="74" spans="1:6" ht="13.5" customHeight="1" x14ac:dyDescent="0.2">
      <c r="A74" s="31"/>
      <c r="B74" s="91"/>
      <c r="C74" s="91"/>
      <c r="D74" s="91"/>
      <c r="E74" s="38"/>
      <c r="F74" s="31"/>
    </row>
    <row r="75" spans="1:6" ht="13.5" customHeight="1" x14ac:dyDescent="0.2">
      <c r="A75" s="31"/>
      <c r="B75" s="35" t="s">
        <v>45</v>
      </c>
      <c r="C75" s="36"/>
      <c r="D75" s="36"/>
      <c r="E75" s="39">
        <f>14.5*175</f>
        <v>2537.5</v>
      </c>
      <c r="F75" s="31"/>
    </row>
    <row r="76" spans="1:6" ht="13.5" customHeight="1" x14ac:dyDescent="0.2">
      <c r="A76" s="31"/>
      <c r="B76" s="44" t="s">
        <v>42</v>
      </c>
      <c r="C76" s="36"/>
      <c r="D76" s="36"/>
      <c r="E76" s="40">
        <v>20</v>
      </c>
      <c r="F76" s="31"/>
    </row>
    <row r="77" spans="1:6" ht="13.5" customHeight="1" x14ac:dyDescent="0.2">
      <c r="A77" s="31"/>
      <c r="B77" s="44" t="s">
        <v>43</v>
      </c>
      <c r="C77" s="36"/>
      <c r="D77" s="36"/>
      <c r="E77" s="40">
        <v>0</v>
      </c>
      <c r="F77" s="31"/>
    </row>
    <row r="78" spans="1:6" ht="13.5" customHeight="1" x14ac:dyDescent="0.2">
      <c r="A78" s="31"/>
      <c r="B78" s="35" t="s">
        <v>44</v>
      </c>
      <c r="C78" s="36"/>
      <c r="D78" s="36"/>
      <c r="E78" s="39">
        <f>SUM(E75:E77)</f>
        <v>2557.5</v>
      </c>
      <c r="F78" s="31"/>
    </row>
    <row r="79" spans="1:6" ht="13.5" customHeight="1" x14ac:dyDescent="0.2">
      <c r="A79" s="31"/>
      <c r="B79" s="36" t="s">
        <v>6</v>
      </c>
      <c r="C79" s="41">
        <v>0.05</v>
      </c>
      <c r="D79" s="36"/>
      <c r="E79" s="45">
        <f>ROUND(E78*C79,2)</f>
        <v>127.88</v>
      </c>
      <c r="F79" s="31"/>
    </row>
    <row r="80" spans="1:6" ht="13.5" customHeight="1" x14ac:dyDescent="0.2">
      <c r="A80" s="31"/>
      <c r="B80" s="36" t="s">
        <v>5</v>
      </c>
      <c r="C80" s="41">
        <v>7.4999999999999997E-2</v>
      </c>
      <c r="D80" s="36"/>
      <c r="E80" s="46">
        <f>ROUND((E78+E79)*C80,2)</f>
        <v>201.4</v>
      </c>
      <c r="F80" s="31"/>
    </row>
    <row r="81" spans="1:6" ht="13.5" customHeight="1" x14ac:dyDescent="0.2">
      <c r="A81" s="31"/>
      <c r="B81" s="36"/>
      <c r="C81" s="36"/>
      <c r="D81" s="36"/>
      <c r="E81" s="42"/>
      <c r="F81" s="31"/>
    </row>
    <row r="82" spans="1:6" ht="16.5" customHeight="1" thickBot="1" x14ac:dyDescent="0.25">
      <c r="A82" s="31"/>
      <c r="B82" s="35" t="s">
        <v>46</v>
      </c>
      <c r="C82" s="36"/>
      <c r="D82" s="36"/>
      <c r="E82" s="43">
        <f>SUM(E78:E80)</f>
        <v>2886.78</v>
      </c>
      <c r="F82" s="31"/>
    </row>
    <row r="83" spans="1:6" ht="15.75" thickTop="1" x14ac:dyDescent="0.2">
      <c r="A83" s="31"/>
      <c r="B83" s="97"/>
      <c r="C83" s="97"/>
      <c r="D83" s="97"/>
      <c r="E83" s="47"/>
      <c r="F83" s="31"/>
    </row>
    <row r="84" spans="1:6" ht="15" x14ac:dyDescent="0.2">
      <c r="A84" s="31"/>
      <c r="B84" s="98" t="s">
        <v>48</v>
      </c>
      <c r="C84" s="98"/>
      <c r="D84" s="98"/>
      <c r="E84" s="47">
        <v>0</v>
      </c>
      <c r="F84" s="31"/>
    </row>
    <row r="85" spans="1:6" ht="15" x14ac:dyDescent="0.2">
      <c r="A85" s="31"/>
      <c r="B85" s="97"/>
      <c r="C85" s="97"/>
      <c r="D85" s="97"/>
      <c r="E85" s="47"/>
      <c r="F85" s="31"/>
    </row>
    <row r="86" spans="1:6" ht="19.5" customHeight="1" x14ac:dyDescent="0.2">
      <c r="A86" s="31"/>
      <c r="B86" s="48" t="s">
        <v>47</v>
      </c>
      <c r="C86" s="49"/>
      <c r="D86" s="49"/>
      <c r="E86" s="50">
        <f>E82-E84</f>
        <v>2886.78</v>
      </c>
      <c r="F86" s="31"/>
    </row>
    <row r="87" spans="1:6" ht="13.5" customHeight="1" x14ac:dyDescent="0.2">
      <c r="A87" s="31"/>
      <c r="B87" s="31"/>
      <c r="C87" s="31"/>
      <c r="D87" s="31"/>
      <c r="E87" s="31"/>
      <c r="F87" s="31"/>
    </row>
    <row r="88" spans="1:6" x14ac:dyDescent="0.2">
      <c r="A88" s="31"/>
      <c r="B88" s="31"/>
      <c r="C88" s="31"/>
      <c r="D88" s="31"/>
      <c r="E88" s="31"/>
      <c r="F88" s="31"/>
    </row>
    <row r="89" spans="1:6" x14ac:dyDescent="0.2">
      <c r="A89" s="31"/>
      <c r="B89" s="99"/>
      <c r="C89" s="99"/>
      <c r="D89" s="99"/>
      <c r="E89" s="99"/>
      <c r="F89" s="31"/>
    </row>
    <row r="90" spans="1:6" ht="14.25" x14ac:dyDescent="0.2">
      <c r="A90" s="100" t="s">
        <v>49</v>
      </c>
      <c r="B90" s="100"/>
      <c r="C90" s="100"/>
      <c r="D90" s="100"/>
      <c r="E90" s="100"/>
      <c r="F90" s="100"/>
    </row>
    <row r="91" spans="1:6" ht="14.25" x14ac:dyDescent="0.2">
      <c r="A91" s="101" t="s">
        <v>8</v>
      </c>
      <c r="B91" s="101"/>
      <c r="C91" s="101"/>
      <c r="D91" s="101"/>
      <c r="E91" s="101"/>
      <c r="F91" s="101"/>
    </row>
    <row r="92" spans="1:6" x14ac:dyDescent="0.2">
      <c r="A92" s="31"/>
      <c r="B92" s="31"/>
      <c r="C92" s="31"/>
      <c r="D92" s="31"/>
      <c r="E92" s="31"/>
      <c r="F92" s="31"/>
    </row>
    <row r="93" spans="1:6" x14ac:dyDescent="0.2">
      <c r="A93" s="31"/>
      <c r="B93" s="93"/>
      <c r="C93" s="93"/>
      <c r="D93" s="93"/>
      <c r="E93" s="93"/>
      <c r="F93" s="31"/>
    </row>
    <row r="94" spans="1:6" ht="15" x14ac:dyDescent="0.2">
      <c r="A94" s="94" t="s">
        <v>9</v>
      </c>
      <c r="B94" s="94"/>
      <c r="C94" s="94"/>
      <c r="D94" s="94"/>
      <c r="E94" s="94"/>
      <c r="F94" s="94"/>
    </row>
    <row r="96" spans="1:6" ht="39.75" customHeight="1" x14ac:dyDescent="0.2">
      <c r="B96" s="95"/>
      <c r="C96" s="96"/>
      <c r="D96" s="96"/>
    </row>
    <row r="97" spans="2:4" ht="13.5" customHeight="1" x14ac:dyDescent="0.2"/>
    <row r="98" spans="2:4" x14ac:dyDescent="0.2">
      <c r="B98" s="21"/>
      <c r="C98" s="21"/>
      <c r="D98" s="21"/>
    </row>
  </sheetData>
  <mergeCells count="51">
    <mergeCell ref="B38:D38"/>
    <mergeCell ref="A31:F31"/>
    <mergeCell ref="B34:D34"/>
    <mergeCell ref="B35:D35"/>
    <mergeCell ref="B36:D36"/>
    <mergeCell ref="B37:D37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</mergeCells>
  <dataValidations count="1">
    <dataValidation type="list" allowBlank="1" showInputMessage="1" showErrorMessage="1" sqref="B83:B85 B12:B20 B34:B74" xr:uid="{00000000-0002-0000-0700-000000000000}">
      <formula1>Liste_Activités</formula1>
    </dataValidation>
  </dataValidations>
  <pageMargins left="0" right="0" top="0" bottom="0" header="0" footer="0"/>
  <pageSetup paperSize="122" scale="47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2:F98"/>
  <sheetViews>
    <sheetView view="pageBreakPreview" topLeftCell="A34" zoomScale="80" zoomScaleNormal="100" zoomScaleSheetLayoutView="80" workbookViewId="0">
      <selection activeCell="B55" sqref="B55:D5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0.42578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22"/>
      <c r="B21" s="35" t="s">
        <v>67</v>
      </c>
      <c r="C21" s="31"/>
      <c r="D21" s="31"/>
      <c r="E21" s="31"/>
      <c r="F21" s="31"/>
    </row>
    <row r="22" spans="1:6" ht="15" x14ac:dyDescent="0.2">
      <c r="A22" s="22"/>
      <c r="B22" s="36"/>
      <c r="C22" s="31"/>
      <c r="D22" s="31"/>
      <c r="E22" s="31"/>
      <c r="F22" s="31"/>
    </row>
    <row r="23" spans="1:6" ht="15" x14ac:dyDescent="0.2">
      <c r="A23" s="22"/>
      <c r="B23" s="36"/>
      <c r="C23" s="31"/>
      <c r="D23" s="31"/>
      <c r="E23" s="31"/>
      <c r="F23" s="31"/>
    </row>
    <row r="24" spans="1:6" ht="15" x14ac:dyDescent="0.2">
      <c r="A24" s="22"/>
      <c r="B24" s="35"/>
      <c r="C24" s="31"/>
      <c r="D24" s="31"/>
      <c r="E24" s="31"/>
      <c r="F24" s="31"/>
    </row>
    <row r="25" spans="1:6" ht="15" x14ac:dyDescent="0.2">
      <c r="A25" s="22"/>
      <c r="B25" s="35" t="s">
        <v>51</v>
      </c>
      <c r="C25" s="31"/>
      <c r="D25" s="31"/>
      <c r="E25" s="31"/>
      <c r="F25" s="31"/>
    </row>
    <row r="26" spans="1:6" ht="15" x14ac:dyDescent="0.2">
      <c r="A26" s="22"/>
      <c r="B26" s="36" t="s">
        <v>52</v>
      </c>
      <c r="C26" s="31"/>
      <c r="D26" s="31"/>
      <c r="E26" s="31"/>
      <c r="F26" s="31"/>
    </row>
    <row r="27" spans="1:6" ht="15" x14ac:dyDescent="0.2">
      <c r="A27" s="22"/>
      <c r="B27" s="36" t="s">
        <v>53</v>
      </c>
      <c r="C27" s="31"/>
      <c r="D27" s="31"/>
      <c r="E27" s="31"/>
      <c r="F27" s="31"/>
    </row>
    <row r="28" spans="1:6" x14ac:dyDescent="0.2">
      <c r="A28" s="23"/>
      <c r="B28" s="31"/>
      <c r="C28" s="33"/>
      <c r="D28" s="33"/>
      <c r="E28" s="34"/>
      <c r="F28" s="31"/>
    </row>
    <row r="29" spans="1:6" ht="15" x14ac:dyDescent="0.2">
      <c r="A29" s="22"/>
      <c r="B29" s="33"/>
      <c r="C29" s="33"/>
      <c r="D29" s="37" t="s">
        <v>41</v>
      </c>
      <c r="E29" s="37" t="s">
        <v>68</v>
      </c>
      <c r="F29" s="31"/>
    </row>
    <row r="30" spans="1:6" ht="13.5" thickBot="1" x14ac:dyDescent="0.25">
      <c r="A30" s="24"/>
      <c r="B30" s="24"/>
      <c r="C30" s="24"/>
      <c r="D30" s="24"/>
      <c r="E30" s="24"/>
      <c r="F30" s="30"/>
    </row>
    <row r="31" spans="1:6" s="51" customFormat="1" ht="21.75" customHeight="1" x14ac:dyDescent="0.2">
      <c r="A31" s="92" t="s">
        <v>0</v>
      </c>
      <c r="B31" s="92"/>
      <c r="C31" s="92"/>
      <c r="D31" s="92"/>
      <c r="E31" s="92"/>
      <c r="F31" s="92"/>
    </row>
    <row r="32" spans="1:6" x14ac:dyDescent="0.2">
      <c r="A32" s="22"/>
      <c r="B32" s="23"/>
      <c r="C32" s="22"/>
      <c r="D32" s="22"/>
      <c r="E32" s="22"/>
    </row>
    <row r="33" spans="1:6" ht="14.25" x14ac:dyDescent="0.2">
      <c r="A33" s="31"/>
      <c r="B33" s="32" t="s">
        <v>7</v>
      </c>
      <c r="C33" s="32"/>
      <c r="D33" s="32"/>
      <c r="E33" s="38"/>
      <c r="F33" s="31"/>
    </row>
    <row r="34" spans="1:6" ht="14.25" x14ac:dyDescent="0.2">
      <c r="A34" s="31"/>
      <c r="B34" s="91"/>
      <c r="C34" s="91"/>
      <c r="D34" s="91"/>
      <c r="E34" s="38"/>
      <c r="F34" s="31"/>
    </row>
    <row r="35" spans="1:6" ht="14.25" x14ac:dyDescent="0.2">
      <c r="A35" s="31"/>
      <c r="B35" s="91"/>
      <c r="C35" s="91"/>
      <c r="D35" s="91"/>
      <c r="E35" s="38"/>
      <c r="F35" s="31"/>
    </row>
    <row r="36" spans="1:6" ht="30" customHeight="1" x14ac:dyDescent="0.2">
      <c r="A36" s="31"/>
      <c r="B36" s="91" t="s">
        <v>70</v>
      </c>
      <c r="C36" s="91"/>
      <c r="D36" s="91"/>
      <c r="E36" s="38"/>
      <c r="F36" s="31"/>
    </row>
    <row r="37" spans="1:6" ht="14.25" x14ac:dyDescent="0.2">
      <c r="A37" s="31"/>
      <c r="B37" s="91"/>
      <c r="C37" s="91"/>
      <c r="D37" s="91"/>
      <c r="E37" s="38"/>
      <c r="F37" s="31"/>
    </row>
    <row r="38" spans="1:6" ht="14.25" x14ac:dyDescent="0.2">
      <c r="A38" s="31"/>
      <c r="B38" s="91"/>
      <c r="C38" s="91"/>
      <c r="D38" s="91"/>
      <c r="E38" s="38"/>
      <c r="F38" s="31"/>
    </row>
    <row r="39" spans="1:6" ht="14.25" x14ac:dyDescent="0.2">
      <c r="A39" s="31"/>
      <c r="B39" s="91" t="s">
        <v>64</v>
      </c>
      <c r="C39" s="91"/>
      <c r="D39" s="91"/>
      <c r="E39" s="38"/>
      <c r="F39" s="31"/>
    </row>
    <row r="40" spans="1:6" ht="14.25" x14ac:dyDescent="0.2">
      <c r="A40" s="31"/>
      <c r="B40" s="91"/>
      <c r="C40" s="91"/>
      <c r="D40" s="91"/>
      <c r="E40" s="38"/>
      <c r="F40" s="31"/>
    </row>
    <row r="41" spans="1:6" ht="13.5" customHeight="1" x14ac:dyDescent="0.2">
      <c r="A41" s="31"/>
      <c r="B41" s="91"/>
      <c r="C41" s="91"/>
      <c r="D41" s="91"/>
      <c r="E41" s="38"/>
      <c r="F41" s="31"/>
    </row>
    <row r="42" spans="1:6" ht="29.25" customHeight="1" x14ac:dyDescent="0.2">
      <c r="A42" s="31"/>
      <c r="B42" s="91" t="s">
        <v>69</v>
      </c>
      <c r="C42" s="91"/>
      <c r="D42" s="91"/>
      <c r="E42" s="38"/>
      <c r="F42" s="31"/>
    </row>
    <row r="43" spans="1:6" ht="14.25" x14ac:dyDescent="0.2">
      <c r="A43" s="31"/>
      <c r="B43" s="91"/>
      <c r="C43" s="91"/>
      <c r="D43" s="91"/>
      <c r="E43" s="38"/>
      <c r="F43" s="31"/>
    </row>
    <row r="44" spans="1:6" ht="14.25" x14ac:dyDescent="0.2">
      <c r="A44" s="31"/>
      <c r="B44" s="91"/>
      <c r="C44" s="91"/>
      <c r="D44" s="91"/>
      <c r="E44" s="38"/>
      <c r="F44" s="31"/>
    </row>
    <row r="45" spans="1:6" ht="14.25" x14ac:dyDescent="0.2">
      <c r="A45" s="31"/>
      <c r="B45" s="91" t="s">
        <v>71</v>
      </c>
      <c r="C45" s="91"/>
      <c r="D45" s="91"/>
      <c r="E45" s="38"/>
      <c r="F45" s="31"/>
    </row>
    <row r="46" spans="1:6" ht="14.25" x14ac:dyDescent="0.2">
      <c r="A46" s="31"/>
      <c r="B46" s="91"/>
      <c r="C46" s="91"/>
      <c r="D46" s="91"/>
      <c r="E46" s="38"/>
      <c r="F46" s="31"/>
    </row>
    <row r="47" spans="1:6" ht="14.25" x14ac:dyDescent="0.2">
      <c r="A47" s="31"/>
      <c r="B47" s="91"/>
      <c r="C47" s="91"/>
      <c r="D47" s="91"/>
      <c r="E47" s="38"/>
      <c r="F47" s="31"/>
    </row>
    <row r="48" spans="1:6" ht="14.25" x14ac:dyDescent="0.2">
      <c r="A48" s="31"/>
      <c r="B48" s="91"/>
      <c r="C48" s="91"/>
      <c r="D48" s="91"/>
      <c r="E48" s="38"/>
      <c r="F48" s="31"/>
    </row>
    <row r="49" spans="1:6" ht="14.25" x14ac:dyDescent="0.2">
      <c r="A49" s="31"/>
      <c r="B49" s="91"/>
      <c r="C49" s="91"/>
      <c r="D49" s="91"/>
      <c r="E49" s="38"/>
      <c r="F49" s="31"/>
    </row>
    <row r="50" spans="1:6" ht="14.25" x14ac:dyDescent="0.2">
      <c r="A50" s="31"/>
      <c r="B50" s="91"/>
      <c r="C50" s="91"/>
      <c r="D50" s="91"/>
      <c r="E50" s="38"/>
      <c r="F50" s="31"/>
    </row>
    <row r="51" spans="1:6" ht="14.25" x14ac:dyDescent="0.2">
      <c r="A51" s="31"/>
      <c r="B51" s="91"/>
      <c r="C51" s="91"/>
      <c r="D51" s="91"/>
      <c r="E51" s="38"/>
      <c r="F51" s="31"/>
    </row>
    <row r="52" spans="1:6" ht="14.25" x14ac:dyDescent="0.2">
      <c r="A52" s="31"/>
      <c r="B52" s="91"/>
      <c r="C52" s="91"/>
      <c r="D52" s="91"/>
      <c r="E52" s="38"/>
      <c r="F52" s="31"/>
    </row>
    <row r="53" spans="1:6" ht="14.25" x14ac:dyDescent="0.2">
      <c r="A53" s="31"/>
      <c r="B53" s="91"/>
      <c r="C53" s="91"/>
      <c r="D53" s="91"/>
      <c r="E53" s="38"/>
      <c r="F53" s="31"/>
    </row>
    <row r="54" spans="1:6" ht="14.25" x14ac:dyDescent="0.2">
      <c r="A54" s="31"/>
      <c r="B54" s="91"/>
      <c r="C54" s="91"/>
      <c r="D54" s="91"/>
      <c r="E54" s="38"/>
      <c r="F54" s="31"/>
    </row>
    <row r="55" spans="1:6" ht="14.25" x14ac:dyDescent="0.2">
      <c r="A55" s="31"/>
      <c r="B55" s="91"/>
      <c r="C55" s="91"/>
      <c r="D55" s="91"/>
      <c r="E55" s="38"/>
      <c r="F55" s="31"/>
    </row>
    <row r="56" spans="1:6" ht="14.25" x14ac:dyDescent="0.2">
      <c r="A56" s="31"/>
      <c r="B56" s="91"/>
      <c r="C56" s="91"/>
      <c r="D56" s="91"/>
      <c r="E56" s="38"/>
      <c r="F56" s="31"/>
    </row>
    <row r="57" spans="1:6" ht="14.25" x14ac:dyDescent="0.2">
      <c r="A57" s="31"/>
      <c r="B57" s="91"/>
      <c r="C57" s="91"/>
      <c r="D57" s="91"/>
      <c r="E57" s="38"/>
      <c r="F57" s="31"/>
    </row>
    <row r="58" spans="1:6" ht="14.25" x14ac:dyDescent="0.2">
      <c r="A58" s="31"/>
      <c r="B58" s="91"/>
      <c r="C58" s="91"/>
      <c r="D58" s="91"/>
      <c r="E58" s="38"/>
      <c r="F58" s="31"/>
    </row>
    <row r="59" spans="1:6" ht="14.25" x14ac:dyDescent="0.2">
      <c r="A59" s="31"/>
      <c r="B59" s="91"/>
      <c r="C59" s="91"/>
      <c r="D59" s="91"/>
      <c r="E59" s="38"/>
      <c r="F59" s="31"/>
    </row>
    <row r="60" spans="1:6" ht="14.25" x14ac:dyDescent="0.2">
      <c r="A60" s="31"/>
      <c r="B60" s="91"/>
      <c r="C60" s="91"/>
      <c r="D60" s="91"/>
      <c r="E60" s="38"/>
      <c r="F60" s="31"/>
    </row>
    <row r="61" spans="1:6" ht="14.25" x14ac:dyDescent="0.2">
      <c r="A61" s="31"/>
      <c r="B61" s="91"/>
      <c r="C61" s="91"/>
      <c r="D61" s="91"/>
      <c r="E61" s="38"/>
      <c r="F61" s="31"/>
    </row>
    <row r="62" spans="1:6" ht="14.25" x14ac:dyDescent="0.2">
      <c r="A62" s="31"/>
      <c r="B62" s="91"/>
      <c r="C62" s="91"/>
      <c r="D62" s="91"/>
      <c r="E62" s="38"/>
      <c r="F62" s="31"/>
    </row>
    <row r="63" spans="1:6" ht="14.25" x14ac:dyDescent="0.2">
      <c r="A63" s="31"/>
      <c r="B63" s="91"/>
      <c r="C63" s="91"/>
      <c r="D63" s="91"/>
      <c r="E63" s="38"/>
      <c r="F63" s="31"/>
    </row>
    <row r="64" spans="1:6" ht="14.25" x14ac:dyDescent="0.2">
      <c r="A64" s="31"/>
      <c r="B64" s="91"/>
      <c r="C64" s="91"/>
      <c r="D64" s="91"/>
      <c r="E64" s="38"/>
      <c r="F64" s="31"/>
    </row>
    <row r="65" spans="1:6" ht="14.25" x14ac:dyDescent="0.2">
      <c r="A65" s="31"/>
      <c r="B65" s="91"/>
      <c r="C65" s="91"/>
      <c r="D65" s="91"/>
      <c r="E65" s="38"/>
      <c r="F65" s="31"/>
    </row>
    <row r="66" spans="1:6" ht="14.25" x14ac:dyDescent="0.2">
      <c r="A66" s="31"/>
      <c r="B66" s="91"/>
      <c r="C66" s="91"/>
      <c r="D66" s="91"/>
      <c r="E66" s="38"/>
      <c r="F66" s="31"/>
    </row>
    <row r="67" spans="1:6" ht="14.25" x14ac:dyDescent="0.2">
      <c r="A67" s="31"/>
      <c r="B67" s="91"/>
      <c r="C67" s="91"/>
      <c r="D67" s="91"/>
      <c r="E67" s="38"/>
      <c r="F67" s="31"/>
    </row>
    <row r="68" spans="1:6" ht="14.25" x14ac:dyDescent="0.2">
      <c r="A68" s="31"/>
      <c r="B68" s="91"/>
      <c r="C68" s="91"/>
      <c r="D68" s="91"/>
      <c r="E68" s="38"/>
      <c r="F68" s="31"/>
    </row>
    <row r="69" spans="1:6" ht="14.25" x14ac:dyDescent="0.2">
      <c r="A69" s="31"/>
      <c r="B69" s="91"/>
      <c r="C69" s="91"/>
      <c r="D69" s="91"/>
      <c r="E69" s="38"/>
      <c r="F69" s="31"/>
    </row>
    <row r="70" spans="1:6" ht="14.25" x14ac:dyDescent="0.2">
      <c r="A70" s="31"/>
      <c r="B70" s="91"/>
      <c r="C70" s="91"/>
      <c r="D70" s="91"/>
      <c r="E70" s="38"/>
      <c r="F70" s="31"/>
    </row>
    <row r="71" spans="1:6" ht="14.25" x14ac:dyDescent="0.2">
      <c r="A71" s="31"/>
      <c r="B71" s="91"/>
      <c r="C71" s="91"/>
      <c r="D71" s="91"/>
      <c r="E71" s="38"/>
      <c r="F71" s="31"/>
    </row>
    <row r="72" spans="1:6" ht="14.25" x14ac:dyDescent="0.2">
      <c r="A72" s="31"/>
      <c r="B72" s="91"/>
      <c r="C72" s="91"/>
      <c r="D72" s="91"/>
      <c r="E72" s="38"/>
      <c r="F72" s="31"/>
    </row>
    <row r="73" spans="1:6" ht="14.25" x14ac:dyDescent="0.2">
      <c r="A73" s="31"/>
      <c r="B73" s="91"/>
      <c r="C73" s="91"/>
      <c r="D73" s="91"/>
      <c r="E73" s="38"/>
      <c r="F73" s="31"/>
    </row>
    <row r="74" spans="1:6" ht="13.5" customHeight="1" x14ac:dyDescent="0.2">
      <c r="A74" s="31"/>
      <c r="B74" s="91"/>
      <c r="C74" s="91"/>
      <c r="D74" s="91"/>
      <c r="E74" s="38"/>
      <c r="F74" s="31"/>
    </row>
    <row r="75" spans="1:6" ht="13.5" customHeight="1" x14ac:dyDescent="0.2">
      <c r="A75" s="31"/>
      <c r="B75" s="35" t="s">
        <v>45</v>
      </c>
      <c r="C75" s="36"/>
      <c r="D75" s="36"/>
      <c r="E75" s="39">
        <f>9.5*175</f>
        <v>1662.5</v>
      </c>
      <c r="F75" s="31"/>
    </row>
    <row r="76" spans="1:6" ht="13.5" customHeight="1" x14ac:dyDescent="0.2">
      <c r="A76" s="31"/>
      <c r="B76" s="44" t="s">
        <v>42</v>
      </c>
      <c r="C76" s="36"/>
      <c r="D76" s="36"/>
      <c r="E76" s="40">
        <v>0</v>
      </c>
      <c r="F76" s="31"/>
    </row>
    <row r="77" spans="1:6" ht="13.5" customHeight="1" x14ac:dyDescent="0.2">
      <c r="A77" s="31"/>
      <c r="B77" s="44" t="s">
        <v>43</v>
      </c>
      <c r="C77" s="36"/>
      <c r="D77" s="36"/>
      <c r="E77" s="40">
        <v>0</v>
      </c>
      <c r="F77" s="31"/>
    </row>
    <row r="78" spans="1:6" ht="13.5" customHeight="1" x14ac:dyDescent="0.2">
      <c r="A78" s="31"/>
      <c r="B78" s="35" t="s">
        <v>44</v>
      </c>
      <c r="C78" s="36"/>
      <c r="D78" s="36"/>
      <c r="E78" s="39">
        <f>SUM(E75:E77)</f>
        <v>1662.5</v>
      </c>
      <c r="F78" s="31"/>
    </row>
    <row r="79" spans="1:6" ht="13.5" customHeight="1" x14ac:dyDescent="0.2">
      <c r="A79" s="31"/>
      <c r="B79" s="36" t="s">
        <v>6</v>
      </c>
      <c r="C79" s="41">
        <v>0.05</v>
      </c>
      <c r="D79" s="36"/>
      <c r="E79" s="45">
        <f>ROUND(E78*C79,2)</f>
        <v>83.13</v>
      </c>
      <c r="F79" s="31"/>
    </row>
    <row r="80" spans="1:6" ht="13.5" customHeight="1" x14ac:dyDescent="0.2">
      <c r="A80" s="31"/>
      <c r="B80" s="36" t="s">
        <v>5</v>
      </c>
      <c r="C80" s="41">
        <v>7.4999999999999997E-2</v>
      </c>
      <c r="D80" s="36"/>
      <c r="E80" s="46">
        <f>ROUND((E78+E79)*C80,2)</f>
        <v>130.91999999999999</v>
      </c>
      <c r="F80" s="31"/>
    </row>
    <row r="81" spans="1:6" ht="13.5" customHeight="1" x14ac:dyDescent="0.2">
      <c r="A81" s="31"/>
      <c r="B81" s="36"/>
      <c r="C81" s="36"/>
      <c r="D81" s="36"/>
      <c r="E81" s="42"/>
      <c r="F81" s="31"/>
    </row>
    <row r="82" spans="1:6" ht="16.5" customHeight="1" thickBot="1" x14ac:dyDescent="0.25">
      <c r="A82" s="31"/>
      <c r="B82" s="35" t="s">
        <v>46</v>
      </c>
      <c r="C82" s="36"/>
      <c r="D82" s="36"/>
      <c r="E82" s="43">
        <f>SUM(E78:E80)</f>
        <v>1876.5500000000002</v>
      </c>
      <c r="F82" s="31"/>
    </row>
    <row r="83" spans="1:6" ht="15.75" thickTop="1" x14ac:dyDescent="0.2">
      <c r="A83" s="31"/>
      <c r="B83" s="97"/>
      <c r="C83" s="97"/>
      <c r="D83" s="97"/>
      <c r="E83" s="47"/>
      <c r="F83" s="31"/>
    </row>
    <row r="84" spans="1:6" ht="15" x14ac:dyDescent="0.2">
      <c r="A84" s="31"/>
      <c r="B84" s="98" t="s">
        <v>48</v>
      </c>
      <c r="C84" s="98"/>
      <c r="D84" s="98"/>
      <c r="E84" s="47">
        <v>0</v>
      </c>
      <c r="F84" s="31"/>
    </row>
    <row r="85" spans="1:6" ht="15" x14ac:dyDescent="0.2">
      <c r="A85" s="31"/>
      <c r="B85" s="97"/>
      <c r="C85" s="97"/>
      <c r="D85" s="97"/>
      <c r="E85" s="47"/>
      <c r="F85" s="31"/>
    </row>
    <row r="86" spans="1:6" ht="19.5" customHeight="1" x14ac:dyDescent="0.2">
      <c r="A86" s="31"/>
      <c r="B86" s="48" t="s">
        <v>47</v>
      </c>
      <c r="C86" s="49"/>
      <c r="D86" s="49"/>
      <c r="E86" s="50">
        <f>E82-E84</f>
        <v>1876.5500000000002</v>
      </c>
      <c r="F86" s="31"/>
    </row>
    <row r="87" spans="1:6" ht="13.5" customHeight="1" x14ac:dyDescent="0.2">
      <c r="A87" s="31"/>
      <c r="B87" s="31"/>
      <c r="C87" s="31"/>
      <c r="D87" s="31"/>
      <c r="E87" s="31"/>
      <c r="F87" s="31"/>
    </row>
    <row r="88" spans="1:6" x14ac:dyDescent="0.2">
      <c r="A88" s="31"/>
      <c r="B88" s="31"/>
      <c r="C88" s="31"/>
      <c r="D88" s="31"/>
      <c r="E88" s="31"/>
      <c r="F88" s="31"/>
    </row>
    <row r="89" spans="1:6" x14ac:dyDescent="0.2">
      <c r="A89" s="31"/>
      <c r="B89" s="99"/>
      <c r="C89" s="99"/>
      <c r="D89" s="99"/>
      <c r="E89" s="99"/>
      <c r="F89" s="31"/>
    </row>
    <row r="90" spans="1:6" ht="14.25" x14ac:dyDescent="0.2">
      <c r="A90" s="100" t="s">
        <v>49</v>
      </c>
      <c r="B90" s="100"/>
      <c r="C90" s="100"/>
      <c r="D90" s="100"/>
      <c r="E90" s="100"/>
      <c r="F90" s="100"/>
    </row>
    <row r="91" spans="1:6" ht="14.25" x14ac:dyDescent="0.2">
      <c r="A91" s="101" t="s">
        <v>8</v>
      </c>
      <c r="B91" s="101"/>
      <c r="C91" s="101"/>
      <c r="D91" s="101"/>
      <c r="E91" s="101"/>
      <c r="F91" s="101"/>
    </row>
    <row r="92" spans="1:6" x14ac:dyDescent="0.2">
      <c r="A92" s="31"/>
      <c r="B92" s="31"/>
      <c r="C92" s="31"/>
      <c r="D92" s="31"/>
      <c r="E92" s="31"/>
      <c r="F92" s="31"/>
    </row>
    <row r="93" spans="1:6" x14ac:dyDescent="0.2">
      <c r="A93" s="31"/>
      <c r="B93" s="93"/>
      <c r="C93" s="93"/>
      <c r="D93" s="93"/>
      <c r="E93" s="93"/>
      <c r="F93" s="31"/>
    </row>
    <row r="94" spans="1:6" ht="15" x14ac:dyDescent="0.2">
      <c r="A94" s="94" t="s">
        <v>9</v>
      </c>
      <c r="B94" s="94"/>
      <c r="C94" s="94"/>
      <c r="D94" s="94"/>
      <c r="E94" s="94"/>
      <c r="F94" s="94"/>
    </row>
    <row r="96" spans="1:6" ht="39.75" customHeight="1" x14ac:dyDescent="0.2">
      <c r="B96" s="95"/>
      <c r="C96" s="96"/>
      <c r="D96" s="96"/>
    </row>
    <row r="97" spans="2:4" ht="13.5" customHeight="1" x14ac:dyDescent="0.2"/>
    <row r="98" spans="2:4" x14ac:dyDescent="0.2">
      <c r="B98" s="21"/>
      <c r="C98" s="21"/>
      <c r="D98" s="21"/>
    </row>
  </sheetData>
  <mergeCells count="51">
    <mergeCell ref="B93:E93"/>
    <mergeCell ref="A94:F94"/>
    <mergeCell ref="B96:D96"/>
    <mergeCell ref="B83:D83"/>
    <mergeCell ref="B84:D84"/>
    <mergeCell ref="B85:D85"/>
    <mergeCell ref="B89:E89"/>
    <mergeCell ref="A90:F90"/>
    <mergeCell ref="A91:F91"/>
    <mergeCell ref="B74:D74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8:D38"/>
    <mergeCell ref="A31:F31"/>
    <mergeCell ref="B34:D34"/>
    <mergeCell ref="B35:D35"/>
    <mergeCell ref="B36:D36"/>
    <mergeCell ref="B37:D37"/>
  </mergeCells>
  <dataValidations count="1">
    <dataValidation type="list" allowBlank="1" showInputMessage="1" showErrorMessage="1" sqref="B83:B85 B12:B20 B34:B74" xr:uid="{00000000-0002-0000-0800-000000000000}">
      <formula1>Liste_Activités</formula1>
    </dataValidation>
  </dataValidations>
  <pageMargins left="0" right="0" top="0" bottom="0" header="0" footer="0"/>
  <pageSetup paperSize="122" scale="45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38</vt:i4>
      </vt:variant>
      <vt:variant>
        <vt:lpstr>Plages nommées</vt:lpstr>
      </vt:variant>
      <vt:variant>
        <vt:i4>57</vt:i4>
      </vt:variant>
    </vt:vector>
  </HeadingPairs>
  <TitlesOfParts>
    <vt:vector size="95" baseType="lpstr">
      <vt:lpstr>15-03-11 (2)</vt:lpstr>
      <vt:lpstr>05-05-11 (2)</vt:lpstr>
      <vt:lpstr>23-05-11 (2)</vt:lpstr>
      <vt:lpstr>21-06-11 (2)</vt:lpstr>
      <vt:lpstr>08-07-11 (2)</vt:lpstr>
      <vt:lpstr>28-09-11 (2)</vt:lpstr>
      <vt:lpstr>07-05-10</vt:lpstr>
      <vt:lpstr>21-07-10</vt:lpstr>
      <vt:lpstr>11-11-10</vt:lpstr>
      <vt:lpstr>15-03-11</vt:lpstr>
      <vt:lpstr>05-05-11</vt:lpstr>
      <vt:lpstr>23-05-11</vt:lpstr>
      <vt:lpstr>21-06-11</vt:lpstr>
      <vt:lpstr>08-07-11</vt:lpstr>
      <vt:lpstr>28-09-11</vt:lpstr>
      <vt:lpstr>26-01-12</vt:lpstr>
      <vt:lpstr>26-01-12 (2)</vt:lpstr>
      <vt:lpstr>7-06-12</vt:lpstr>
      <vt:lpstr>7-06-12 (2)</vt:lpstr>
      <vt:lpstr>18-12-12</vt:lpstr>
      <vt:lpstr>26-02-13</vt:lpstr>
      <vt:lpstr>26-02-13 ARC</vt:lpstr>
      <vt:lpstr>23-05-13</vt:lpstr>
      <vt:lpstr>23-05-13 ARC</vt:lpstr>
      <vt:lpstr>11-07-13</vt:lpstr>
      <vt:lpstr>27-11-13</vt:lpstr>
      <vt:lpstr>22-05-14</vt:lpstr>
      <vt:lpstr>04-09-14</vt:lpstr>
      <vt:lpstr>22-02-15</vt:lpstr>
      <vt:lpstr>01-07-15</vt:lpstr>
      <vt:lpstr>27-04-16</vt:lpstr>
      <vt:lpstr>18-03-17</vt:lpstr>
      <vt:lpstr>19-02-18</vt:lpstr>
      <vt:lpstr>25-03-18</vt:lpstr>
      <vt:lpstr>15-12-18</vt:lpstr>
      <vt:lpstr>09-09-21</vt:lpstr>
      <vt:lpstr>25-07-23</vt:lpstr>
      <vt:lpstr>Activités</vt:lpstr>
      <vt:lpstr>'01-07-15'!Liste_Activités</vt:lpstr>
      <vt:lpstr>'09-09-21'!Liste_Activités</vt:lpstr>
      <vt:lpstr>'15-12-18'!Liste_Activités</vt:lpstr>
      <vt:lpstr>'18-03-17'!Liste_Activités</vt:lpstr>
      <vt:lpstr>'19-02-18'!Liste_Activités</vt:lpstr>
      <vt:lpstr>'22-02-15'!Liste_Activités</vt:lpstr>
      <vt:lpstr>'25-03-18'!Liste_Activités</vt:lpstr>
      <vt:lpstr>'25-07-23'!Liste_Activités</vt:lpstr>
      <vt:lpstr>'27-04-16'!Liste_Activités</vt:lpstr>
      <vt:lpstr>Liste_Activités</vt:lpstr>
      <vt:lpstr>'01-07-15'!Print_Area</vt:lpstr>
      <vt:lpstr>'09-09-21'!Print_Area</vt:lpstr>
      <vt:lpstr>'15-12-18'!Print_Area</vt:lpstr>
      <vt:lpstr>'18-03-17'!Print_Area</vt:lpstr>
      <vt:lpstr>'19-02-18'!Print_Area</vt:lpstr>
      <vt:lpstr>'22-02-15'!Print_Area</vt:lpstr>
      <vt:lpstr>'25-03-18'!Print_Area</vt:lpstr>
      <vt:lpstr>'25-07-23'!Print_Area</vt:lpstr>
      <vt:lpstr>'27-04-16'!Print_Area</vt:lpstr>
      <vt:lpstr>'01-07-15'!Zone_d_impression</vt:lpstr>
      <vt:lpstr>'04-09-14'!Zone_d_impression</vt:lpstr>
      <vt:lpstr>'05-05-11'!Zone_d_impression</vt:lpstr>
      <vt:lpstr>'05-05-11 (2)'!Zone_d_impression</vt:lpstr>
      <vt:lpstr>'07-05-10'!Zone_d_impression</vt:lpstr>
      <vt:lpstr>'08-07-11'!Zone_d_impression</vt:lpstr>
      <vt:lpstr>'08-07-11 (2)'!Zone_d_impression</vt:lpstr>
      <vt:lpstr>'09-09-21'!Zone_d_impression</vt:lpstr>
      <vt:lpstr>'11-07-13'!Zone_d_impression</vt:lpstr>
      <vt:lpstr>'11-11-10'!Zone_d_impression</vt:lpstr>
      <vt:lpstr>'15-03-11'!Zone_d_impression</vt:lpstr>
      <vt:lpstr>'15-03-11 (2)'!Zone_d_impression</vt:lpstr>
      <vt:lpstr>'15-12-18'!Zone_d_impression</vt:lpstr>
      <vt:lpstr>'18-03-17'!Zone_d_impression</vt:lpstr>
      <vt:lpstr>'18-12-12'!Zone_d_impression</vt:lpstr>
      <vt:lpstr>'19-02-18'!Zone_d_impression</vt:lpstr>
      <vt:lpstr>'21-06-11'!Zone_d_impression</vt:lpstr>
      <vt:lpstr>'21-06-11 (2)'!Zone_d_impression</vt:lpstr>
      <vt:lpstr>'21-07-10'!Zone_d_impression</vt:lpstr>
      <vt:lpstr>'22-02-15'!Zone_d_impression</vt:lpstr>
      <vt:lpstr>'22-05-14'!Zone_d_impression</vt:lpstr>
      <vt:lpstr>'23-05-11'!Zone_d_impression</vt:lpstr>
      <vt:lpstr>'23-05-11 (2)'!Zone_d_impression</vt:lpstr>
      <vt:lpstr>'23-05-13'!Zone_d_impression</vt:lpstr>
      <vt:lpstr>'23-05-13 ARC'!Zone_d_impression</vt:lpstr>
      <vt:lpstr>'25-03-18'!Zone_d_impression</vt:lpstr>
      <vt:lpstr>'25-07-23'!Zone_d_impression</vt:lpstr>
      <vt:lpstr>'26-01-12'!Zone_d_impression</vt:lpstr>
      <vt:lpstr>'26-01-12 (2)'!Zone_d_impression</vt:lpstr>
      <vt:lpstr>'26-02-13'!Zone_d_impression</vt:lpstr>
      <vt:lpstr>'26-02-13 ARC'!Zone_d_impression</vt:lpstr>
      <vt:lpstr>'27-04-16'!Zone_d_impression</vt:lpstr>
      <vt:lpstr>'27-11-13'!Zone_d_impression</vt:lpstr>
      <vt:lpstr>'28-09-11'!Zone_d_impression</vt:lpstr>
      <vt:lpstr>'28-09-11 (2)'!Zone_d_impression</vt:lpstr>
      <vt:lpstr>'7-06-12'!Zone_d_impression</vt:lpstr>
      <vt:lpstr>'7-06-12 (2)'!Zone_d_impression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2021-09-09T10:36:57Z</cp:lastPrinted>
  <dcterms:created xsi:type="dcterms:W3CDTF">1996-11-05T19:10:39Z</dcterms:created>
  <dcterms:modified xsi:type="dcterms:W3CDTF">2023-07-25T18:35:02Z</dcterms:modified>
</cp:coreProperties>
</file>