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-GC\GC Fiscalité Plus Inc\Facturation\"/>
    </mc:Choice>
  </mc:AlternateContent>
  <xr:revisionPtr revIDLastSave="0" documentId="13_ncr:1_{6D2A0992-5F80-4D68-BB73-FB1ADC4F26F5}" xr6:coauthVersionLast="47" xr6:coauthVersionMax="47" xr10:uidLastSave="{00000000-0000-0000-0000-000000000000}"/>
  <bookViews>
    <workbookView xWindow="-120" yWindow="-120" windowWidth="38640" windowHeight="15840" activeTab="14" xr2:uid="{00000000-000D-0000-FFFF-FFFF00000000}"/>
  </bookViews>
  <sheets>
    <sheet name="10-11-16" sheetId="4" r:id="rId1"/>
    <sheet name="31-07-20" sheetId="6" r:id="rId2"/>
    <sheet name="14-09-20" sheetId="7" r:id="rId3"/>
    <sheet name="04-03-21" sheetId="8" r:id="rId4"/>
    <sheet name="18-06-21" sheetId="9" r:id="rId5"/>
    <sheet name="21-07-21" sheetId="10" r:id="rId6"/>
    <sheet name="05-10-21" sheetId="11" r:id="rId7"/>
    <sheet name="05-02-22" sheetId="12" r:id="rId8"/>
    <sheet name="30-03-22" sheetId="13" r:id="rId9"/>
    <sheet name="25-04-22" sheetId="14" r:id="rId10"/>
    <sheet name="30-06-22" sheetId="15" r:id="rId11"/>
    <sheet name="10-09-22" sheetId="16" r:id="rId12"/>
    <sheet name="22-12-22" sheetId="17" r:id="rId13"/>
    <sheet name="29-06-23" sheetId="18" r:id="rId14"/>
    <sheet name="17-06-24" sheetId="19" r:id="rId15"/>
    <sheet name="Activités" sheetId="5" r:id="rId16"/>
  </sheets>
  <definedNames>
    <definedName name="Liste_Activités">Activités!$C$5:$C$53</definedName>
    <definedName name="Print_Area" localSheetId="3">'04-03-21'!$A$1:$F$88</definedName>
    <definedName name="Print_Area" localSheetId="7">'05-02-22'!$A$1:$F$88</definedName>
    <definedName name="Print_Area" localSheetId="6">'05-10-21'!$A$1:$F$88</definedName>
    <definedName name="Print_Area" localSheetId="11">'10-09-22'!$A$1:$F$86</definedName>
    <definedName name="Print_Area" localSheetId="0">'10-11-16'!$A$1:$F$87</definedName>
    <definedName name="Print_Area" localSheetId="2">'14-09-20'!$A$1:$F$86</definedName>
    <definedName name="Print_Area" localSheetId="14">'17-06-24'!$A$1:$F$87</definedName>
    <definedName name="Print_Area" localSheetId="4">'18-06-21'!$A$1:$F$88</definedName>
    <definedName name="Print_Area" localSheetId="5">'21-07-21'!$A$1:$F$88</definedName>
    <definedName name="Print_Area" localSheetId="12">'22-12-22'!$A$1:$F$87</definedName>
    <definedName name="Print_Area" localSheetId="9">'25-04-22'!$A$1:$F$88</definedName>
    <definedName name="Print_Area" localSheetId="13">'29-06-23'!$A$1:$F$87</definedName>
    <definedName name="Print_Area" localSheetId="8">'30-03-22'!$A$1:$F$88</definedName>
    <definedName name="Print_Area" localSheetId="10">'30-06-22'!$A$1:$F$88</definedName>
    <definedName name="Print_Area" localSheetId="1">'31-07-20'!$A$1:$F$86</definedName>
    <definedName name="Print_Area" localSheetId="15">Activités!$A$1:$D$53</definedName>
    <definedName name="_xlnm.Print_Area" localSheetId="3">'04-03-21'!$A$1:$F$88</definedName>
    <definedName name="_xlnm.Print_Area" localSheetId="7">'05-02-22'!$A$1:$F$88</definedName>
    <definedName name="_xlnm.Print_Area" localSheetId="6">'05-10-21'!$A$1:$F$88</definedName>
    <definedName name="_xlnm.Print_Area" localSheetId="11">'10-09-22'!$A$1:$F$86</definedName>
    <definedName name="_xlnm.Print_Area" localSheetId="0">'10-11-16'!$A$1:$F$87</definedName>
    <definedName name="_xlnm.Print_Area" localSheetId="2">'14-09-20'!$A$1:$F$86</definedName>
    <definedName name="_xlnm.Print_Area" localSheetId="14">'17-06-24'!$A$1:$F$87</definedName>
    <definedName name="_xlnm.Print_Area" localSheetId="4">'18-06-21'!$A$1:$F$88</definedName>
    <definedName name="_xlnm.Print_Area" localSheetId="5">'21-07-21'!$A$1:$F$88</definedName>
    <definedName name="_xlnm.Print_Area" localSheetId="12">'22-12-22'!$A$1:$F$87</definedName>
    <definedName name="_xlnm.Print_Area" localSheetId="9">'25-04-22'!$A$1:$F$88</definedName>
    <definedName name="_xlnm.Print_Area" localSheetId="13">'29-06-23'!$A$1:$F$87</definedName>
    <definedName name="_xlnm.Print_Area" localSheetId="8">'30-03-22'!$A$1:$F$88</definedName>
    <definedName name="_xlnm.Print_Area" localSheetId="10">'30-06-22'!$A$1:$F$88</definedName>
    <definedName name="_xlnm.Print_Area" localSheetId="1">'31-07-20'!$A$1:$F$86</definedName>
    <definedName name="_xlnm.Print_Area" localSheetId="15">Activités!$A$1:$D$55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" i="19" l="1"/>
  <c r="E70" i="19"/>
  <c r="E67" i="18"/>
  <c r="E70" i="18"/>
  <c r="E67" i="17"/>
  <c r="E70" i="17"/>
  <c r="E71" i="17"/>
  <c r="E72" i="17"/>
  <c r="E74" i="17"/>
  <c r="E78" i="17"/>
  <c r="E66" i="16"/>
  <c r="E69" i="16"/>
  <c r="E70" i="16"/>
  <c r="E71" i="16"/>
  <c r="E73" i="16"/>
  <c r="E77" i="16"/>
  <c r="E68" i="15"/>
  <c r="E71" i="15"/>
  <c r="E72" i="15"/>
  <c r="E73" i="15"/>
  <c r="E75" i="15"/>
  <c r="E79" i="15"/>
  <c r="E68" i="14"/>
  <c r="E71" i="14"/>
  <c r="E72" i="14"/>
  <c r="E73" i="14"/>
  <c r="E75" i="14"/>
  <c r="E79" i="14"/>
  <c r="E68" i="13"/>
  <c r="E71" i="13"/>
  <c r="E72" i="13"/>
  <c r="E73" i="13"/>
  <c r="E75" i="13"/>
  <c r="E79" i="13"/>
  <c r="E68" i="12"/>
  <c r="E71" i="12"/>
  <c r="E72" i="12"/>
  <c r="E73" i="12"/>
  <c r="E75" i="12"/>
  <c r="E79" i="12"/>
  <c r="E68" i="11"/>
  <c r="E71" i="11"/>
  <c r="E72" i="11"/>
  <c r="E73" i="11"/>
  <c r="E75" i="11"/>
  <c r="E79" i="11"/>
  <c r="E68" i="10"/>
  <c r="E71" i="10"/>
  <c r="E72" i="10"/>
  <c r="E73" i="10"/>
  <c r="E75" i="10"/>
  <c r="E79" i="10"/>
  <c r="E68" i="9"/>
  <c r="E71" i="9"/>
  <c r="E72" i="9"/>
  <c r="E73" i="9"/>
  <c r="E75" i="9"/>
  <c r="E79" i="9"/>
  <c r="E68" i="8"/>
  <c r="E71" i="8"/>
  <c r="E72" i="8"/>
  <c r="E73" i="8"/>
  <c r="E75" i="8"/>
  <c r="E79" i="8"/>
  <c r="E66" i="7"/>
  <c r="E69" i="7"/>
  <c r="E70" i="7"/>
  <c r="E71" i="7"/>
  <c r="E73" i="7"/>
  <c r="E77" i="7"/>
  <c r="E66" i="6"/>
  <c r="E69" i="6"/>
  <c r="E70" i="6"/>
  <c r="E71" i="6"/>
  <c r="E73" i="6"/>
  <c r="E77" i="6"/>
  <c r="E35" i="4"/>
  <c r="E38" i="4"/>
  <c r="E47" i="4"/>
  <c r="E44" i="4"/>
  <c r="E41" i="4"/>
  <c r="E67" i="4"/>
  <c r="E70" i="4"/>
  <c r="E72" i="4"/>
  <c r="E71" i="4"/>
  <c r="E74" i="4"/>
  <c r="E78" i="4"/>
  <c r="E71" i="19" l="1"/>
  <c r="E72" i="19"/>
  <c r="E72" i="18"/>
  <c r="E71" i="18"/>
  <c r="E74" i="19" l="1"/>
  <c r="E78" i="19" s="1"/>
  <c r="E74" i="18"/>
  <c r="E78" i="18" s="1"/>
</calcChain>
</file>

<file path=xl/sharedStrings.xml><?xml version="1.0" encoding="utf-8"?>
<sst xmlns="http://schemas.openxmlformats.org/spreadsheetml/2006/main" count="414" uniqueCount="146">
  <si>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</si>
  <si>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</si>
  <si>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</si>
  <si>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</si>
  <si>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</si>
  <si>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</si>
  <si>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</si>
  <si>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</si>
  <si>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</si>
  <si>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</si>
  <si>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</si>
  <si>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Conformité</t>
  </si>
  <si>
    <t xml:space="preserve"> - 2ième révision de la T2 dans le dossier de xxx;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</si>
  <si>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</si>
  <si>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</si>
  <si>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</si>
  <si>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</si>
  <si>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</si>
  <si>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</si>
  <si>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</si>
  <si>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</si>
  <si>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</si>
  <si>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</si>
  <si>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</si>
  <si>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</si>
  <si>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</si>
  <si>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</si>
  <si>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</si>
  <si>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</si>
  <si>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</si>
  <si>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</si>
  <si>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 xml:space="preserve"> - Révision de la T2 de et discussions avec les vérificateurs: dossier de xxx;</t>
  </si>
  <si>
    <t xml:space="preserve"> - Révision de la T3 et discussions avec les vérificateurs: dossier de xxx;</t>
  </si>
  <si>
    <t xml:space="preserve"> - Préparation de votre déclaration de revenu pour l'année d'imposition xxx;</t>
  </si>
  <si>
    <t xml:space="preserve"> - Préparation de votre déclaration de revenu et de celle de votre conjointe pour l'année d'imposition xxx;</t>
  </si>
  <si>
    <t xml:space="preserve"> - Préparation de la déclaration de revenu de la fiducie pour l'année d'imposition xxx;</t>
  </si>
  <si>
    <t xml:space="preserve"> - Lecture et rédaction de divers courriels avec les divers intervenants;</t>
  </si>
  <si>
    <t>Réorganisations et consultations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</si>
  <si>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</si>
  <si>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</si>
  <si>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</si>
  <si>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</si>
  <si>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</si>
  <si>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</si>
  <si>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</si>
  <si>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</si>
  <si>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>Le 10 novembre 2016</t>
  </si>
  <si>
    <t># 16249</t>
  </si>
  <si>
    <t xml:space="preserve"> - Analyse de la meilleure planification à mettre de l'avant pour Aéro Teknic et l'ensemble des sociétés du groupe ;</t>
  </si>
  <si>
    <t xml:space="preserve"> - Lecture et rédaction de divers courriels avec vous;</t>
  </si>
  <si>
    <t>MARTINE LACHANCE</t>
  </si>
  <si>
    <t>AÉRO TEKNIC INC</t>
  </si>
  <si>
    <t>4920 RTE de l'Aéroport
Saint-Hubert Québec J3Y 8Y9</t>
  </si>
  <si>
    <t xml:space="preserve"> - Préparation à la rencontre, déplacement et rencontre avec vous aux bureaux des notaires ;</t>
  </si>
  <si>
    <t>Nombre d'heures</t>
  </si>
  <si>
    <t>Taux horaire</t>
  </si>
  <si>
    <t>Le 31 JUILLET 2020</t>
  </si>
  <si>
    <t>NATHALIE BRAULT, CPA, CPA, CMA, CIRP, SAI</t>
  </si>
  <si>
    <t>NATHALIE BRAULT SYNDIC INC.</t>
  </si>
  <si>
    <t>305-400 boul. Saint-Martin O
Laval (Québec) H7M3Y8</t>
  </si>
  <si>
    <r>
      <t xml:space="preserve">Facturation relativement aux travaux effectués dans le dossier de la </t>
    </r>
    <r>
      <rPr>
        <b/>
        <u/>
        <sz val="11"/>
        <color rgb="FF625850"/>
        <rFont val="Verdana"/>
        <family val="2"/>
      </rPr>
      <t>Succession Pascal Gosselin</t>
    </r>
    <r>
      <rPr>
        <sz val="11"/>
        <color rgb="FF625850"/>
        <rFont val="Verdana"/>
        <family val="2"/>
      </rPr>
      <t>, notamment:</t>
    </r>
  </si>
  <si>
    <t># 20220</t>
  </si>
  <si>
    <t xml:space="preserve"> - Diverses discussions téléphoniques avec Catherine, Pia et Me Montigny relativement aux différents impacts fiscaux potentiels et aux différentes opportunitées de planification ;</t>
  </si>
  <si>
    <t xml:space="preserve"> - Prise de connaissance et analyse des divers documents soumis;</t>
  </si>
  <si>
    <t xml:space="preserve"> - Analyse et recherches fiscales afin de déterminer la meilleure planification à mettre de l'avant  ;</t>
  </si>
  <si>
    <t xml:space="preserve"> - Analyse des risques fiscaux potentiels (règles générales anti-évitement générale et spécifiques) liées aux différentes possibilités de planification fiscale possibles ;</t>
  </si>
  <si>
    <t>Le 14 SEPTEMBRE 2020</t>
  </si>
  <si>
    <t># 20236</t>
  </si>
  <si>
    <t xml:space="preserve"> - Diverses discussions téléphoniques avec Catherine, Pia et vous relativement aux différents impacts fiscaux potentiels et aux différentes opportunitées de planification ;</t>
  </si>
  <si>
    <t xml:space="preserve"> - Prise de connaissance, analyse et recherches fiscales entourant les impacts fiscaux d'un certificat d'exécution intégral ;</t>
  </si>
  <si>
    <t xml:space="preserve"> - Analyse et optimisation fiscale compte tenu des impacts fiscaux du certificat d'exécution intégral ;</t>
  </si>
  <si>
    <t>Le 4 MARS 2021</t>
  </si>
  <si>
    <t>PIA HANE</t>
  </si>
  <si>
    <t>305-1700 boul. René-Lévesque O
Montréal (Québec) H3H 2V1</t>
  </si>
  <si>
    <t># 21086</t>
  </si>
  <si>
    <t xml:space="preserve"> - Travail d'analyse demandé par Robert Dagenais pour déterminer les prochaines étapes ;</t>
  </si>
  <si>
    <t xml:space="preserve"> - Analyse de tous les projets d'états financiers et déclarations de revenus des différentes sociétés pour valider les prochaines étapes ;</t>
  </si>
  <si>
    <t xml:space="preserve"> - Diverses discussions avec Robert Dagenais ;</t>
  </si>
  <si>
    <t>Le 18 JUIN 2021</t>
  </si>
  <si>
    <t># 21285</t>
  </si>
  <si>
    <t xml:space="preserve"> - Différentes discussions téléphoniques avec vous ;</t>
  </si>
  <si>
    <t xml:space="preserve"> - Analyse de toute la documentation et détermination des étapes de mises en place ;</t>
  </si>
  <si>
    <t xml:space="preserve"> - Préparation des diverses directives aux juristes aux dossier ;</t>
  </si>
  <si>
    <t xml:space="preserve"> - Révision de la charte de capital-actions des juristes, commentaires et modifications ;</t>
  </si>
  <si>
    <t xml:space="preserve"> - Lecture, analyse et rédaction de divers courriels avec les divers intervenants;</t>
  </si>
  <si>
    <t>4007816 CANADA INC.</t>
  </si>
  <si>
    <t>Le 21 JUILLET 2021</t>
  </si>
  <si>
    <t># 21329</t>
  </si>
  <si>
    <t xml:space="preserve"> - Révision de toutes les versions de la documentation juridique;</t>
  </si>
  <si>
    <t>LES PLACEMENTS REMOTE SKIES INC.</t>
  </si>
  <si>
    <t>Le 5 OCTOBRE 2021</t>
  </si>
  <si>
    <t># 21388</t>
  </si>
  <si>
    <t xml:space="preserve"> - Révision de la documentation juridique de fusion ;</t>
  </si>
  <si>
    <t xml:space="preserve"> - Préparation des lettres post-fusion afin de fermer les numéros de sociétés et conserver les bons ;</t>
  </si>
  <si>
    <t xml:space="preserve"> - Diverses discussions téléphoniques avec vous, RBC et le juriste;</t>
  </si>
  <si>
    <t xml:space="preserve"> - Réanalyse de votre dossier pour voir les prochaines étapes et entamer le processus ;</t>
  </si>
  <si>
    <t>Le 5 FÉVRIER 2022</t>
  </si>
  <si>
    <t># 22039</t>
  </si>
  <si>
    <t xml:space="preserve"> - Différentes démarches avec vous et les institutions financières pour transférer vos placements: appels, compléter des formulaires, etc</t>
  </si>
  <si>
    <t>Le 30 MARS 2022</t>
  </si>
  <si>
    <t># 22129</t>
  </si>
  <si>
    <t xml:space="preserve"> - Analyse de la documentation soumise ;</t>
  </si>
  <si>
    <t xml:space="preserve"> - Préparation d'une lettre pour l'institution financière pour le transfert des placements dans la société ;</t>
  </si>
  <si>
    <t>Le 25 AVRIL 2022</t>
  </si>
  <si>
    <t># 22143</t>
  </si>
  <si>
    <t xml:space="preserve"> - Recueuillir toutes les informations pertinentes pour la planification fiscale de transfert des placements de RBC dans la société ;</t>
  </si>
  <si>
    <t xml:space="preserve"> - Analyse de la charte de capital-actions de la société pour déterminer les actions à émettre lors du transfert ;</t>
  </si>
  <si>
    <t xml:space="preserve"> - Détermination de la meilleure planification fiscale ;</t>
  </si>
  <si>
    <t xml:space="preserve"> - Préparation des tableaux de transferts des placements à la société ;</t>
  </si>
  <si>
    <t xml:space="preserve"> - Préparation de directives à l'intention des juristes afin de préparer la documentation juridique pertinente ;</t>
  </si>
  <si>
    <t>Le 30 JUIN 2022</t>
  </si>
  <si>
    <t># 22275</t>
  </si>
  <si>
    <t xml:space="preserve"> - Travail avec votre comptables aux états financiers et déclarations de revenus de la société ;</t>
  </si>
  <si>
    <t xml:space="preserve"> - Rencontre avec vous aux bureaux des notaires et déplacement ;</t>
  </si>
  <si>
    <t xml:space="preserve"> - Rencontre avec vous par Vidéoconférence ;</t>
  </si>
  <si>
    <t xml:space="preserve"> - Préparation à la rencontre et rencontre avec vous à nos bureaux;</t>
  </si>
  <si>
    <t xml:space="preserve"> - Préparation à la rencontre, déplacement et rencontre avec vous à vos bureaux ;</t>
  </si>
  <si>
    <t xml:space="preserve"> - Préparation à la rencontre et rencontre avec vous par Vidéoconférence ;</t>
  </si>
  <si>
    <t xml:space="preserve"> - Recueullir les différentes informations pertinentes à l'élaboration de la planification fiscale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</si>
  <si>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</si>
  <si>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</si>
  <si>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</si>
  <si>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Aide à la détermination de la juste valeur marchande de la société ;</t>
  </si>
  <si>
    <t xml:space="preserve"> - Démarches d'obtention du numéro d'entreprise fédéral pour la nouvelle société ;</t>
  </si>
  <si>
    <t xml:space="preserve"> - Préparation des différents formulaires et annexes requises afin de déclarer un CDC ;</t>
  </si>
  <si>
    <t xml:space="preserve"> - Préparation de lettres aux gouvernements afin de conserver et d'annuler les numéros d'entreprises post fusion ;</t>
  </si>
  <si>
    <t xml:space="preserve"> - Préparer un sommaire de chèques à faire pour la séance de clôture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</si>
  <si>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</si>
  <si>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</si>
  <si>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Préparation de directives au juriste pour mettre en place la réorganisation fiscale optimale ;</t>
  </si>
  <si>
    <t>Le 10 SEPTEMBRE 2022</t>
  </si>
  <si>
    <t># 22352</t>
  </si>
  <si>
    <t xml:space="preserve"> - Travail auprès de Banque National afin de régler un problème important de coût des différents placements dans leurs système afin d'éviter les problèmes futurs - diverses discussions téléphoniques et divers échanges courriels, compléter différents formulaires requis et discussions téléphoniques et courriel avec vous ;</t>
  </si>
  <si>
    <t xml:space="preserve"> - Préparation des tableaux de roulement requis et directives juridiques aux juristes afin de préparer le tout ;</t>
  </si>
  <si>
    <t xml:space="preserve"> - Lecture, analyse et rédaction de divers courriels avec vous, les banquiers, le juriste et votre comptable ;</t>
  </si>
  <si>
    <t>Le 22 DÉCEMBRE 2022</t>
  </si>
  <si>
    <t># 22483</t>
  </si>
  <si>
    <t xml:space="preserve"> - Discussion téléphonique avec vous ;</t>
  </si>
  <si>
    <t xml:space="preserve"> - Préparation d'un tableau sommaire des pertes à utiliser et de leurs différentes dates limites d'utilisation ;</t>
  </si>
  <si>
    <t>Le 29 JUIN 2023</t>
  </si>
  <si>
    <t># 23271</t>
  </si>
  <si>
    <t xml:space="preserve"> - Travail avec votre comptables aux états financiers et déclarations de revenus de la société en lien avec la planification mise en place;</t>
  </si>
  <si>
    <t xml:space="preserve"> - Lecture, analyse et rédaction de divers courriels avec votre comptable;</t>
  </si>
  <si>
    <t>Le 17 JUIN 2024</t>
  </si>
  <si>
    <t># 24330</t>
  </si>
  <si>
    <t xml:space="preserve"> - Courriel et discussion téléphonique avec vous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</si>
</sst>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49" fontId="2" fillId="0" borderId="5" xfId="0" applyNumberFormat="1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 applyFill="1"/>
    <xf numFmtId="166" fontId="17" fillId="0" borderId="0" xfId="2" applyNumberFormat="1" applyFont="1" applyFill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Fill="1" applyBorder="1"/>
    <xf numFmtId="0" fontId="17" fillId="0" borderId="0" xfId="0" applyFont="1" applyAlignment="1">
      <alignment horizontal="right"/>
    </xf>
    <xf numFmtId="166" fontId="17" fillId="0" borderId="0" xfId="1" applyNumberFormat="1" applyFont="1" applyFill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Fill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7" fillId="0" borderId="0" xfId="0" applyFont="1" applyAlignment="1">
      <alignment wrapText="1"/>
    </xf>
    <xf numFmtId="0" fontId="12" fillId="0" borderId="0" xfId="0" applyFont="1" applyAlignment="1">
      <alignment wrapText="1" shrinkToFit="1"/>
    </xf>
    <xf numFmtId="0" fontId="22" fillId="0" borderId="0" xfId="0" applyFont="1" applyAlignment="1">
      <alignment horizontal="center" wrapText="1" shrinkToFit="1"/>
    </xf>
    <xf numFmtId="7" fontId="12" fillId="0" borderId="0" xfId="0" applyNumberFormat="1" applyFont="1" applyAlignment="1">
      <alignment horizontal="center" wrapText="1" shrinkToFit="1"/>
    </xf>
    <xf numFmtId="39" fontId="12" fillId="0" borderId="0" xfId="0" applyNumberFormat="1" applyFont="1" applyAlignment="1">
      <alignment horizontal="center" wrapText="1" shrinkToFit="1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12" fillId="0" borderId="0" xfId="0" applyFont="1" applyAlignment="1">
      <alignment horizontal="left" wrapText="1" indent="1" shrinkToFi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246524A-832E-4798-9BFD-93FDDF0A2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E09D598-DDFE-4B97-BB22-0406AB33C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49131E1-91DA-485A-801C-A6B00D5C5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BFBA965-DD0A-49F4-BB5E-D939EF85F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9D14638-A29D-4C2B-B9EF-32221C42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0B5FF2D-0423-4AB1-BF33-1B302EF42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4F49B4C-44D5-4ADD-8683-5440DF19A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E8FB0AE-F964-4DFA-9C58-9E97A1AD6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8C37EBA-A6AC-4CAF-AADD-AC4FD9910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D47175B-AB99-4D96-B09A-E64BFD7B6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1606970-80DB-4A68-8CB3-6333DF0EE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0B148F9-550B-4134-A654-90F3B5E7A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4F79147-3EEB-4EC4-8E38-9B63EA3C5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13E312C-7236-4CF4-8B7C-3D129DC39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0"/>
  <sheetViews>
    <sheetView view="pageBreakPreview" topLeftCell="A55" zoomScale="80" zoomScaleNormal="100" zoomScaleSheetLayoutView="80" workbookViewId="0">
      <selection activeCell="B61" sqref="B61:D61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46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50</v>
      </c>
      <c r="C24" s="22"/>
      <c r="D24" s="22"/>
      <c r="E24" s="22"/>
      <c r="F24" s="22"/>
    </row>
    <row r="25" spans="1:6" ht="15" x14ac:dyDescent="0.2">
      <c r="A25" s="18"/>
      <c r="B25" s="26" t="s">
        <v>51</v>
      </c>
      <c r="C25" s="22"/>
      <c r="D25" s="22"/>
      <c r="E25" s="22"/>
      <c r="F25" s="22"/>
    </row>
    <row r="26" spans="1:6" ht="33.75" customHeight="1" x14ac:dyDescent="0.2">
      <c r="A26" s="18"/>
      <c r="B26" s="48" t="s">
        <v>52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47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28.5" x14ac:dyDescent="0.2">
      <c r="A33" s="22"/>
      <c r="B33" s="49"/>
      <c r="C33" s="50" t="s">
        <v>54</v>
      </c>
      <c r="D33" s="50" t="s">
        <v>55</v>
      </c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14.25" x14ac:dyDescent="0.2">
      <c r="A35" s="22"/>
      <c r="B35" s="47" t="s">
        <v>2</v>
      </c>
      <c r="C35" s="52">
        <v>1.5</v>
      </c>
      <c r="D35" s="51">
        <v>235</v>
      </c>
      <c r="E35" s="29">
        <f>C35*D35</f>
        <v>352.5</v>
      </c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/>
      <c r="C37" s="55"/>
      <c r="D37" s="55"/>
      <c r="E37" s="29"/>
      <c r="F37" s="22"/>
    </row>
    <row r="38" spans="1:6" ht="28.5" customHeight="1" x14ac:dyDescent="0.2">
      <c r="A38" s="22"/>
      <c r="B38" s="47" t="s">
        <v>48</v>
      </c>
      <c r="C38" s="52">
        <v>4</v>
      </c>
      <c r="D38" s="51">
        <v>235</v>
      </c>
      <c r="E38" s="29">
        <f>C38*D38</f>
        <v>940</v>
      </c>
      <c r="F38" s="22"/>
    </row>
    <row r="39" spans="1:6" ht="14.25" x14ac:dyDescent="0.2">
      <c r="A39" s="22"/>
      <c r="B39" s="55"/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14.25" x14ac:dyDescent="0.2">
      <c r="A41" s="22"/>
      <c r="B41" s="47" t="s">
        <v>53</v>
      </c>
      <c r="C41" s="52">
        <v>4.5</v>
      </c>
      <c r="D41" s="51">
        <v>235</v>
      </c>
      <c r="E41" s="29">
        <f>C41*D41</f>
        <v>1057.5</v>
      </c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/>
      <c r="C43" s="55"/>
      <c r="D43" s="55"/>
      <c r="E43" s="29"/>
      <c r="F43" s="22"/>
    </row>
    <row r="44" spans="1:6" ht="14.25" x14ac:dyDescent="0.2">
      <c r="A44" s="22"/>
      <c r="B44" s="47" t="s">
        <v>43</v>
      </c>
      <c r="C44" s="52">
        <v>0.75</v>
      </c>
      <c r="D44" s="51">
        <v>235</v>
      </c>
      <c r="E44" s="29">
        <f>C44*D44</f>
        <v>176.25</v>
      </c>
      <c r="F44" s="22"/>
    </row>
    <row r="45" spans="1:6" ht="14.25" x14ac:dyDescent="0.2">
      <c r="A45" s="22"/>
      <c r="B45" s="55"/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47" t="s">
        <v>49</v>
      </c>
      <c r="C47" s="52">
        <v>0.75</v>
      </c>
      <c r="D47" s="51">
        <v>235</v>
      </c>
      <c r="E47" s="29">
        <f>C47*D47</f>
        <v>176.25</v>
      </c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/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4.25" x14ac:dyDescent="0.2">
      <c r="A65" s="22"/>
      <c r="B65" s="55"/>
      <c r="C65" s="55"/>
      <c r="D65" s="55"/>
      <c r="E65" s="29"/>
      <c r="F65" s="22"/>
    </row>
    <row r="66" spans="1:6" ht="13.5" customHeight="1" x14ac:dyDescent="0.2">
      <c r="A66" s="22"/>
      <c r="B66" s="55"/>
      <c r="C66" s="55"/>
      <c r="D66" s="55"/>
      <c r="E66" s="29"/>
      <c r="F66" s="22"/>
    </row>
    <row r="67" spans="1:6" ht="13.5" customHeight="1" x14ac:dyDescent="0.2">
      <c r="A67" s="22"/>
      <c r="B67" s="26" t="s">
        <v>17</v>
      </c>
      <c r="C67" s="27"/>
      <c r="D67" s="27"/>
      <c r="E67" s="30">
        <f>11.5*235</f>
        <v>2702.5</v>
      </c>
      <c r="F67" s="22"/>
    </row>
    <row r="68" spans="1:6" ht="13.5" customHeight="1" x14ac:dyDescent="0.2">
      <c r="A68" s="22"/>
      <c r="B68" s="35" t="s">
        <v>14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35" t="s">
        <v>15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26" t="s">
        <v>16</v>
      </c>
      <c r="C70" s="27"/>
      <c r="D70" s="27"/>
      <c r="E70" s="30">
        <f>SUM(E67:E69)</f>
        <v>2702.5</v>
      </c>
      <c r="F70" s="22"/>
    </row>
    <row r="71" spans="1:6" ht="13.5" customHeight="1" x14ac:dyDescent="0.2">
      <c r="A71" s="22"/>
      <c r="B71" s="27" t="s">
        <v>5</v>
      </c>
      <c r="C71" s="32">
        <v>0.05</v>
      </c>
      <c r="D71" s="27"/>
      <c r="E71" s="36">
        <f>ROUND(E70*C71,2)</f>
        <v>135.13</v>
      </c>
      <c r="F71" s="22"/>
    </row>
    <row r="72" spans="1:6" ht="13.5" customHeight="1" x14ac:dyDescent="0.2">
      <c r="A72" s="22"/>
      <c r="B72" s="27" t="s">
        <v>4</v>
      </c>
      <c r="C72" s="43">
        <v>9.9750000000000005E-2</v>
      </c>
      <c r="D72" s="27"/>
      <c r="E72" s="44">
        <f>ROUND(E70*C72,2)</f>
        <v>269.57</v>
      </c>
      <c r="F72" s="22"/>
    </row>
    <row r="73" spans="1:6" ht="13.5" customHeight="1" x14ac:dyDescent="0.2">
      <c r="A73" s="22"/>
      <c r="B73" s="27"/>
      <c r="C73" s="27"/>
      <c r="D73" s="27"/>
      <c r="E73" s="33"/>
      <c r="F73" s="22"/>
    </row>
    <row r="74" spans="1:6" ht="16.5" customHeight="1" thickBot="1" x14ac:dyDescent="0.25">
      <c r="A74" s="22"/>
      <c r="B74" s="26" t="s">
        <v>18</v>
      </c>
      <c r="C74" s="27"/>
      <c r="D74" s="27"/>
      <c r="E74" s="34">
        <f>SUM(E70:E72)</f>
        <v>3107.2000000000003</v>
      </c>
      <c r="F74" s="22"/>
    </row>
    <row r="75" spans="1:6" ht="15.75" thickTop="1" x14ac:dyDescent="0.2">
      <c r="A75" s="22"/>
      <c r="B75" s="54"/>
      <c r="C75" s="54"/>
      <c r="D75" s="54"/>
      <c r="E75" s="37"/>
      <c r="F75" s="22"/>
    </row>
    <row r="76" spans="1:6" ht="15" x14ac:dyDescent="0.2">
      <c r="A76" s="22"/>
      <c r="B76" s="60" t="s">
        <v>20</v>
      </c>
      <c r="C76" s="60"/>
      <c r="D76" s="60"/>
      <c r="E76" s="37">
        <v>0</v>
      </c>
      <c r="F76" s="22"/>
    </row>
    <row r="77" spans="1:6" ht="15" x14ac:dyDescent="0.2">
      <c r="A77" s="22"/>
      <c r="B77" s="54"/>
      <c r="C77" s="54"/>
      <c r="D77" s="54"/>
      <c r="E77" s="37"/>
      <c r="F77" s="22"/>
    </row>
    <row r="78" spans="1:6" ht="19.5" customHeight="1" x14ac:dyDescent="0.2">
      <c r="A78" s="22"/>
      <c r="B78" s="38" t="s">
        <v>19</v>
      </c>
      <c r="C78" s="39"/>
      <c r="D78" s="39"/>
      <c r="E78" s="40">
        <f>E74-E76</f>
        <v>3107.2000000000003</v>
      </c>
      <c r="F78" s="22"/>
    </row>
    <row r="79" spans="1:6" ht="13.5" customHeight="1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58"/>
      <c r="C81" s="58"/>
      <c r="D81" s="58"/>
      <c r="E81" s="58"/>
      <c r="F81" s="22"/>
    </row>
    <row r="82" spans="1:6" ht="14.25" x14ac:dyDescent="0.2">
      <c r="A82" s="63" t="s">
        <v>38</v>
      </c>
      <c r="B82" s="63"/>
      <c r="C82" s="63"/>
      <c r="D82" s="63"/>
      <c r="E82" s="63"/>
      <c r="F82" s="63"/>
    </row>
    <row r="83" spans="1:6" ht="14.25" x14ac:dyDescent="0.2">
      <c r="A83" s="61" t="s">
        <v>39</v>
      </c>
      <c r="B83" s="61"/>
      <c r="C83" s="61"/>
      <c r="D83" s="61"/>
      <c r="E83" s="61"/>
      <c r="F83" s="61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59"/>
      <c r="C85" s="59"/>
      <c r="D85" s="59"/>
      <c r="E85" s="59"/>
      <c r="F85" s="22"/>
    </row>
    <row r="86" spans="1:6" ht="15" x14ac:dyDescent="0.2">
      <c r="A86" s="62" t="s">
        <v>7</v>
      </c>
      <c r="B86" s="62"/>
      <c r="C86" s="62"/>
      <c r="D86" s="62"/>
      <c r="E86" s="62"/>
      <c r="F86" s="62"/>
    </row>
    <row r="88" spans="1:6" ht="39.75" customHeight="1" x14ac:dyDescent="0.2">
      <c r="B88" s="56"/>
      <c r="C88" s="57"/>
      <c r="D88" s="57"/>
    </row>
    <row r="89" spans="1:6" ht="13.5" customHeight="1" x14ac:dyDescent="0.2"/>
    <row r="90" spans="1:6" x14ac:dyDescent="0.2">
      <c r="B90" s="17"/>
      <c r="C90" s="17"/>
      <c r="D90" s="17"/>
    </row>
  </sheetData>
  <mergeCells count="38">
    <mergeCell ref="B88:D88"/>
    <mergeCell ref="B81:E81"/>
    <mergeCell ref="B85:E85"/>
    <mergeCell ref="B36:D36"/>
    <mergeCell ref="B37:D37"/>
    <mergeCell ref="B39:D39"/>
    <mergeCell ref="B40:D40"/>
    <mergeCell ref="B42:D42"/>
    <mergeCell ref="B43:D43"/>
    <mergeCell ref="B45:D45"/>
    <mergeCell ref="B76:D76"/>
    <mergeCell ref="A83:F83"/>
    <mergeCell ref="A86:F86"/>
    <mergeCell ref="A82:F82"/>
    <mergeCell ref="B65:D65"/>
    <mergeCell ref="B61:D61"/>
    <mergeCell ref="B57:D57"/>
    <mergeCell ref="B58:D58"/>
    <mergeCell ref="B59:D59"/>
    <mergeCell ref="B60:D60"/>
    <mergeCell ref="B66:D66"/>
    <mergeCell ref="B64:D64"/>
    <mergeCell ref="A30:F30"/>
    <mergeCell ref="B77:D77"/>
    <mergeCell ref="B50:D50"/>
    <mergeCell ref="B46:D46"/>
    <mergeCell ref="B48:D48"/>
    <mergeCell ref="B49:D49"/>
    <mergeCell ref="B52:D52"/>
    <mergeCell ref="B54:D54"/>
    <mergeCell ref="B55:D55"/>
    <mergeCell ref="B56:D56"/>
    <mergeCell ref="B75:D75"/>
    <mergeCell ref="B53:D53"/>
    <mergeCell ref="B34:D34"/>
    <mergeCell ref="B62:D62"/>
    <mergeCell ref="B63:D63"/>
    <mergeCell ref="B51:D51"/>
  </mergeCells>
  <phoneticPr fontId="0" type="noConversion"/>
  <dataValidations count="1">
    <dataValidation type="list" allowBlank="1" showInputMessage="1" showErrorMessage="1" sqref="B75:B77 B12:B20 B33:B66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26" scale="89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0E95-2EC8-4145-A08A-21486D727068}">
  <sheetPr>
    <pageSetUpPr fitToPage="1"/>
  </sheetPr>
  <dimension ref="A12:F89"/>
  <sheetViews>
    <sheetView view="pageBreakPreview" zoomScale="80" zoomScaleNormal="100" zoomScaleSheetLayoutView="80" workbookViewId="0">
      <selection activeCell="B33" sqref="B33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56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57</v>
      </c>
      <c r="C24" s="22"/>
      <c r="D24" s="22"/>
      <c r="E24" s="22"/>
      <c r="F24" s="22"/>
    </row>
    <row r="25" spans="1:6" ht="15" x14ac:dyDescent="0.2">
      <c r="A25" s="18"/>
      <c r="B25" s="26" t="s">
        <v>58</v>
      </c>
      <c r="C25" s="22"/>
      <c r="D25" s="22"/>
      <c r="E25" s="22"/>
      <c r="F25" s="22"/>
    </row>
    <row r="26" spans="1:6" ht="33.75" customHeight="1" x14ac:dyDescent="0.2">
      <c r="A26" s="18"/>
      <c r="B26" s="48" t="s">
        <v>59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61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60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29.25" customHeight="1" x14ac:dyDescent="0.2">
      <c r="A35" s="22"/>
      <c r="B35" s="55" t="s">
        <v>62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 t="s">
        <v>63</v>
      </c>
      <c r="C37" s="55"/>
      <c r="D37" s="55"/>
      <c r="E37" s="29"/>
      <c r="F37" s="22"/>
    </row>
    <row r="38" spans="1:6" ht="14.25" x14ac:dyDescent="0.2">
      <c r="A38" s="22"/>
      <c r="B38" s="55"/>
      <c r="C38" s="55"/>
      <c r="D38" s="55"/>
      <c r="E38" s="29"/>
      <c r="F38" s="22"/>
    </row>
    <row r="39" spans="1:6" ht="14.25" x14ac:dyDescent="0.2">
      <c r="A39" s="22"/>
      <c r="B39" s="55" t="s">
        <v>64</v>
      </c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29.25" customHeight="1" x14ac:dyDescent="0.2">
      <c r="A41" s="22"/>
      <c r="B41" s="55" t="s">
        <v>65</v>
      </c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/>
      <c r="C43" s="55"/>
      <c r="D43" s="55"/>
      <c r="E43" s="29"/>
      <c r="F43" s="22"/>
    </row>
    <row r="44" spans="1:6" ht="14.25" x14ac:dyDescent="0.2">
      <c r="A44" s="22"/>
      <c r="B44" s="55" t="s">
        <v>43</v>
      </c>
      <c r="C44" s="55"/>
      <c r="D44" s="55"/>
      <c r="E44" s="29"/>
      <c r="F44" s="22"/>
    </row>
    <row r="45" spans="1:6" ht="14.25" x14ac:dyDescent="0.2">
      <c r="A45" s="22"/>
      <c r="B45" s="55"/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 t="s">
        <v>49</v>
      </c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/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3.5" customHeight="1" x14ac:dyDescent="0.2">
      <c r="A65" s="22"/>
      <c r="B65" s="55"/>
      <c r="C65" s="55"/>
      <c r="D65" s="55"/>
      <c r="E65" s="29"/>
      <c r="F65" s="22"/>
    </row>
    <row r="66" spans="1:6" ht="13.5" customHeight="1" x14ac:dyDescent="0.2">
      <c r="A66" s="22"/>
      <c r="B66" s="26" t="s">
        <v>17</v>
      </c>
      <c r="C66" s="27"/>
      <c r="D66" s="27"/>
      <c r="E66" s="30">
        <f>23*285</f>
        <v>6555</v>
      </c>
      <c r="F66" s="22"/>
    </row>
    <row r="67" spans="1:6" ht="13.5" customHeight="1" x14ac:dyDescent="0.2">
      <c r="A67" s="22"/>
      <c r="B67" s="35" t="s">
        <v>14</v>
      </c>
      <c r="C67" s="27"/>
      <c r="D67" s="27"/>
      <c r="E67" s="31">
        <v>0</v>
      </c>
      <c r="F67" s="22"/>
    </row>
    <row r="68" spans="1:6" ht="13.5" customHeight="1" x14ac:dyDescent="0.2">
      <c r="A68" s="22"/>
      <c r="B68" s="35" t="s">
        <v>15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26" t="s">
        <v>16</v>
      </c>
      <c r="C69" s="27"/>
      <c r="D69" s="27"/>
      <c r="E69" s="30">
        <f>SUM(E66:E68)</f>
        <v>6555</v>
      </c>
      <c r="F69" s="22"/>
    </row>
    <row r="70" spans="1:6" ht="13.5" customHeight="1" x14ac:dyDescent="0.2">
      <c r="A70" s="22"/>
      <c r="B70" s="27" t="s">
        <v>5</v>
      </c>
      <c r="C70" s="32">
        <v>0.05</v>
      </c>
      <c r="D70" s="27"/>
      <c r="E70" s="36">
        <f>ROUND(E69*C70,2)</f>
        <v>327.75</v>
      </c>
      <c r="F70" s="22"/>
    </row>
    <row r="71" spans="1:6" ht="13.5" customHeight="1" x14ac:dyDescent="0.2">
      <c r="A71" s="22"/>
      <c r="B71" s="27" t="s">
        <v>4</v>
      </c>
      <c r="C71" s="43">
        <v>9.9750000000000005E-2</v>
      </c>
      <c r="D71" s="27"/>
      <c r="E71" s="44">
        <f>ROUND(E69*C71,2)</f>
        <v>653.86</v>
      </c>
      <c r="F71" s="22"/>
    </row>
    <row r="72" spans="1:6" ht="13.5" customHeight="1" x14ac:dyDescent="0.2">
      <c r="A72" s="22"/>
      <c r="B72" s="27"/>
      <c r="C72" s="27"/>
      <c r="D72" s="27"/>
      <c r="E72" s="33"/>
      <c r="F72" s="22"/>
    </row>
    <row r="73" spans="1:6" ht="16.5" customHeight="1" thickBot="1" x14ac:dyDescent="0.25">
      <c r="A73" s="22"/>
      <c r="B73" s="26" t="s">
        <v>18</v>
      </c>
      <c r="C73" s="27"/>
      <c r="D73" s="27"/>
      <c r="E73" s="34">
        <f>SUM(E69:E71)</f>
        <v>7536.61</v>
      </c>
      <c r="F73" s="22"/>
    </row>
    <row r="74" spans="1:6" ht="15.75" thickTop="1" x14ac:dyDescent="0.2">
      <c r="A74" s="22"/>
      <c r="B74" s="54"/>
      <c r="C74" s="54"/>
      <c r="D74" s="54"/>
      <c r="E74" s="37"/>
      <c r="F74" s="22"/>
    </row>
    <row r="75" spans="1:6" ht="15" x14ac:dyDescent="0.2">
      <c r="A75" s="22"/>
      <c r="B75" s="60" t="s">
        <v>20</v>
      </c>
      <c r="C75" s="60"/>
      <c r="D75" s="60"/>
      <c r="E75" s="37">
        <v>0</v>
      </c>
      <c r="F75" s="22"/>
    </row>
    <row r="76" spans="1:6" ht="15" x14ac:dyDescent="0.2">
      <c r="A76" s="22"/>
      <c r="B76" s="54"/>
      <c r="C76" s="54"/>
      <c r="D76" s="54"/>
      <c r="E76" s="37"/>
      <c r="F76" s="22"/>
    </row>
    <row r="77" spans="1:6" ht="19.5" customHeight="1" x14ac:dyDescent="0.2">
      <c r="A77" s="22"/>
      <c r="B77" s="38" t="s">
        <v>19</v>
      </c>
      <c r="C77" s="39"/>
      <c r="D77" s="39"/>
      <c r="E77" s="40">
        <f>E73-E75</f>
        <v>7536.61</v>
      </c>
      <c r="F77" s="22"/>
    </row>
    <row r="78" spans="1:6" ht="13.5" customHeight="1" x14ac:dyDescent="0.2">
      <c r="A78" s="22"/>
      <c r="B78" s="22"/>
      <c r="C78" s="22"/>
      <c r="D78" s="22"/>
      <c r="E78" s="22"/>
      <c r="F78" s="22"/>
    </row>
    <row r="79" spans="1:6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58"/>
      <c r="C80" s="58"/>
      <c r="D80" s="58"/>
      <c r="E80" s="58"/>
      <c r="F80" s="22"/>
    </row>
    <row r="81" spans="1:6" ht="14.25" x14ac:dyDescent="0.2">
      <c r="A81" s="63" t="s">
        <v>38</v>
      </c>
      <c r="B81" s="63"/>
      <c r="C81" s="63"/>
      <c r="D81" s="63"/>
      <c r="E81" s="63"/>
      <c r="F81" s="63"/>
    </row>
    <row r="82" spans="1:6" ht="14.25" x14ac:dyDescent="0.2">
      <c r="A82" s="61" t="s">
        <v>39</v>
      </c>
      <c r="B82" s="61"/>
      <c r="C82" s="61"/>
      <c r="D82" s="61"/>
      <c r="E82" s="61"/>
      <c r="F82" s="61"/>
    </row>
    <row r="83" spans="1:6" x14ac:dyDescent="0.2">
      <c r="A83" s="22"/>
      <c r="B83" s="22"/>
      <c r="C83" s="22"/>
      <c r="D83" s="22"/>
      <c r="E83" s="22"/>
      <c r="F83" s="22"/>
    </row>
    <row r="84" spans="1:6" x14ac:dyDescent="0.2">
      <c r="A84" s="22"/>
      <c r="B84" s="59"/>
      <c r="C84" s="59"/>
      <c r="D84" s="59"/>
      <c r="E84" s="59"/>
      <c r="F84" s="22"/>
    </row>
    <row r="85" spans="1:6" ht="15" x14ac:dyDescent="0.2">
      <c r="A85" s="62" t="s">
        <v>7</v>
      </c>
      <c r="B85" s="62"/>
      <c r="C85" s="62"/>
      <c r="D85" s="62"/>
      <c r="E85" s="62"/>
      <c r="F85" s="62"/>
    </row>
    <row r="87" spans="1:6" ht="39.75" customHeight="1" x14ac:dyDescent="0.2">
      <c r="B87" s="56"/>
      <c r="C87" s="57"/>
      <c r="D87" s="57"/>
    </row>
    <row r="88" spans="1:6" ht="13.5" customHeight="1" x14ac:dyDescent="0.2"/>
    <row r="89" spans="1:6" x14ac:dyDescent="0.2">
      <c r="B89" s="17"/>
      <c r="C89" s="17"/>
      <c r="D89" s="17"/>
    </row>
  </sheetData>
  <mergeCells count="42">
    <mergeCell ref="B40:D40"/>
    <mergeCell ref="A30:F30"/>
    <mergeCell ref="B34:D34"/>
    <mergeCell ref="B36:D36"/>
    <mergeCell ref="B37:D37"/>
    <mergeCell ref="B39:D39"/>
    <mergeCell ref="B42:D42"/>
    <mergeCell ref="B43:D43"/>
    <mergeCell ref="B45:D45"/>
    <mergeCell ref="B46:D46"/>
    <mergeCell ref="B48:D48"/>
    <mergeCell ref="B50:D50"/>
    <mergeCell ref="B51:D51"/>
    <mergeCell ref="B52:D52"/>
    <mergeCell ref="B53:D53"/>
    <mergeCell ref="B54:D54"/>
    <mergeCell ref="B63:D63"/>
    <mergeCell ref="B64:D64"/>
    <mergeCell ref="B65:D65"/>
    <mergeCell ref="B74:D74"/>
    <mergeCell ref="B55:D55"/>
    <mergeCell ref="B56:D56"/>
    <mergeCell ref="B57:D57"/>
    <mergeCell ref="B58:D58"/>
    <mergeCell ref="B59:D59"/>
    <mergeCell ref="B60:D60"/>
    <mergeCell ref="A85:F85"/>
    <mergeCell ref="B87:D87"/>
    <mergeCell ref="B35:D35"/>
    <mergeCell ref="B38:D38"/>
    <mergeCell ref="B41:D41"/>
    <mergeCell ref="B44:D44"/>
    <mergeCell ref="B47:D47"/>
    <mergeCell ref="B49:D49"/>
    <mergeCell ref="B75:D75"/>
    <mergeCell ref="B76:D76"/>
    <mergeCell ref="B80:E80"/>
    <mergeCell ref="A81:F81"/>
    <mergeCell ref="A82:F82"/>
    <mergeCell ref="B84:E84"/>
    <mergeCell ref="B61:D61"/>
    <mergeCell ref="B62:D62"/>
  </mergeCells>
  <dataValidations count="1">
    <dataValidation type="list" allowBlank="1" showInputMessage="1" showErrorMessage="1" sqref="B74:B76 B12:B20 B33:B65" xr:uid="{91BDC69F-7656-4EDC-B3C1-10814E22AFBC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BFA5-2145-4B2B-B995-C3E768D7C788}">
  <sheetPr>
    <pageSetUpPr fitToPage="1"/>
  </sheetPr>
  <dimension ref="A12:F89"/>
  <sheetViews>
    <sheetView view="pageBreakPreview" topLeftCell="A10" zoomScale="80" zoomScaleNormal="100" zoomScaleSheetLayoutView="80" workbookViewId="0">
      <selection activeCell="B55" sqref="B55:D55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66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57</v>
      </c>
      <c r="C24" s="22"/>
      <c r="D24" s="22"/>
      <c r="E24" s="22"/>
      <c r="F24" s="22"/>
    </row>
    <row r="25" spans="1:6" ht="15" x14ac:dyDescent="0.2">
      <c r="A25" s="18"/>
      <c r="B25" s="26" t="s">
        <v>58</v>
      </c>
      <c r="C25" s="22"/>
      <c r="D25" s="22"/>
      <c r="E25" s="22"/>
      <c r="F25" s="22"/>
    </row>
    <row r="26" spans="1:6" ht="33.75" customHeight="1" x14ac:dyDescent="0.2">
      <c r="A26" s="18"/>
      <c r="B26" s="48" t="s">
        <v>59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67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60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29.25" customHeight="1" x14ac:dyDescent="0.2">
      <c r="A35" s="22"/>
      <c r="B35" s="55" t="s">
        <v>68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 t="s">
        <v>69</v>
      </c>
      <c r="C37" s="55"/>
      <c r="D37" s="55"/>
      <c r="E37" s="29"/>
      <c r="F37" s="22"/>
    </row>
    <row r="38" spans="1:6" ht="14.25" x14ac:dyDescent="0.2">
      <c r="A38" s="22"/>
      <c r="B38" s="55"/>
      <c r="C38" s="55"/>
      <c r="D38" s="55"/>
      <c r="E38" s="29"/>
      <c r="F38" s="22"/>
    </row>
    <row r="39" spans="1:6" ht="14.25" x14ac:dyDescent="0.2">
      <c r="A39" s="22"/>
      <c r="B39" s="55" t="s">
        <v>70</v>
      </c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29.25" customHeight="1" x14ac:dyDescent="0.2">
      <c r="A41" s="22"/>
      <c r="B41" s="55" t="s">
        <v>49</v>
      </c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/>
      <c r="C43" s="55"/>
      <c r="D43" s="55"/>
      <c r="E43" s="29"/>
      <c r="F43" s="22"/>
    </row>
    <row r="44" spans="1:6" ht="14.25" x14ac:dyDescent="0.2">
      <c r="A44" s="22"/>
      <c r="B44" s="55"/>
      <c r="C44" s="55"/>
      <c r="D44" s="55"/>
      <c r="E44" s="29"/>
      <c r="F44" s="22"/>
    </row>
    <row r="45" spans="1:6" ht="14.25" x14ac:dyDescent="0.2">
      <c r="A45" s="22"/>
      <c r="B45" s="55"/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/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/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3.5" customHeight="1" x14ac:dyDescent="0.2">
      <c r="A65" s="22"/>
      <c r="B65" s="55"/>
      <c r="C65" s="55"/>
      <c r="D65" s="55"/>
      <c r="E65" s="29"/>
      <c r="F65" s="22"/>
    </row>
    <row r="66" spans="1:6" ht="13.5" customHeight="1" x14ac:dyDescent="0.2">
      <c r="A66" s="22"/>
      <c r="B66" s="26" t="s">
        <v>17</v>
      </c>
      <c r="C66" s="27"/>
      <c r="D66" s="27"/>
      <c r="E66" s="30">
        <f>9.75*285</f>
        <v>2778.75</v>
      </c>
      <c r="F66" s="22"/>
    </row>
    <row r="67" spans="1:6" ht="13.5" customHeight="1" x14ac:dyDescent="0.2">
      <c r="A67" s="22"/>
      <c r="B67" s="35" t="s">
        <v>14</v>
      </c>
      <c r="C67" s="27"/>
      <c r="D67" s="27"/>
      <c r="E67" s="31">
        <v>0</v>
      </c>
      <c r="F67" s="22"/>
    </row>
    <row r="68" spans="1:6" ht="13.5" customHeight="1" x14ac:dyDescent="0.2">
      <c r="A68" s="22"/>
      <c r="B68" s="35" t="s">
        <v>15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26" t="s">
        <v>16</v>
      </c>
      <c r="C69" s="27"/>
      <c r="D69" s="27"/>
      <c r="E69" s="30">
        <f>SUM(E66:E68)</f>
        <v>2778.75</v>
      </c>
      <c r="F69" s="22"/>
    </row>
    <row r="70" spans="1:6" ht="13.5" customHeight="1" x14ac:dyDescent="0.2">
      <c r="A70" s="22"/>
      <c r="B70" s="27" t="s">
        <v>5</v>
      </c>
      <c r="C70" s="32">
        <v>0.05</v>
      </c>
      <c r="D70" s="27"/>
      <c r="E70" s="36">
        <f>ROUND(E69*C70,2)</f>
        <v>138.94</v>
      </c>
      <c r="F70" s="22"/>
    </row>
    <row r="71" spans="1:6" ht="13.5" customHeight="1" x14ac:dyDescent="0.2">
      <c r="A71" s="22"/>
      <c r="B71" s="27" t="s">
        <v>4</v>
      </c>
      <c r="C71" s="43">
        <v>9.9750000000000005E-2</v>
      </c>
      <c r="D71" s="27"/>
      <c r="E71" s="44">
        <f>ROUND(E69*C71,2)</f>
        <v>277.18</v>
      </c>
      <c r="F71" s="22"/>
    </row>
    <row r="72" spans="1:6" ht="13.5" customHeight="1" x14ac:dyDescent="0.2">
      <c r="A72" s="22"/>
      <c r="B72" s="27"/>
      <c r="C72" s="27"/>
      <c r="D72" s="27"/>
      <c r="E72" s="33"/>
      <c r="F72" s="22"/>
    </row>
    <row r="73" spans="1:6" ht="16.5" customHeight="1" thickBot="1" x14ac:dyDescent="0.25">
      <c r="A73" s="22"/>
      <c r="B73" s="26" t="s">
        <v>18</v>
      </c>
      <c r="C73" s="27"/>
      <c r="D73" s="27"/>
      <c r="E73" s="34">
        <f>SUM(E69:E71)</f>
        <v>3194.87</v>
      </c>
      <c r="F73" s="22"/>
    </row>
    <row r="74" spans="1:6" ht="15.75" thickTop="1" x14ac:dyDescent="0.2">
      <c r="A74" s="22"/>
      <c r="B74" s="54"/>
      <c r="C74" s="54"/>
      <c r="D74" s="54"/>
      <c r="E74" s="37"/>
      <c r="F74" s="22"/>
    </row>
    <row r="75" spans="1:6" ht="15" x14ac:dyDescent="0.2">
      <c r="A75" s="22"/>
      <c r="B75" s="60" t="s">
        <v>20</v>
      </c>
      <c r="C75" s="60"/>
      <c r="D75" s="60"/>
      <c r="E75" s="37">
        <v>0</v>
      </c>
      <c r="F75" s="22"/>
    </row>
    <row r="76" spans="1:6" ht="15" x14ac:dyDescent="0.2">
      <c r="A76" s="22"/>
      <c r="B76" s="54"/>
      <c r="C76" s="54"/>
      <c r="D76" s="54"/>
      <c r="E76" s="37"/>
      <c r="F76" s="22"/>
    </row>
    <row r="77" spans="1:6" ht="19.5" customHeight="1" x14ac:dyDescent="0.2">
      <c r="A77" s="22"/>
      <c r="B77" s="38" t="s">
        <v>19</v>
      </c>
      <c r="C77" s="39"/>
      <c r="D77" s="39"/>
      <c r="E77" s="40">
        <f>E73-E75</f>
        <v>3194.87</v>
      </c>
      <c r="F77" s="22"/>
    </row>
    <row r="78" spans="1:6" ht="13.5" customHeight="1" x14ac:dyDescent="0.2">
      <c r="A78" s="22"/>
      <c r="B78" s="22"/>
      <c r="C78" s="22"/>
      <c r="D78" s="22"/>
      <c r="E78" s="22"/>
      <c r="F78" s="22"/>
    </row>
    <row r="79" spans="1:6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58"/>
      <c r="C80" s="58"/>
      <c r="D80" s="58"/>
      <c r="E80" s="58"/>
      <c r="F80" s="22"/>
    </row>
    <row r="81" spans="1:6" ht="14.25" x14ac:dyDescent="0.2">
      <c r="A81" s="63" t="s">
        <v>38</v>
      </c>
      <c r="B81" s="63"/>
      <c r="C81" s="63"/>
      <c r="D81" s="63"/>
      <c r="E81" s="63"/>
      <c r="F81" s="63"/>
    </row>
    <row r="82" spans="1:6" ht="14.25" x14ac:dyDescent="0.2">
      <c r="A82" s="61" t="s">
        <v>39</v>
      </c>
      <c r="B82" s="61"/>
      <c r="C82" s="61"/>
      <c r="D82" s="61"/>
      <c r="E82" s="61"/>
      <c r="F82" s="61"/>
    </row>
    <row r="83" spans="1:6" x14ac:dyDescent="0.2">
      <c r="A83" s="22"/>
      <c r="B83" s="22"/>
      <c r="C83" s="22"/>
      <c r="D83" s="22"/>
      <c r="E83" s="22"/>
      <c r="F83" s="22"/>
    </row>
    <row r="84" spans="1:6" x14ac:dyDescent="0.2">
      <c r="A84" s="22"/>
      <c r="B84" s="59"/>
      <c r="C84" s="59"/>
      <c r="D84" s="59"/>
      <c r="E84" s="59"/>
      <c r="F84" s="22"/>
    </row>
    <row r="85" spans="1:6" ht="15" x14ac:dyDescent="0.2">
      <c r="A85" s="62" t="s">
        <v>7</v>
      </c>
      <c r="B85" s="62"/>
      <c r="C85" s="62"/>
      <c r="D85" s="62"/>
      <c r="E85" s="62"/>
      <c r="F85" s="62"/>
    </row>
    <row r="87" spans="1:6" ht="39.75" customHeight="1" x14ac:dyDescent="0.2">
      <c r="B87" s="56"/>
      <c r="C87" s="57"/>
      <c r="D87" s="57"/>
    </row>
    <row r="88" spans="1:6" ht="13.5" customHeight="1" x14ac:dyDescent="0.2"/>
    <row r="89" spans="1:6" x14ac:dyDescent="0.2">
      <c r="B89" s="17"/>
      <c r="C89" s="17"/>
      <c r="D89" s="17"/>
    </row>
  </sheetData>
  <mergeCells count="42">
    <mergeCell ref="B87:D87"/>
    <mergeCell ref="B63:D63"/>
    <mergeCell ref="B64:D64"/>
    <mergeCell ref="B65:D65"/>
    <mergeCell ref="B74:D74"/>
    <mergeCell ref="B75:D75"/>
    <mergeCell ref="B76:D76"/>
    <mergeCell ref="B80:E80"/>
    <mergeCell ref="A81:F81"/>
    <mergeCell ref="A82:F82"/>
    <mergeCell ref="B84:E84"/>
    <mergeCell ref="A85:F85"/>
    <mergeCell ref="B62:D62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50:D50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38:D38"/>
    <mergeCell ref="A30:F30"/>
    <mergeCell ref="B34:D34"/>
    <mergeCell ref="B35:D35"/>
    <mergeCell ref="B36:D36"/>
    <mergeCell ref="B37:D37"/>
  </mergeCells>
  <dataValidations count="1">
    <dataValidation type="list" allowBlank="1" showInputMessage="1" showErrorMessage="1" sqref="B74:B76 B12:B20 B33:B65" xr:uid="{7526FEA8-EA8A-40A6-9F82-7DF15C203715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65DD-CF4A-41D4-8650-B4F022C743FE}">
  <sheetPr>
    <pageSetUpPr fitToPage="1"/>
  </sheetPr>
  <dimension ref="A12:F91"/>
  <sheetViews>
    <sheetView view="pageBreakPreview" topLeftCell="B1" zoomScale="80" zoomScaleNormal="100" zoomScaleSheetLayoutView="80" workbookViewId="0">
      <selection activeCell="B26" sqref="B26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71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72</v>
      </c>
      <c r="C24" s="22"/>
      <c r="D24" s="22"/>
      <c r="E24" s="22"/>
      <c r="F24" s="22"/>
    </row>
    <row r="25" spans="1:6" ht="15" x14ac:dyDescent="0.2">
      <c r="A25" s="18"/>
      <c r="B25" s="26" t="s">
        <v>85</v>
      </c>
      <c r="C25" s="22"/>
      <c r="D25" s="22"/>
      <c r="E25" s="22"/>
      <c r="F25" s="22"/>
    </row>
    <row r="26" spans="1:6" ht="33.75" customHeight="1" x14ac:dyDescent="0.2">
      <c r="A26" s="18"/>
      <c r="B26" s="48" t="s">
        <v>73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74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14.25" x14ac:dyDescent="0.2">
      <c r="A35" s="22"/>
      <c r="B35" s="55" t="s">
        <v>75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 t="s">
        <v>76</v>
      </c>
      <c r="C37" s="55"/>
      <c r="D37" s="55"/>
      <c r="E37" s="29"/>
      <c r="F37" s="22"/>
    </row>
    <row r="38" spans="1:6" ht="14.25" x14ac:dyDescent="0.2">
      <c r="A38" s="22"/>
      <c r="B38" s="55"/>
      <c r="C38" s="55"/>
      <c r="D38" s="55"/>
      <c r="E38" s="29"/>
      <c r="F38" s="22"/>
    </row>
    <row r="39" spans="1:6" ht="14.25" x14ac:dyDescent="0.2">
      <c r="A39" s="22"/>
      <c r="B39" s="55" t="s">
        <v>77</v>
      </c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14.25" x14ac:dyDescent="0.2">
      <c r="A41" s="22"/>
      <c r="B41" s="55"/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/>
      <c r="C43" s="55"/>
      <c r="D43" s="55"/>
      <c r="E43" s="29"/>
      <c r="F43" s="22"/>
    </row>
    <row r="44" spans="1:6" ht="14.25" x14ac:dyDescent="0.2">
      <c r="A44" s="22"/>
      <c r="B44" s="55"/>
      <c r="C44" s="55"/>
      <c r="D44" s="55"/>
      <c r="E44" s="29"/>
      <c r="F44" s="22"/>
    </row>
    <row r="45" spans="1:6" ht="14.25" x14ac:dyDescent="0.2">
      <c r="A45" s="22"/>
      <c r="B45" s="55"/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/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/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4.25" x14ac:dyDescent="0.2">
      <c r="A65" s="22"/>
      <c r="B65" s="55"/>
      <c r="C65" s="55"/>
      <c r="D65" s="55"/>
      <c r="E65" s="29"/>
      <c r="F65" s="22"/>
    </row>
    <row r="66" spans="1:6" ht="14.25" x14ac:dyDescent="0.2">
      <c r="A66" s="22"/>
      <c r="B66" s="55"/>
      <c r="C66" s="55"/>
      <c r="D66" s="55"/>
      <c r="E66" s="29"/>
      <c r="F66" s="22"/>
    </row>
    <row r="67" spans="1:6" ht="13.5" customHeight="1" x14ac:dyDescent="0.2">
      <c r="A67" s="22"/>
      <c r="B67" s="55"/>
      <c r="C67" s="55"/>
      <c r="D67" s="55"/>
      <c r="E67" s="29"/>
      <c r="F67" s="22"/>
    </row>
    <row r="68" spans="1:6" ht="13.5" customHeight="1" x14ac:dyDescent="0.2">
      <c r="A68" s="22"/>
      <c r="B68" s="26" t="s">
        <v>17</v>
      </c>
      <c r="C68" s="27"/>
      <c r="D68" s="27"/>
      <c r="E68" s="30">
        <f>3.75*295</f>
        <v>1106.25</v>
      </c>
      <c r="F68" s="22"/>
    </row>
    <row r="69" spans="1:6" ht="13.5" customHeight="1" x14ac:dyDescent="0.2">
      <c r="A69" s="22"/>
      <c r="B69" s="35" t="s">
        <v>14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35" t="s">
        <v>15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26" t="s">
        <v>16</v>
      </c>
      <c r="C71" s="27"/>
      <c r="D71" s="27"/>
      <c r="E71" s="30">
        <f>SUM(E68:E70)</f>
        <v>1106.25</v>
      </c>
      <c r="F71" s="22"/>
    </row>
    <row r="72" spans="1:6" ht="13.5" customHeight="1" x14ac:dyDescent="0.2">
      <c r="A72" s="22"/>
      <c r="B72" s="27" t="s">
        <v>5</v>
      </c>
      <c r="C72" s="32">
        <v>0.05</v>
      </c>
      <c r="D72" s="27"/>
      <c r="E72" s="36">
        <f>ROUND(E71*C72,2)</f>
        <v>55.31</v>
      </c>
      <c r="F72" s="22"/>
    </row>
    <row r="73" spans="1:6" ht="13.5" customHeight="1" x14ac:dyDescent="0.2">
      <c r="A73" s="22"/>
      <c r="B73" s="27" t="s">
        <v>4</v>
      </c>
      <c r="C73" s="43">
        <v>9.9750000000000005E-2</v>
      </c>
      <c r="D73" s="27"/>
      <c r="E73" s="44">
        <f>ROUND(E71*C73,2)</f>
        <v>110.35</v>
      </c>
      <c r="F73" s="22"/>
    </row>
    <row r="74" spans="1:6" ht="13.5" customHeight="1" x14ac:dyDescent="0.2">
      <c r="A74" s="22"/>
      <c r="B74" s="27"/>
      <c r="C74" s="27"/>
      <c r="D74" s="27"/>
      <c r="E74" s="33"/>
      <c r="F74" s="22"/>
    </row>
    <row r="75" spans="1:6" ht="16.5" customHeight="1" thickBot="1" x14ac:dyDescent="0.25">
      <c r="A75" s="22"/>
      <c r="B75" s="26" t="s">
        <v>18</v>
      </c>
      <c r="C75" s="27"/>
      <c r="D75" s="27"/>
      <c r="E75" s="34">
        <f>SUM(E71:E73)</f>
        <v>1271.9099999999999</v>
      </c>
      <c r="F75" s="22"/>
    </row>
    <row r="76" spans="1:6" ht="15.75" thickTop="1" x14ac:dyDescent="0.2">
      <c r="A76" s="22"/>
      <c r="B76" s="54"/>
      <c r="C76" s="54"/>
      <c r="D76" s="54"/>
      <c r="E76" s="37"/>
      <c r="F76" s="22"/>
    </row>
    <row r="77" spans="1:6" ht="15" x14ac:dyDescent="0.2">
      <c r="A77" s="22"/>
      <c r="B77" s="60" t="s">
        <v>20</v>
      </c>
      <c r="C77" s="60"/>
      <c r="D77" s="60"/>
      <c r="E77" s="37">
        <v>0</v>
      </c>
      <c r="F77" s="22"/>
    </row>
    <row r="78" spans="1:6" ht="15" x14ac:dyDescent="0.2">
      <c r="A78" s="22"/>
      <c r="B78" s="54"/>
      <c r="C78" s="54"/>
      <c r="D78" s="54"/>
      <c r="E78" s="37"/>
      <c r="F78" s="22"/>
    </row>
    <row r="79" spans="1:6" ht="19.5" customHeight="1" x14ac:dyDescent="0.2">
      <c r="A79" s="22"/>
      <c r="B79" s="38" t="s">
        <v>19</v>
      </c>
      <c r="C79" s="39"/>
      <c r="D79" s="39"/>
      <c r="E79" s="40">
        <f>E75-E77</f>
        <v>1271.9099999999999</v>
      </c>
      <c r="F79" s="22"/>
    </row>
    <row r="80" spans="1:6" ht="13.5" customHeight="1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58"/>
      <c r="C82" s="58"/>
      <c r="D82" s="58"/>
      <c r="E82" s="58"/>
      <c r="F82" s="22"/>
    </row>
    <row r="83" spans="1:6" ht="14.25" x14ac:dyDescent="0.2">
      <c r="A83" s="63" t="s">
        <v>38</v>
      </c>
      <c r="B83" s="63"/>
      <c r="C83" s="63"/>
      <c r="D83" s="63"/>
      <c r="E83" s="63"/>
      <c r="F83" s="63"/>
    </row>
    <row r="84" spans="1:6" ht="14.25" x14ac:dyDescent="0.2">
      <c r="A84" s="61" t="s">
        <v>39</v>
      </c>
      <c r="B84" s="61"/>
      <c r="C84" s="61"/>
      <c r="D84" s="61"/>
      <c r="E84" s="61"/>
      <c r="F84" s="61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59"/>
      <c r="C86" s="59"/>
      <c r="D86" s="59"/>
      <c r="E86" s="59"/>
      <c r="F86" s="22"/>
    </row>
    <row r="87" spans="1:6" ht="15" x14ac:dyDescent="0.2">
      <c r="A87" s="62" t="s">
        <v>7</v>
      </c>
      <c r="B87" s="62"/>
      <c r="C87" s="62"/>
      <c r="D87" s="62"/>
      <c r="E87" s="62"/>
      <c r="F87" s="62"/>
    </row>
    <row r="89" spans="1:6" ht="39.75" customHeight="1" x14ac:dyDescent="0.2">
      <c r="B89" s="56"/>
      <c r="C89" s="57"/>
      <c r="D89" s="57"/>
    </row>
    <row r="90" spans="1:6" ht="13.5" customHeight="1" x14ac:dyDescent="0.2"/>
    <row r="91" spans="1:6" x14ac:dyDescent="0.2">
      <c r="B91" s="17"/>
      <c r="C91" s="17"/>
      <c r="D91" s="17"/>
    </row>
  </sheetData>
  <mergeCells count="44">
    <mergeCell ref="B38:D38"/>
    <mergeCell ref="A30:F30"/>
    <mergeCell ref="B34:D34"/>
    <mergeCell ref="B35:D35"/>
    <mergeCell ref="B36:D36"/>
    <mergeCell ref="B37:D37"/>
    <mergeCell ref="B52:D52"/>
    <mergeCell ref="B39:D39"/>
    <mergeCell ref="B40:D40"/>
    <mergeCell ref="B41:D41"/>
    <mergeCell ref="B42:D42"/>
    <mergeCell ref="B43:D43"/>
    <mergeCell ref="B46:D46"/>
    <mergeCell ref="B44:D44"/>
    <mergeCell ref="B45:D45"/>
    <mergeCell ref="B47:D47"/>
    <mergeCell ref="B48:D48"/>
    <mergeCell ref="B49:D49"/>
    <mergeCell ref="B50:D50"/>
    <mergeCell ref="B51:D51"/>
    <mergeCell ref="B64:D64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89:D89"/>
    <mergeCell ref="B65:D65"/>
    <mergeCell ref="B66:D66"/>
    <mergeCell ref="B67:D67"/>
    <mergeCell ref="B76:D76"/>
    <mergeCell ref="B77:D77"/>
    <mergeCell ref="B78:D78"/>
    <mergeCell ref="B82:E82"/>
    <mergeCell ref="A83:F83"/>
    <mergeCell ref="A84:F84"/>
    <mergeCell ref="B86:E86"/>
    <mergeCell ref="A87:F87"/>
  </mergeCells>
  <dataValidations count="1">
    <dataValidation type="list" allowBlank="1" showInputMessage="1" showErrorMessage="1" sqref="B76:B78 B12:B20 B33:B67" xr:uid="{74A7C1E9-BF74-4C61-8D68-21C8F525D799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90CD-3E56-4162-9798-8FD62B97FA29}">
  <sheetPr>
    <pageSetUpPr fitToPage="1"/>
  </sheetPr>
  <dimension ref="A12:F91"/>
  <sheetViews>
    <sheetView view="pageBreakPreview" zoomScale="80" zoomScaleNormal="100" zoomScaleSheetLayoutView="80" workbookViewId="0">
      <selection activeCell="B26" sqref="B26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78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72</v>
      </c>
      <c r="C24" s="22"/>
      <c r="D24" s="22"/>
      <c r="E24" s="22"/>
      <c r="F24" s="22"/>
    </row>
    <row r="25" spans="1:6" ht="15" x14ac:dyDescent="0.2">
      <c r="A25" s="18"/>
      <c r="B25" s="26" t="s">
        <v>85</v>
      </c>
      <c r="C25" s="22"/>
      <c r="D25" s="22"/>
      <c r="E25" s="22"/>
      <c r="F25" s="22"/>
    </row>
    <row r="26" spans="1:6" ht="33.75" customHeight="1" x14ac:dyDescent="0.2">
      <c r="A26" s="18"/>
      <c r="B26" s="48" t="s">
        <v>73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79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14.25" x14ac:dyDescent="0.2">
      <c r="A35" s="22"/>
      <c r="B35" s="55" t="s">
        <v>80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 t="s">
        <v>81</v>
      </c>
      <c r="C37" s="55"/>
      <c r="D37" s="55"/>
      <c r="E37" s="29"/>
      <c r="F37" s="22"/>
    </row>
    <row r="38" spans="1:6" ht="14.25" x14ac:dyDescent="0.2">
      <c r="A38" s="22"/>
      <c r="B38" s="55"/>
      <c r="C38" s="55"/>
      <c r="D38" s="55"/>
      <c r="E38" s="29"/>
      <c r="F38" s="22"/>
    </row>
    <row r="39" spans="1:6" ht="14.25" x14ac:dyDescent="0.2">
      <c r="A39" s="22"/>
      <c r="B39" s="55" t="s">
        <v>82</v>
      </c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14.25" x14ac:dyDescent="0.2">
      <c r="A41" s="22"/>
      <c r="B41" s="55" t="s">
        <v>83</v>
      </c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 t="s">
        <v>84</v>
      </c>
      <c r="C43" s="55"/>
      <c r="D43" s="55"/>
      <c r="E43" s="29"/>
      <c r="F43" s="22"/>
    </row>
    <row r="44" spans="1:6" ht="14.25" x14ac:dyDescent="0.2">
      <c r="A44" s="22"/>
      <c r="B44" s="55"/>
      <c r="C44" s="55"/>
      <c r="D44" s="55"/>
      <c r="E44" s="29"/>
      <c r="F44" s="22"/>
    </row>
    <row r="45" spans="1:6" ht="14.25" x14ac:dyDescent="0.2">
      <c r="A45" s="22"/>
      <c r="B45" s="55"/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/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/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4.25" x14ac:dyDescent="0.2">
      <c r="A65" s="22"/>
      <c r="B65" s="55"/>
      <c r="C65" s="55"/>
      <c r="D65" s="55"/>
      <c r="E65" s="29"/>
      <c r="F65" s="22"/>
    </row>
    <row r="66" spans="1:6" ht="14.25" x14ac:dyDescent="0.2">
      <c r="A66" s="22"/>
      <c r="B66" s="55"/>
      <c r="C66" s="55"/>
      <c r="D66" s="55"/>
      <c r="E66" s="29"/>
      <c r="F66" s="22"/>
    </row>
    <row r="67" spans="1:6" ht="13.5" customHeight="1" x14ac:dyDescent="0.2">
      <c r="A67" s="22"/>
      <c r="B67" s="55"/>
      <c r="C67" s="55"/>
      <c r="D67" s="55"/>
      <c r="E67" s="29"/>
      <c r="F67" s="22"/>
    </row>
    <row r="68" spans="1:6" ht="13.5" customHeight="1" x14ac:dyDescent="0.2">
      <c r="A68" s="22"/>
      <c r="B68" s="26" t="s">
        <v>17</v>
      </c>
      <c r="C68" s="27"/>
      <c r="D68" s="27"/>
      <c r="E68" s="30">
        <f>8.5*295</f>
        <v>2507.5</v>
      </c>
      <c r="F68" s="22"/>
    </row>
    <row r="69" spans="1:6" ht="13.5" customHeight="1" x14ac:dyDescent="0.2">
      <c r="A69" s="22"/>
      <c r="B69" s="35" t="s">
        <v>14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35" t="s">
        <v>15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26" t="s">
        <v>16</v>
      </c>
      <c r="C71" s="27"/>
      <c r="D71" s="27"/>
      <c r="E71" s="30">
        <f>SUM(E68:E70)</f>
        <v>2507.5</v>
      </c>
      <c r="F71" s="22"/>
    </row>
    <row r="72" spans="1:6" ht="13.5" customHeight="1" x14ac:dyDescent="0.2">
      <c r="A72" s="22"/>
      <c r="B72" s="27" t="s">
        <v>5</v>
      </c>
      <c r="C72" s="32">
        <v>0.05</v>
      </c>
      <c r="D72" s="27"/>
      <c r="E72" s="36">
        <f>ROUND(E71*C72,2)</f>
        <v>125.38</v>
      </c>
      <c r="F72" s="22"/>
    </row>
    <row r="73" spans="1:6" ht="13.5" customHeight="1" x14ac:dyDescent="0.2">
      <c r="A73" s="22"/>
      <c r="B73" s="27" t="s">
        <v>4</v>
      </c>
      <c r="C73" s="43">
        <v>9.9750000000000005E-2</v>
      </c>
      <c r="D73" s="27"/>
      <c r="E73" s="44">
        <f>ROUND(E71*C73,2)</f>
        <v>250.12</v>
      </c>
      <c r="F73" s="22"/>
    </row>
    <row r="74" spans="1:6" ht="13.5" customHeight="1" x14ac:dyDescent="0.2">
      <c r="A74" s="22"/>
      <c r="B74" s="27"/>
      <c r="C74" s="27"/>
      <c r="D74" s="27"/>
      <c r="E74" s="33"/>
      <c r="F74" s="22"/>
    </row>
    <row r="75" spans="1:6" ht="16.5" customHeight="1" thickBot="1" x14ac:dyDescent="0.25">
      <c r="A75" s="22"/>
      <c r="B75" s="26" t="s">
        <v>18</v>
      </c>
      <c r="C75" s="27"/>
      <c r="D75" s="27"/>
      <c r="E75" s="34">
        <f>SUM(E71:E73)</f>
        <v>2883</v>
      </c>
      <c r="F75" s="22"/>
    </row>
    <row r="76" spans="1:6" ht="15.75" thickTop="1" x14ac:dyDescent="0.2">
      <c r="A76" s="22"/>
      <c r="B76" s="54"/>
      <c r="C76" s="54"/>
      <c r="D76" s="54"/>
      <c r="E76" s="37"/>
      <c r="F76" s="22"/>
    </row>
    <row r="77" spans="1:6" ht="15" x14ac:dyDescent="0.2">
      <c r="A77" s="22"/>
      <c r="B77" s="60" t="s">
        <v>20</v>
      </c>
      <c r="C77" s="60"/>
      <c r="D77" s="60"/>
      <c r="E77" s="37">
        <v>0</v>
      </c>
      <c r="F77" s="22"/>
    </row>
    <row r="78" spans="1:6" ht="15" x14ac:dyDescent="0.2">
      <c r="A78" s="22"/>
      <c r="B78" s="54"/>
      <c r="C78" s="54"/>
      <c r="D78" s="54"/>
      <c r="E78" s="37"/>
      <c r="F78" s="22"/>
    </row>
    <row r="79" spans="1:6" ht="19.5" customHeight="1" x14ac:dyDescent="0.2">
      <c r="A79" s="22"/>
      <c r="B79" s="38" t="s">
        <v>19</v>
      </c>
      <c r="C79" s="39"/>
      <c r="D79" s="39"/>
      <c r="E79" s="40">
        <f>E75-E77</f>
        <v>2883</v>
      </c>
      <c r="F79" s="22"/>
    </row>
    <row r="80" spans="1:6" ht="13.5" customHeight="1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58"/>
      <c r="C82" s="58"/>
      <c r="D82" s="58"/>
      <c r="E82" s="58"/>
      <c r="F82" s="22"/>
    </row>
    <row r="83" spans="1:6" ht="14.25" x14ac:dyDescent="0.2">
      <c r="A83" s="63" t="s">
        <v>38</v>
      </c>
      <c r="B83" s="63"/>
      <c r="C83" s="63"/>
      <c r="D83" s="63"/>
      <c r="E83" s="63"/>
      <c r="F83" s="63"/>
    </row>
    <row r="84" spans="1:6" ht="14.25" x14ac:dyDescent="0.2">
      <c r="A84" s="61" t="s">
        <v>39</v>
      </c>
      <c r="B84" s="61"/>
      <c r="C84" s="61"/>
      <c r="D84" s="61"/>
      <c r="E84" s="61"/>
      <c r="F84" s="61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59"/>
      <c r="C86" s="59"/>
      <c r="D86" s="59"/>
      <c r="E86" s="59"/>
      <c r="F86" s="22"/>
    </row>
    <row r="87" spans="1:6" ht="15" x14ac:dyDescent="0.2">
      <c r="A87" s="62" t="s">
        <v>7</v>
      </c>
      <c r="B87" s="62"/>
      <c r="C87" s="62"/>
      <c r="D87" s="62"/>
      <c r="E87" s="62"/>
      <c r="F87" s="62"/>
    </row>
    <row r="89" spans="1:6" ht="39.75" customHeight="1" x14ac:dyDescent="0.2">
      <c r="B89" s="56"/>
      <c r="C89" s="57"/>
      <c r="D89" s="57"/>
    </row>
    <row r="90" spans="1:6" ht="13.5" customHeight="1" x14ac:dyDescent="0.2"/>
    <row r="91" spans="1:6" x14ac:dyDescent="0.2">
      <c r="B91" s="17"/>
      <c r="C91" s="17"/>
      <c r="D91" s="17"/>
    </row>
  </sheetData>
  <mergeCells count="44">
    <mergeCell ref="B44:D44"/>
    <mergeCell ref="A30:F30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56:D56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76:D7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A87:F87"/>
    <mergeCell ref="B89:D89"/>
    <mergeCell ref="B77:D77"/>
    <mergeCell ref="B78:D78"/>
    <mergeCell ref="B82:E82"/>
    <mergeCell ref="A83:F83"/>
    <mergeCell ref="A84:F84"/>
    <mergeCell ref="B86:E86"/>
  </mergeCells>
  <dataValidations count="1">
    <dataValidation type="list" allowBlank="1" showInputMessage="1" showErrorMessage="1" sqref="B76:B78 B12:B20 B33:B67" xr:uid="{218AB83D-1672-4BD0-9204-8744AA89930D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03A0-AC54-4D38-A86A-42604AE8B83D}">
  <sheetPr>
    <pageSetUpPr fitToPage="1"/>
  </sheetPr>
  <dimension ref="A12:F91"/>
  <sheetViews>
    <sheetView view="pageBreakPreview" topLeftCell="A22" zoomScale="80" zoomScaleNormal="100" zoomScaleSheetLayoutView="80" workbookViewId="0">
      <selection activeCell="B43" sqref="B43:D43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86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72</v>
      </c>
      <c r="C24" s="22"/>
      <c r="D24" s="22"/>
      <c r="E24" s="22"/>
      <c r="F24" s="22"/>
    </row>
    <row r="25" spans="1:6" ht="15" x14ac:dyDescent="0.2">
      <c r="A25" s="18"/>
      <c r="B25" s="26" t="s">
        <v>85</v>
      </c>
      <c r="C25" s="22"/>
      <c r="D25" s="22"/>
      <c r="E25" s="22"/>
      <c r="F25" s="22"/>
    </row>
    <row r="26" spans="1:6" ht="33.75" customHeight="1" x14ac:dyDescent="0.2">
      <c r="A26" s="18"/>
      <c r="B26" s="48" t="s">
        <v>73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87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14.25" x14ac:dyDescent="0.2">
      <c r="A35" s="22"/>
      <c r="B35" s="55" t="s">
        <v>88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 t="s">
        <v>23</v>
      </c>
      <c r="C37" s="55"/>
      <c r="D37" s="55"/>
      <c r="E37" s="29"/>
      <c r="F37" s="22"/>
    </row>
    <row r="38" spans="1:6" ht="14.25" x14ac:dyDescent="0.2">
      <c r="A38" s="22"/>
      <c r="B38" s="55"/>
      <c r="C38" s="55"/>
      <c r="D38" s="55"/>
      <c r="E38" s="29"/>
      <c r="F38" s="22"/>
    </row>
    <row r="39" spans="1:6" ht="14.25" x14ac:dyDescent="0.2">
      <c r="A39" s="22"/>
      <c r="B39" s="55" t="s">
        <v>84</v>
      </c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14.25" x14ac:dyDescent="0.2">
      <c r="A41" s="22"/>
      <c r="B41" s="55" t="s">
        <v>43</v>
      </c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/>
      <c r="C43" s="55"/>
      <c r="D43" s="55"/>
      <c r="E43" s="29"/>
      <c r="F43" s="22"/>
    </row>
    <row r="44" spans="1:6" ht="14.25" x14ac:dyDescent="0.2">
      <c r="A44" s="22"/>
      <c r="B44" s="55"/>
      <c r="C44" s="55"/>
      <c r="D44" s="55"/>
      <c r="E44" s="29"/>
      <c r="F44" s="22"/>
    </row>
    <row r="45" spans="1:6" ht="14.25" x14ac:dyDescent="0.2">
      <c r="A45" s="22"/>
      <c r="B45" s="55"/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/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/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4.25" x14ac:dyDescent="0.2">
      <c r="A65" s="22"/>
      <c r="B65" s="55"/>
      <c r="C65" s="55"/>
      <c r="D65" s="55"/>
      <c r="E65" s="29"/>
      <c r="F65" s="22"/>
    </row>
    <row r="66" spans="1:6" ht="14.25" x14ac:dyDescent="0.2">
      <c r="A66" s="22"/>
      <c r="B66" s="55"/>
      <c r="C66" s="55"/>
      <c r="D66" s="55"/>
      <c r="E66" s="29"/>
      <c r="F66" s="22"/>
    </row>
    <row r="67" spans="1:6" ht="13.5" customHeight="1" x14ac:dyDescent="0.2">
      <c r="A67" s="22"/>
      <c r="B67" s="55"/>
      <c r="C67" s="55"/>
      <c r="D67" s="55"/>
      <c r="E67" s="29"/>
      <c r="F67" s="22"/>
    </row>
    <row r="68" spans="1:6" ht="13.5" customHeight="1" x14ac:dyDescent="0.2">
      <c r="A68" s="22"/>
      <c r="B68" s="26" t="s">
        <v>17</v>
      </c>
      <c r="C68" s="27"/>
      <c r="D68" s="27"/>
      <c r="E68" s="30">
        <f>6.25*295</f>
        <v>1843.75</v>
      </c>
      <c r="F68" s="22"/>
    </row>
    <row r="69" spans="1:6" ht="13.5" customHeight="1" x14ac:dyDescent="0.2">
      <c r="A69" s="22"/>
      <c r="B69" s="35" t="s">
        <v>14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35" t="s">
        <v>15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26" t="s">
        <v>16</v>
      </c>
      <c r="C71" s="27"/>
      <c r="D71" s="27"/>
      <c r="E71" s="30">
        <f>SUM(E68:E70)</f>
        <v>1843.75</v>
      </c>
      <c r="F71" s="22"/>
    </row>
    <row r="72" spans="1:6" ht="13.5" customHeight="1" x14ac:dyDescent="0.2">
      <c r="A72" s="22"/>
      <c r="B72" s="27" t="s">
        <v>5</v>
      </c>
      <c r="C72" s="32">
        <v>0.05</v>
      </c>
      <c r="D72" s="27"/>
      <c r="E72" s="36">
        <f>ROUND(E71*C72,2)</f>
        <v>92.19</v>
      </c>
      <c r="F72" s="22"/>
    </row>
    <row r="73" spans="1:6" ht="13.5" customHeight="1" x14ac:dyDescent="0.2">
      <c r="A73" s="22"/>
      <c r="B73" s="27" t="s">
        <v>4</v>
      </c>
      <c r="C73" s="43">
        <v>9.9750000000000005E-2</v>
      </c>
      <c r="D73" s="27"/>
      <c r="E73" s="44">
        <f>ROUND(E71*C73,2)</f>
        <v>183.91</v>
      </c>
      <c r="F73" s="22"/>
    </row>
    <row r="74" spans="1:6" ht="13.5" customHeight="1" x14ac:dyDescent="0.2">
      <c r="A74" s="22"/>
      <c r="B74" s="27"/>
      <c r="C74" s="27"/>
      <c r="D74" s="27"/>
      <c r="E74" s="33"/>
      <c r="F74" s="22"/>
    </row>
    <row r="75" spans="1:6" ht="16.5" customHeight="1" thickBot="1" x14ac:dyDescent="0.25">
      <c r="A75" s="22"/>
      <c r="B75" s="26" t="s">
        <v>18</v>
      </c>
      <c r="C75" s="27"/>
      <c r="D75" s="27"/>
      <c r="E75" s="34">
        <f>SUM(E71:E73)</f>
        <v>2119.85</v>
      </c>
      <c r="F75" s="22"/>
    </row>
    <row r="76" spans="1:6" ht="15.75" thickTop="1" x14ac:dyDescent="0.2">
      <c r="A76" s="22"/>
      <c r="B76" s="54"/>
      <c r="C76" s="54"/>
      <c r="D76" s="54"/>
      <c r="E76" s="37"/>
      <c r="F76" s="22"/>
    </row>
    <row r="77" spans="1:6" ht="15" x14ac:dyDescent="0.2">
      <c r="A77" s="22"/>
      <c r="B77" s="60" t="s">
        <v>20</v>
      </c>
      <c r="C77" s="60"/>
      <c r="D77" s="60"/>
      <c r="E77" s="37">
        <v>0</v>
      </c>
      <c r="F77" s="22"/>
    </row>
    <row r="78" spans="1:6" ht="15" x14ac:dyDescent="0.2">
      <c r="A78" s="22"/>
      <c r="B78" s="54"/>
      <c r="C78" s="54"/>
      <c r="D78" s="54"/>
      <c r="E78" s="37"/>
      <c r="F78" s="22"/>
    </row>
    <row r="79" spans="1:6" ht="19.5" customHeight="1" x14ac:dyDescent="0.2">
      <c r="A79" s="22"/>
      <c r="B79" s="38" t="s">
        <v>19</v>
      </c>
      <c r="C79" s="39"/>
      <c r="D79" s="39"/>
      <c r="E79" s="40">
        <f>E75-E77</f>
        <v>2119.85</v>
      </c>
      <c r="F79" s="22"/>
    </row>
    <row r="80" spans="1:6" ht="13.5" customHeight="1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58"/>
      <c r="C82" s="58"/>
      <c r="D82" s="58"/>
      <c r="E82" s="58"/>
      <c r="F82" s="22"/>
    </row>
    <row r="83" spans="1:6" ht="14.25" x14ac:dyDescent="0.2">
      <c r="A83" s="63" t="s">
        <v>38</v>
      </c>
      <c r="B83" s="63"/>
      <c r="C83" s="63"/>
      <c r="D83" s="63"/>
      <c r="E83" s="63"/>
      <c r="F83" s="63"/>
    </row>
    <row r="84" spans="1:6" ht="14.25" x14ac:dyDescent="0.2">
      <c r="A84" s="61" t="s">
        <v>39</v>
      </c>
      <c r="B84" s="61"/>
      <c r="C84" s="61"/>
      <c r="D84" s="61"/>
      <c r="E84" s="61"/>
      <c r="F84" s="61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59"/>
      <c r="C86" s="59"/>
      <c r="D86" s="59"/>
      <c r="E86" s="59"/>
      <c r="F86" s="22"/>
    </row>
    <row r="87" spans="1:6" ht="15" x14ac:dyDescent="0.2">
      <c r="A87" s="62" t="s">
        <v>7</v>
      </c>
      <c r="B87" s="62"/>
      <c r="C87" s="62"/>
      <c r="D87" s="62"/>
      <c r="E87" s="62"/>
      <c r="F87" s="62"/>
    </row>
    <row r="89" spans="1:6" ht="39.75" customHeight="1" x14ac:dyDescent="0.2">
      <c r="B89" s="56"/>
      <c r="C89" s="57"/>
      <c r="D89" s="57"/>
    </row>
    <row r="90" spans="1:6" ht="13.5" customHeight="1" x14ac:dyDescent="0.2"/>
    <row r="91" spans="1:6" x14ac:dyDescent="0.2">
      <c r="B91" s="17"/>
      <c r="C91" s="17"/>
      <c r="D91" s="17"/>
    </row>
  </sheetData>
  <mergeCells count="44">
    <mergeCell ref="B44:D44"/>
    <mergeCell ref="A30:F30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56:D56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76:D7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A87:F87"/>
    <mergeCell ref="B89:D89"/>
    <mergeCell ref="B77:D77"/>
    <mergeCell ref="B78:D78"/>
    <mergeCell ref="B82:E82"/>
    <mergeCell ref="A83:F83"/>
    <mergeCell ref="A84:F84"/>
    <mergeCell ref="B86:E86"/>
  </mergeCells>
  <dataValidations count="1">
    <dataValidation type="list" allowBlank="1" showInputMessage="1" showErrorMessage="1" sqref="B76:B78 B12:B20 B33:B67" xr:uid="{BC5ACABD-58ED-4671-AB36-178C658A9342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61BD-43CD-4CE8-B98B-2299B8A76E3C}">
  <sheetPr>
    <pageSetUpPr fitToPage="1"/>
  </sheetPr>
  <dimension ref="A12:F91"/>
  <sheetViews>
    <sheetView view="pageBreakPreview" topLeftCell="A36" zoomScale="80" zoomScaleNormal="100" zoomScaleSheetLayoutView="80" workbookViewId="0">
      <selection activeCell="E70" sqref="E7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90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72</v>
      </c>
      <c r="C24" s="22"/>
      <c r="D24" s="22"/>
      <c r="E24" s="22"/>
      <c r="F24" s="22"/>
    </row>
    <row r="25" spans="1:6" ht="15" x14ac:dyDescent="0.2">
      <c r="A25" s="18"/>
      <c r="B25" s="26" t="s">
        <v>89</v>
      </c>
      <c r="C25" s="22"/>
      <c r="D25" s="22"/>
      <c r="E25" s="22"/>
      <c r="F25" s="22"/>
    </row>
    <row r="26" spans="1:6" ht="33.75" customHeight="1" x14ac:dyDescent="0.2">
      <c r="A26" s="18"/>
      <c r="B26" s="48" t="s">
        <v>73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91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14.25" x14ac:dyDescent="0.2">
      <c r="A35" s="22"/>
      <c r="B35" s="55" t="s">
        <v>92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 t="s">
        <v>93</v>
      </c>
      <c r="C37" s="55"/>
      <c r="D37" s="55"/>
      <c r="E37" s="29"/>
      <c r="F37" s="22"/>
    </row>
    <row r="38" spans="1:6" ht="14.25" x14ac:dyDescent="0.2">
      <c r="A38" s="22"/>
      <c r="B38" s="55"/>
      <c r="C38" s="55"/>
      <c r="D38" s="55"/>
      <c r="E38" s="29"/>
      <c r="F38" s="22"/>
    </row>
    <row r="39" spans="1:6" ht="14.25" x14ac:dyDescent="0.2">
      <c r="A39" s="22"/>
      <c r="B39" s="55" t="s">
        <v>84</v>
      </c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14.25" x14ac:dyDescent="0.2">
      <c r="A41" s="22"/>
      <c r="B41" s="55" t="s">
        <v>94</v>
      </c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 t="s">
        <v>95</v>
      </c>
      <c r="C43" s="55"/>
      <c r="D43" s="55"/>
      <c r="E43" s="29"/>
      <c r="F43" s="22"/>
    </row>
    <row r="44" spans="1:6" ht="14.25" x14ac:dyDescent="0.2">
      <c r="A44" s="22"/>
      <c r="B44" s="55"/>
      <c r="C44" s="55"/>
      <c r="D44" s="55"/>
      <c r="E44" s="29"/>
      <c r="F44" s="22"/>
    </row>
    <row r="45" spans="1:6" ht="14.25" x14ac:dyDescent="0.2">
      <c r="A45" s="22"/>
      <c r="B45" s="55"/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/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/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4.25" x14ac:dyDescent="0.2">
      <c r="A65" s="22"/>
      <c r="B65" s="55"/>
      <c r="C65" s="55"/>
      <c r="D65" s="55"/>
      <c r="E65" s="29"/>
      <c r="F65" s="22"/>
    </row>
    <row r="66" spans="1:6" ht="14.25" x14ac:dyDescent="0.2">
      <c r="A66" s="22"/>
      <c r="B66" s="55"/>
      <c r="C66" s="55"/>
      <c r="D66" s="55"/>
      <c r="E66" s="29"/>
      <c r="F66" s="22"/>
    </row>
    <row r="67" spans="1:6" ht="13.5" customHeight="1" x14ac:dyDescent="0.2">
      <c r="A67" s="22"/>
      <c r="B67" s="55"/>
      <c r="C67" s="55"/>
      <c r="D67" s="55"/>
      <c r="E67" s="29"/>
      <c r="F67" s="22"/>
    </row>
    <row r="68" spans="1:6" ht="13.5" customHeight="1" x14ac:dyDescent="0.2">
      <c r="A68" s="22"/>
      <c r="B68" s="26" t="s">
        <v>17</v>
      </c>
      <c r="C68" s="27"/>
      <c r="D68" s="27"/>
      <c r="E68" s="30">
        <f>7.25*295</f>
        <v>2138.75</v>
      </c>
      <c r="F68" s="22"/>
    </row>
    <row r="69" spans="1:6" ht="13.5" customHeight="1" x14ac:dyDescent="0.2">
      <c r="A69" s="22"/>
      <c r="B69" s="35" t="s">
        <v>14</v>
      </c>
      <c r="C69" s="27"/>
      <c r="D69" s="27"/>
      <c r="E69" s="31">
        <v>25</v>
      </c>
      <c r="F69" s="22"/>
    </row>
    <row r="70" spans="1:6" ht="13.5" customHeight="1" x14ac:dyDescent="0.2">
      <c r="A70" s="22"/>
      <c r="B70" s="35" t="s">
        <v>15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26" t="s">
        <v>16</v>
      </c>
      <c r="C71" s="27"/>
      <c r="D71" s="27"/>
      <c r="E71" s="30">
        <f>SUM(E68:E70)</f>
        <v>2163.75</v>
      </c>
      <c r="F71" s="22"/>
    </row>
    <row r="72" spans="1:6" ht="13.5" customHeight="1" x14ac:dyDescent="0.2">
      <c r="A72" s="22"/>
      <c r="B72" s="27" t="s">
        <v>5</v>
      </c>
      <c r="C72" s="32">
        <v>0.05</v>
      </c>
      <c r="D72" s="27"/>
      <c r="E72" s="36">
        <f>ROUND(E71*C72,2)</f>
        <v>108.19</v>
      </c>
      <c r="F72" s="22"/>
    </row>
    <row r="73" spans="1:6" ht="13.5" customHeight="1" x14ac:dyDescent="0.2">
      <c r="A73" s="22"/>
      <c r="B73" s="27" t="s">
        <v>4</v>
      </c>
      <c r="C73" s="43">
        <v>9.9750000000000005E-2</v>
      </c>
      <c r="D73" s="27"/>
      <c r="E73" s="44">
        <f>ROUND(E71*C73,2)</f>
        <v>215.83</v>
      </c>
      <c r="F73" s="22"/>
    </row>
    <row r="74" spans="1:6" ht="13.5" customHeight="1" x14ac:dyDescent="0.2">
      <c r="A74" s="22"/>
      <c r="B74" s="27"/>
      <c r="C74" s="27"/>
      <c r="D74" s="27"/>
      <c r="E74" s="33"/>
      <c r="F74" s="22"/>
    </row>
    <row r="75" spans="1:6" ht="16.5" customHeight="1" thickBot="1" x14ac:dyDescent="0.25">
      <c r="A75" s="22"/>
      <c r="B75" s="26" t="s">
        <v>18</v>
      </c>
      <c r="C75" s="27"/>
      <c r="D75" s="27"/>
      <c r="E75" s="34">
        <f>SUM(E71:E73)</f>
        <v>2487.77</v>
      </c>
      <c r="F75" s="22"/>
    </row>
    <row r="76" spans="1:6" ht="15.75" thickTop="1" x14ac:dyDescent="0.2">
      <c r="A76" s="22"/>
      <c r="B76" s="54"/>
      <c r="C76" s="54"/>
      <c r="D76" s="54"/>
      <c r="E76" s="37"/>
      <c r="F76" s="22"/>
    </row>
    <row r="77" spans="1:6" ht="15" x14ac:dyDescent="0.2">
      <c r="A77" s="22"/>
      <c r="B77" s="60" t="s">
        <v>20</v>
      </c>
      <c r="C77" s="60"/>
      <c r="D77" s="60"/>
      <c r="E77" s="37">
        <v>0</v>
      </c>
      <c r="F77" s="22"/>
    </row>
    <row r="78" spans="1:6" ht="15" x14ac:dyDescent="0.2">
      <c r="A78" s="22"/>
      <c r="B78" s="54"/>
      <c r="C78" s="54"/>
      <c r="D78" s="54"/>
      <c r="E78" s="37"/>
      <c r="F78" s="22"/>
    </row>
    <row r="79" spans="1:6" ht="19.5" customHeight="1" x14ac:dyDescent="0.2">
      <c r="A79" s="22"/>
      <c r="B79" s="38" t="s">
        <v>19</v>
      </c>
      <c r="C79" s="39"/>
      <c r="D79" s="39"/>
      <c r="E79" s="40">
        <f>E75-E77</f>
        <v>2487.77</v>
      </c>
      <c r="F79" s="22"/>
    </row>
    <row r="80" spans="1:6" ht="13.5" customHeight="1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58"/>
      <c r="C82" s="58"/>
      <c r="D82" s="58"/>
      <c r="E82" s="58"/>
      <c r="F82" s="22"/>
    </row>
    <row r="83" spans="1:6" ht="14.25" x14ac:dyDescent="0.2">
      <c r="A83" s="63" t="s">
        <v>38</v>
      </c>
      <c r="B83" s="63"/>
      <c r="C83" s="63"/>
      <c r="D83" s="63"/>
      <c r="E83" s="63"/>
      <c r="F83" s="63"/>
    </row>
    <row r="84" spans="1:6" ht="14.25" x14ac:dyDescent="0.2">
      <c r="A84" s="61" t="s">
        <v>39</v>
      </c>
      <c r="B84" s="61"/>
      <c r="C84" s="61"/>
      <c r="D84" s="61"/>
      <c r="E84" s="61"/>
      <c r="F84" s="61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59"/>
      <c r="C86" s="59"/>
      <c r="D86" s="59"/>
      <c r="E86" s="59"/>
      <c r="F86" s="22"/>
    </row>
    <row r="87" spans="1:6" ht="15" x14ac:dyDescent="0.2">
      <c r="A87" s="62" t="s">
        <v>7</v>
      </c>
      <c r="B87" s="62"/>
      <c r="C87" s="62"/>
      <c r="D87" s="62"/>
      <c r="E87" s="62"/>
      <c r="F87" s="62"/>
    </row>
    <row r="89" spans="1:6" ht="39.75" customHeight="1" x14ac:dyDescent="0.2">
      <c r="B89" s="56"/>
      <c r="C89" s="57"/>
      <c r="D89" s="57"/>
    </row>
    <row r="90" spans="1:6" ht="13.5" customHeight="1" x14ac:dyDescent="0.2"/>
    <row r="91" spans="1:6" x14ac:dyDescent="0.2">
      <c r="B91" s="17"/>
      <c r="C91" s="17"/>
      <c r="D91" s="17"/>
    </row>
  </sheetData>
  <mergeCells count="44">
    <mergeCell ref="A87:F87"/>
    <mergeCell ref="B89:D89"/>
    <mergeCell ref="B77:D77"/>
    <mergeCell ref="B78:D78"/>
    <mergeCell ref="B82:E82"/>
    <mergeCell ref="A83:F83"/>
    <mergeCell ref="A84:F84"/>
    <mergeCell ref="B86:E86"/>
    <mergeCell ref="B76:D7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56:D56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44:D44"/>
    <mergeCell ref="A30:F30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</mergeCells>
  <dataValidations count="1">
    <dataValidation type="list" allowBlank="1" showInputMessage="1" showErrorMessage="1" sqref="B76:B78 B12:B20 B33:B67" xr:uid="{E5E45239-9687-4FB1-AE37-EF206DBDF53C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8104-5654-421F-AFB3-644AB2EED41B}">
  <sheetPr>
    <pageSetUpPr fitToPage="1"/>
  </sheetPr>
  <dimension ref="A12:F91"/>
  <sheetViews>
    <sheetView view="pageBreakPreview" topLeftCell="A37" zoomScale="80" zoomScaleNormal="100" zoomScaleSheetLayoutView="80" workbookViewId="0">
      <selection activeCell="E68" sqref="E68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96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72</v>
      </c>
      <c r="C24" s="22"/>
      <c r="D24" s="22"/>
      <c r="E24" s="22"/>
      <c r="F24" s="22"/>
    </row>
    <row r="25" spans="1:6" ht="15" x14ac:dyDescent="0.2">
      <c r="A25" s="18"/>
      <c r="B25" s="26" t="s">
        <v>89</v>
      </c>
      <c r="C25" s="22"/>
      <c r="D25" s="22"/>
      <c r="E25" s="22"/>
      <c r="F25" s="22"/>
    </row>
    <row r="26" spans="1:6" ht="33.75" customHeight="1" x14ac:dyDescent="0.2">
      <c r="A26" s="18"/>
      <c r="B26" s="48" t="s">
        <v>73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97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14.25" x14ac:dyDescent="0.2">
      <c r="A35" s="22"/>
      <c r="B35" s="55" t="s">
        <v>98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/>
      <c r="C37" s="55"/>
      <c r="D37" s="55"/>
      <c r="E37" s="29"/>
      <c r="F37" s="22"/>
    </row>
    <row r="38" spans="1:6" ht="14.25" x14ac:dyDescent="0.2">
      <c r="A38" s="22"/>
      <c r="B38" s="55"/>
      <c r="C38" s="55"/>
      <c r="D38" s="55"/>
      <c r="E38" s="29"/>
      <c r="F38" s="22"/>
    </row>
    <row r="39" spans="1:6" ht="14.25" x14ac:dyDescent="0.2">
      <c r="A39" s="22"/>
      <c r="B39" s="55"/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14.25" x14ac:dyDescent="0.2">
      <c r="A41" s="22"/>
      <c r="B41" s="55"/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/>
      <c r="C43" s="55"/>
      <c r="D43" s="55"/>
      <c r="E43" s="29"/>
      <c r="F43" s="22"/>
    </row>
    <row r="44" spans="1:6" ht="14.25" x14ac:dyDescent="0.2">
      <c r="A44" s="22"/>
      <c r="B44" s="55"/>
      <c r="C44" s="55"/>
      <c r="D44" s="55"/>
      <c r="E44" s="29"/>
      <c r="F44" s="22"/>
    </row>
    <row r="45" spans="1:6" ht="14.25" x14ac:dyDescent="0.2">
      <c r="A45" s="22"/>
      <c r="B45" s="55"/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/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/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4.25" x14ac:dyDescent="0.2">
      <c r="A65" s="22"/>
      <c r="B65" s="55"/>
      <c r="C65" s="55"/>
      <c r="D65" s="55"/>
      <c r="E65" s="29"/>
      <c r="F65" s="22"/>
    </row>
    <row r="66" spans="1:6" ht="14.25" x14ac:dyDescent="0.2">
      <c r="A66" s="22"/>
      <c r="B66" s="55"/>
      <c r="C66" s="55"/>
      <c r="D66" s="55"/>
      <c r="E66" s="29"/>
      <c r="F66" s="22"/>
    </row>
    <row r="67" spans="1:6" ht="13.5" customHeight="1" x14ac:dyDescent="0.2">
      <c r="A67" s="22"/>
      <c r="B67" s="55"/>
      <c r="C67" s="55"/>
      <c r="D67" s="55"/>
      <c r="E67" s="29"/>
      <c r="F67" s="22"/>
    </row>
    <row r="68" spans="1:6" ht="13.5" customHeight="1" x14ac:dyDescent="0.2">
      <c r="A68" s="22"/>
      <c r="B68" s="26" t="s">
        <v>17</v>
      </c>
      <c r="C68" s="27"/>
      <c r="D68" s="27"/>
      <c r="E68" s="30">
        <f>3.5*325</f>
        <v>1137.5</v>
      </c>
      <c r="F68" s="22"/>
    </row>
    <row r="69" spans="1:6" ht="13.5" customHeight="1" x14ac:dyDescent="0.2">
      <c r="A69" s="22"/>
      <c r="B69" s="35" t="s">
        <v>14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35" t="s">
        <v>15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26" t="s">
        <v>16</v>
      </c>
      <c r="C71" s="27"/>
      <c r="D71" s="27"/>
      <c r="E71" s="30">
        <f>SUM(E68:E70)</f>
        <v>1137.5</v>
      </c>
      <c r="F71" s="22"/>
    </row>
    <row r="72" spans="1:6" ht="13.5" customHeight="1" x14ac:dyDescent="0.2">
      <c r="A72" s="22"/>
      <c r="B72" s="27" t="s">
        <v>5</v>
      </c>
      <c r="C72" s="32">
        <v>0.05</v>
      </c>
      <c r="D72" s="27"/>
      <c r="E72" s="36">
        <f>ROUND(E71*C72,2)</f>
        <v>56.88</v>
      </c>
      <c r="F72" s="22"/>
    </row>
    <row r="73" spans="1:6" ht="13.5" customHeight="1" x14ac:dyDescent="0.2">
      <c r="A73" s="22"/>
      <c r="B73" s="27" t="s">
        <v>4</v>
      </c>
      <c r="C73" s="43">
        <v>9.9750000000000005E-2</v>
      </c>
      <c r="D73" s="27"/>
      <c r="E73" s="44">
        <f>ROUND(E71*C73,2)</f>
        <v>113.47</v>
      </c>
      <c r="F73" s="22"/>
    </row>
    <row r="74" spans="1:6" ht="13.5" customHeight="1" x14ac:dyDescent="0.2">
      <c r="A74" s="22"/>
      <c r="B74" s="27"/>
      <c r="C74" s="27"/>
      <c r="D74" s="27"/>
      <c r="E74" s="33"/>
      <c r="F74" s="22"/>
    </row>
    <row r="75" spans="1:6" ht="16.5" customHeight="1" thickBot="1" x14ac:dyDescent="0.25">
      <c r="A75" s="22"/>
      <c r="B75" s="26" t="s">
        <v>18</v>
      </c>
      <c r="C75" s="27"/>
      <c r="D75" s="27"/>
      <c r="E75" s="34">
        <f>SUM(E71:E73)</f>
        <v>1307.8500000000001</v>
      </c>
      <c r="F75" s="22"/>
    </row>
    <row r="76" spans="1:6" ht="15.75" thickTop="1" x14ac:dyDescent="0.2">
      <c r="A76" s="22"/>
      <c r="B76" s="54"/>
      <c r="C76" s="54"/>
      <c r="D76" s="54"/>
      <c r="E76" s="37"/>
      <c r="F76" s="22"/>
    </row>
    <row r="77" spans="1:6" ht="15" x14ac:dyDescent="0.2">
      <c r="A77" s="22"/>
      <c r="B77" s="60" t="s">
        <v>20</v>
      </c>
      <c r="C77" s="60"/>
      <c r="D77" s="60"/>
      <c r="E77" s="37">
        <v>0</v>
      </c>
      <c r="F77" s="22"/>
    </row>
    <row r="78" spans="1:6" ht="15" x14ac:dyDescent="0.2">
      <c r="A78" s="22"/>
      <c r="B78" s="54"/>
      <c r="C78" s="54"/>
      <c r="D78" s="54"/>
      <c r="E78" s="37"/>
      <c r="F78" s="22"/>
    </row>
    <row r="79" spans="1:6" ht="19.5" customHeight="1" x14ac:dyDescent="0.2">
      <c r="A79" s="22"/>
      <c r="B79" s="38" t="s">
        <v>19</v>
      </c>
      <c r="C79" s="39"/>
      <c r="D79" s="39"/>
      <c r="E79" s="40">
        <f>E75-E77</f>
        <v>1307.8500000000001</v>
      </c>
      <c r="F79" s="22"/>
    </row>
    <row r="80" spans="1:6" ht="13.5" customHeight="1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58"/>
      <c r="C82" s="58"/>
      <c r="D82" s="58"/>
      <c r="E82" s="58"/>
      <c r="F82" s="22"/>
    </row>
    <row r="83" spans="1:6" ht="14.25" x14ac:dyDescent="0.2">
      <c r="A83" s="63" t="s">
        <v>38</v>
      </c>
      <c r="B83" s="63"/>
      <c r="C83" s="63"/>
      <c r="D83" s="63"/>
      <c r="E83" s="63"/>
      <c r="F83" s="63"/>
    </row>
    <row r="84" spans="1:6" ht="14.25" x14ac:dyDescent="0.2">
      <c r="A84" s="61" t="s">
        <v>39</v>
      </c>
      <c r="B84" s="61"/>
      <c r="C84" s="61"/>
      <c r="D84" s="61"/>
      <c r="E84" s="61"/>
      <c r="F84" s="61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59"/>
      <c r="C86" s="59"/>
      <c r="D86" s="59"/>
      <c r="E86" s="59"/>
      <c r="F86" s="22"/>
    </row>
    <row r="87" spans="1:6" ht="15" x14ac:dyDescent="0.2">
      <c r="A87" s="62" t="s">
        <v>7</v>
      </c>
      <c r="B87" s="62"/>
      <c r="C87" s="62"/>
      <c r="D87" s="62"/>
      <c r="E87" s="62"/>
      <c r="F87" s="62"/>
    </row>
    <row r="89" spans="1:6" ht="39.75" customHeight="1" x14ac:dyDescent="0.2">
      <c r="B89" s="56"/>
      <c r="C89" s="57"/>
      <c r="D89" s="57"/>
    </row>
    <row r="90" spans="1:6" ht="13.5" customHeight="1" x14ac:dyDescent="0.2"/>
    <row r="91" spans="1:6" x14ac:dyDescent="0.2">
      <c r="B91" s="17"/>
      <c r="C91" s="17"/>
      <c r="D91" s="17"/>
    </row>
  </sheetData>
  <mergeCells count="44">
    <mergeCell ref="B44:D44"/>
    <mergeCell ref="A30:F30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56:D56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76:D7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A87:F87"/>
    <mergeCell ref="B89:D89"/>
    <mergeCell ref="B77:D77"/>
    <mergeCell ref="B78:D78"/>
    <mergeCell ref="B82:E82"/>
    <mergeCell ref="A83:F83"/>
    <mergeCell ref="A84:F84"/>
    <mergeCell ref="B86:E86"/>
  </mergeCells>
  <dataValidations count="1">
    <dataValidation type="list" allowBlank="1" showInputMessage="1" showErrorMessage="1" sqref="B76:B78 B12:B20 B33:B67" xr:uid="{725C9A29-8CF9-40F2-A5B3-1E639C62F96F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EEC9-656C-4E15-9D62-6466F2A83614}">
  <sheetPr>
    <pageSetUpPr fitToPage="1"/>
  </sheetPr>
  <dimension ref="A12:F91"/>
  <sheetViews>
    <sheetView view="pageBreakPreview" zoomScale="80" zoomScaleNormal="100" zoomScaleSheetLayoutView="80" workbookViewId="0">
      <selection activeCell="E69" sqref="E6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99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72</v>
      </c>
      <c r="C24" s="22"/>
      <c r="D24" s="22"/>
      <c r="E24" s="22"/>
      <c r="F24" s="22"/>
    </row>
    <row r="25" spans="1:6" ht="15" x14ac:dyDescent="0.2">
      <c r="A25" s="18"/>
      <c r="B25" s="26" t="s">
        <v>89</v>
      </c>
      <c r="C25" s="22"/>
      <c r="D25" s="22"/>
      <c r="E25" s="22"/>
      <c r="F25" s="22"/>
    </row>
    <row r="26" spans="1:6" ht="33.75" customHeight="1" x14ac:dyDescent="0.2">
      <c r="A26" s="18"/>
      <c r="B26" s="48" t="s">
        <v>73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100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14.25" x14ac:dyDescent="0.2">
      <c r="A35" s="22"/>
      <c r="B35" s="55" t="s">
        <v>30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 t="s">
        <v>101</v>
      </c>
      <c r="C37" s="55"/>
      <c r="D37" s="55"/>
      <c r="E37" s="29"/>
      <c r="F37" s="22"/>
    </row>
    <row r="38" spans="1:6" ht="14.25" x14ac:dyDescent="0.2">
      <c r="A38" s="22"/>
      <c r="B38" s="55"/>
      <c r="C38" s="55"/>
      <c r="D38" s="55"/>
      <c r="E38" s="29"/>
      <c r="F38" s="22"/>
    </row>
    <row r="39" spans="1:6" ht="14.25" x14ac:dyDescent="0.2">
      <c r="A39" s="22"/>
      <c r="B39" s="55" t="s">
        <v>102</v>
      </c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14.25" x14ac:dyDescent="0.2">
      <c r="A41" s="22"/>
      <c r="B41" s="55"/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/>
      <c r="C43" s="55"/>
      <c r="D43" s="55"/>
      <c r="E43" s="29"/>
      <c r="F43" s="22"/>
    </row>
    <row r="44" spans="1:6" ht="14.25" x14ac:dyDescent="0.2">
      <c r="A44" s="22"/>
      <c r="B44" s="55"/>
      <c r="C44" s="55"/>
      <c r="D44" s="55"/>
      <c r="E44" s="29"/>
      <c r="F44" s="22"/>
    </row>
    <row r="45" spans="1:6" ht="14.25" x14ac:dyDescent="0.2">
      <c r="A45" s="22"/>
      <c r="B45" s="55"/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/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/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4.25" x14ac:dyDescent="0.2">
      <c r="A65" s="22"/>
      <c r="B65" s="55"/>
      <c r="C65" s="55"/>
      <c r="D65" s="55"/>
      <c r="E65" s="29"/>
      <c r="F65" s="22"/>
    </row>
    <row r="66" spans="1:6" ht="14.25" x14ac:dyDescent="0.2">
      <c r="A66" s="22"/>
      <c r="B66" s="55"/>
      <c r="C66" s="55"/>
      <c r="D66" s="55"/>
      <c r="E66" s="29"/>
      <c r="F66" s="22"/>
    </row>
    <row r="67" spans="1:6" ht="13.5" customHeight="1" x14ac:dyDescent="0.2">
      <c r="A67" s="22"/>
      <c r="B67" s="55"/>
      <c r="C67" s="55"/>
      <c r="D67" s="55"/>
      <c r="E67" s="29"/>
      <c r="F67" s="22"/>
    </row>
    <row r="68" spans="1:6" ht="13.5" customHeight="1" x14ac:dyDescent="0.2">
      <c r="A68" s="22"/>
      <c r="B68" s="26" t="s">
        <v>17</v>
      </c>
      <c r="C68" s="27"/>
      <c r="D68" s="27"/>
      <c r="E68" s="30">
        <f>3.75*325</f>
        <v>1218.75</v>
      </c>
      <c r="F68" s="22"/>
    </row>
    <row r="69" spans="1:6" ht="13.5" customHeight="1" x14ac:dyDescent="0.2">
      <c r="A69" s="22"/>
      <c r="B69" s="35" t="s">
        <v>14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35" t="s">
        <v>15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26" t="s">
        <v>16</v>
      </c>
      <c r="C71" s="27"/>
      <c r="D71" s="27"/>
      <c r="E71" s="30">
        <f>SUM(E68:E70)</f>
        <v>1218.75</v>
      </c>
      <c r="F71" s="22"/>
    </row>
    <row r="72" spans="1:6" ht="13.5" customHeight="1" x14ac:dyDescent="0.2">
      <c r="A72" s="22"/>
      <c r="B72" s="27" t="s">
        <v>5</v>
      </c>
      <c r="C72" s="32">
        <v>0.05</v>
      </c>
      <c r="D72" s="27"/>
      <c r="E72" s="36">
        <f>ROUND(E71*C72,2)</f>
        <v>60.94</v>
      </c>
      <c r="F72" s="22"/>
    </row>
    <row r="73" spans="1:6" ht="13.5" customHeight="1" x14ac:dyDescent="0.2">
      <c r="A73" s="22"/>
      <c r="B73" s="27" t="s">
        <v>4</v>
      </c>
      <c r="C73" s="43">
        <v>9.9750000000000005E-2</v>
      </c>
      <c r="D73" s="27"/>
      <c r="E73" s="44">
        <f>ROUND(E71*C73,2)</f>
        <v>121.57</v>
      </c>
      <c r="F73" s="22"/>
    </row>
    <row r="74" spans="1:6" ht="13.5" customHeight="1" x14ac:dyDescent="0.2">
      <c r="A74" s="22"/>
      <c r="B74" s="27"/>
      <c r="C74" s="27"/>
      <c r="D74" s="27"/>
      <c r="E74" s="33"/>
      <c r="F74" s="22"/>
    </row>
    <row r="75" spans="1:6" ht="16.5" customHeight="1" thickBot="1" x14ac:dyDescent="0.25">
      <c r="A75" s="22"/>
      <c r="B75" s="26" t="s">
        <v>18</v>
      </c>
      <c r="C75" s="27"/>
      <c r="D75" s="27"/>
      <c r="E75" s="34">
        <f>SUM(E71:E73)</f>
        <v>1401.26</v>
      </c>
      <c r="F75" s="22"/>
    </row>
    <row r="76" spans="1:6" ht="15.75" thickTop="1" x14ac:dyDescent="0.2">
      <c r="A76" s="22"/>
      <c r="B76" s="54"/>
      <c r="C76" s="54"/>
      <c r="D76" s="54"/>
      <c r="E76" s="37"/>
      <c r="F76" s="22"/>
    </row>
    <row r="77" spans="1:6" ht="15" x14ac:dyDescent="0.2">
      <c r="A77" s="22"/>
      <c r="B77" s="60" t="s">
        <v>20</v>
      </c>
      <c r="C77" s="60"/>
      <c r="D77" s="60"/>
      <c r="E77" s="37">
        <v>0</v>
      </c>
      <c r="F77" s="22"/>
    </row>
    <row r="78" spans="1:6" ht="15" x14ac:dyDescent="0.2">
      <c r="A78" s="22"/>
      <c r="B78" s="54"/>
      <c r="C78" s="54"/>
      <c r="D78" s="54"/>
      <c r="E78" s="37"/>
      <c r="F78" s="22"/>
    </row>
    <row r="79" spans="1:6" ht="19.5" customHeight="1" x14ac:dyDescent="0.2">
      <c r="A79" s="22"/>
      <c r="B79" s="38" t="s">
        <v>19</v>
      </c>
      <c r="C79" s="39"/>
      <c r="D79" s="39"/>
      <c r="E79" s="40">
        <f>E75-E77</f>
        <v>1401.26</v>
      </c>
      <c r="F79" s="22"/>
    </row>
    <row r="80" spans="1:6" ht="13.5" customHeight="1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58"/>
      <c r="C82" s="58"/>
      <c r="D82" s="58"/>
      <c r="E82" s="58"/>
      <c r="F82" s="22"/>
    </row>
    <row r="83" spans="1:6" ht="14.25" x14ac:dyDescent="0.2">
      <c r="A83" s="63" t="s">
        <v>38</v>
      </c>
      <c r="B83" s="63"/>
      <c r="C83" s="63"/>
      <c r="D83" s="63"/>
      <c r="E83" s="63"/>
      <c r="F83" s="63"/>
    </row>
    <row r="84" spans="1:6" ht="14.25" x14ac:dyDescent="0.2">
      <c r="A84" s="61" t="s">
        <v>39</v>
      </c>
      <c r="B84" s="61"/>
      <c r="C84" s="61"/>
      <c r="D84" s="61"/>
      <c r="E84" s="61"/>
      <c r="F84" s="61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59"/>
      <c r="C86" s="59"/>
      <c r="D86" s="59"/>
      <c r="E86" s="59"/>
      <c r="F86" s="22"/>
    </row>
    <row r="87" spans="1:6" ht="15" x14ac:dyDescent="0.2">
      <c r="A87" s="62" t="s">
        <v>7</v>
      </c>
      <c r="B87" s="62"/>
      <c r="C87" s="62"/>
      <c r="D87" s="62"/>
      <c r="E87" s="62"/>
      <c r="F87" s="62"/>
    </row>
    <row r="89" spans="1:6" ht="39.75" customHeight="1" x14ac:dyDescent="0.2">
      <c r="B89" s="56"/>
      <c r="C89" s="57"/>
      <c r="D89" s="57"/>
    </row>
    <row r="90" spans="1:6" ht="13.5" customHeight="1" x14ac:dyDescent="0.2"/>
    <row r="91" spans="1:6" x14ac:dyDescent="0.2">
      <c r="B91" s="17"/>
      <c r="C91" s="17"/>
      <c r="D91" s="17"/>
    </row>
  </sheetData>
  <mergeCells count="44">
    <mergeCell ref="A87:F87"/>
    <mergeCell ref="B89:D89"/>
    <mergeCell ref="B77:D77"/>
    <mergeCell ref="B78:D78"/>
    <mergeCell ref="B82:E82"/>
    <mergeCell ref="A83:F83"/>
    <mergeCell ref="A84:F84"/>
    <mergeCell ref="B86:E86"/>
    <mergeCell ref="B76:D7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56:D56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44:D44"/>
    <mergeCell ref="A30:F30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</mergeCells>
  <dataValidations count="1">
    <dataValidation type="list" allowBlank="1" showInputMessage="1" showErrorMessage="1" sqref="B76:B78 B12:B20 B33:B67" xr:uid="{643E0C2F-BF0B-46C6-B74B-81F97E281FDD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DF34-B8CE-498A-8A3A-CDE99CDD294C}">
  <sheetPr>
    <pageSetUpPr fitToPage="1"/>
  </sheetPr>
  <dimension ref="A12:F91"/>
  <sheetViews>
    <sheetView view="pageBreakPreview" zoomScale="80" zoomScaleNormal="100" zoomScaleSheetLayoutView="80" workbookViewId="0">
      <selection activeCell="N34" sqref="N34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103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72</v>
      </c>
      <c r="C24" s="22"/>
      <c r="D24" s="22"/>
      <c r="E24" s="22"/>
      <c r="F24" s="22"/>
    </row>
    <row r="25" spans="1:6" ht="15" x14ac:dyDescent="0.2">
      <c r="A25" s="18"/>
      <c r="B25" s="26" t="s">
        <v>89</v>
      </c>
      <c r="C25" s="22"/>
      <c r="D25" s="22"/>
      <c r="E25" s="22"/>
      <c r="F25" s="22"/>
    </row>
    <row r="26" spans="1:6" ht="33.75" customHeight="1" x14ac:dyDescent="0.2">
      <c r="A26" s="18"/>
      <c r="B26" s="48" t="s">
        <v>73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104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14.25" x14ac:dyDescent="0.2">
      <c r="A35" s="22"/>
      <c r="B35" s="55" t="s">
        <v>105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 t="s">
        <v>2</v>
      </c>
      <c r="C37" s="55"/>
      <c r="D37" s="55"/>
      <c r="E37" s="29"/>
      <c r="F37" s="22"/>
    </row>
    <row r="38" spans="1:6" ht="14.25" x14ac:dyDescent="0.2">
      <c r="A38" s="22"/>
      <c r="B38" s="55"/>
      <c r="C38" s="55"/>
      <c r="D38" s="55"/>
      <c r="E38" s="29"/>
      <c r="F38" s="22"/>
    </row>
    <row r="39" spans="1:6" ht="14.25" x14ac:dyDescent="0.2">
      <c r="A39" s="22"/>
      <c r="B39" s="55" t="s">
        <v>106</v>
      </c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14.25" x14ac:dyDescent="0.2">
      <c r="A41" s="22"/>
      <c r="B41" s="55" t="s">
        <v>107</v>
      </c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 t="s">
        <v>108</v>
      </c>
      <c r="C43" s="55"/>
      <c r="D43" s="55"/>
      <c r="E43" s="29"/>
      <c r="F43" s="22"/>
    </row>
    <row r="44" spans="1:6" ht="14.25" x14ac:dyDescent="0.2">
      <c r="A44" s="22"/>
      <c r="B44" s="55"/>
      <c r="C44" s="55"/>
      <c r="D44" s="55"/>
      <c r="E44" s="29"/>
      <c r="F44" s="22"/>
    </row>
    <row r="45" spans="1:6" ht="14.25" x14ac:dyDescent="0.2">
      <c r="A45" s="22"/>
      <c r="B45" s="55" t="s">
        <v>109</v>
      </c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 t="s">
        <v>9</v>
      </c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 t="s">
        <v>27</v>
      </c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 t="s">
        <v>36</v>
      </c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4.25" x14ac:dyDescent="0.2">
      <c r="A65" s="22"/>
      <c r="B65" s="55"/>
      <c r="C65" s="55"/>
      <c r="D65" s="55"/>
      <c r="E65" s="29"/>
      <c r="F65" s="22"/>
    </row>
    <row r="66" spans="1:6" ht="14.25" x14ac:dyDescent="0.2">
      <c r="A66" s="22"/>
      <c r="B66" s="55"/>
      <c r="C66" s="55"/>
      <c r="D66" s="55"/>
      <c r="E66" s="29"/>
      <c r="F66" s="22"/>
    </row>
    <row r="67" spans="1:6" ht="13.5" customHeight="1" x14ac:dyDescent="0.2">
      <c r="A67" s="22"/>
      <c r="B67" s="55"/>
      <c r="C67" s="55"/>
      <c r="D67" s="55"/>
      <c r="E67" s="29"/>
      <c r="F67" s="22"/>
    </row>
    <row r="68" spans="1:6" ht="13.5" customHeight="1" x14ac:dyDescent="0.2">
      <c r="A68" s="22"/>
      <c r="B68" s="26" t="s">
        <v>17</v>
      </c>
      <c r="C68" s="27"/>
      <c r="D68" s="27"/>
      <c r="E68" s="30">
        <f>13*325</f>
        <v>4225</v>
      </c>
      <c r="F68" s="22"/>
    </row>
    <row r="69" spans="1:6" ht="13.5" customHeight="1" x14ac:dyDescent="0.2">
      <c r="A69" s="22"/>
      <c r="B69" s="35" t="s">
        <v>14</v>
      </c>
      <c r="C69" s="27"/>
      <c r="D69" s="27"/>
      <c r="E69" s="31">
        <v>25</v>
      </c>
      <c r="F69" s="22"/>
    </row>
    <row r="70" spans="1:6" ht="13.5" customHeight="1" x14ac:dyDescent="0.2">
      <c r="A70" s="22"/>
      <c r="B70" s="35" t="s">
        <v>15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26" t="s">
        <v>16</v>
      </c>
      <c r="C71" s="27"/>
      <c r="D71" s="27"/>
      <c r="E71" s="30">
        <f>SUM(E68:E70)</f>
        <v>4250</v>
      </c>
      <c r="F71" s="22"/>
    </row>
    <row r="72" spans="1:6" ht="13.5" customHeight="1" x14ac:dyDescent="0.2">
      <c r="A72" s="22"/>
      <c r="B72" s="27" t="s">
        <v>5</v>
      </c>
      <c r="C72" s="32">
        <v>0.05</v>
      </c>
      <c r="D72" s="27"/>
      <c r="E72" s="36">
        <f>ROUND(E71*C72,2)</f>
        <v>212.5</v>
      </c>
      <c r="F72" s="22"/>
    </row>
    <row r="73" spans="1:6" ht="13.5" customHeight="1" x14ac:dyDescent="0.2">
      <c r="A73" s="22"/>
      <c r="B73" s="27" t="s">
        <v>4</v>
      </c>
      <c r="C73" s="43">
        <v>9.9750000000000005E-2</v>
      </c>
      <c r="D73" s="27"/>
      <c r="E73" s="44">
        <f>ROUND(E71*C73,2)</f>
        <v>423.94</v>
      </c>
      <c r="F73" s="22"/>
    </row>
    <row r="74" spans="1:6" ht="13.5" customHeight="1" x14ac:dyDescent="0.2">
      <c r="A74" s="22"/>
      <c r="B74" s="27"/>
      <c r="C74" s="27"/>
      <c r="D74" s="27"/>
      <c r="E74" s="33"/>
      <c r="F74" s="22"/>
    </row>
    <row r="75" spans="1:6" ht="16.5" customHeight="1" thickBot="1" x14ac:dyDescent="0.25">
      <c r="A75" s="22"/>
      <c r="B75" s="26" t="s">
        <v>18</v>
      </c>
      <c r="C75" s="27"/>
      <c r="D75" s="27"/>
      <c r="E75" s="34">
        <f>SUM(E71:E73)</f>
        <v>4886.4399999999996</v>
      </c>
      <c r="F75" s="22"/>
    </row>
    <row r="76" spans="1:6" ht="15.75" thickTop="1" x14ac:dyDescent="0.2">
      <c r="A76" s="22"/>
      <c r="B76" s="54"/>
      <c r="C76" s="54"/>
      <c r="D76" s="54"/>
      <c r="E76" s="37"/>
      <c r="F76" s="22"/>
    </row>
    <row r="77" spans="1:6" ht="15" x14ac:dyDescent="0.2">
      <c r="A77" s="22"/>
      <c r="B77" s="60" t="s">
        <v>20</v>
      </c>
      <c r="C77" s="60"/>
      <c r="D77" s="60"/>
      <c r="E77" s="37">
        <v>0</v>
      </c>
      <c r="F77" s="22"/>
    </row>
    <row r="78" spans="1:6" ht="15" x14ac:dyDescent="0.2">
      <c r="A78" s="22"/>
      <c r="B78" s="54"/>
      <c r="C78" s="54"/>
      <c r="D78" s="54"/>
      <c r="E78" s="37"/>
      <c r="F78" s="22"/>
    </row>
    <row r="79" spans="1:6" ht="19.5" customHeight="1" x14ac:dyDescent="0.2">
      <c r="A79" s="22"/>
      <c r="B79" s="38" t="s">
        <v>19</v>
      </c>
      <c r="C79" s="39"/>
      <c r="D79" s="39"/>
      <c r="E79" s="40">
        <f>E75-E77</f>
        <v>4886.4399999999996</v>
      </c>
      <c r="F79" s="22"/>
    </row>
    <row r="80" spans="1:6" ht="13.5" customHeight="1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58"/>
      <c r="C82" s="58"/>
      <c r="D82" s="58"/>
      <c r="E82" s="58"/>
      <c r="F82" s="22"/>
    </row>
    <row r="83" spans="1:6" ht="14.25" x14ac:dyDescent="0.2">
      <c r="A83" s="63" t="s">
        <v>38</v>
      </c>
      <c r="B83" s="63"/>
      <c r="C83" s="63"/>
      <c r="D83" s="63"/>
      <c r="E83" s="63"/>
      <c r="F83" s="63"/>
    </row>
    <row r="84" spans="1:6" ht="14.25" x14ac:dyDescent="0.2">
      <c r="A84" s="61" t="s">
        <v>39</v>
      </c>
      <c r="B84" s="61"/>
      <c r="C84" s="61"/>
      <c r="D84" s="61"/>
      <c r="E84" s="61"/>
      <c r="F84" s="61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59"/>
      <c r="C86" s="59"/>
      <c r="D86" s="59"/>
      <c r="E86" s="59"/>
      <c r="F86" s="22"/>
    </row>
    <row r="87" spans="1:6" ht="15" x14ac:dyDescent="0.2">
      <c r="A87" s="62" t="s">
        <v>7</v>
      </c>
      <c r="B87" s="62"/>
      <c r="C87" s="62"/>
      <c r="D87" s="62"/>
      <c r="E87" s="62"/>
      <c r="F87" s="62"/>
    </row>
    <row r="89" spans="1:6" ht="39.75" customHeight="1" x14ac:dyDescent="0.2">
      <c r="B89" s="56"/>
      <c r="C89" s="57"/>
      <c r="D89" s="57"/>
    </row>
    <row r="90" spans="1:6" ht="13.5" customHeight="1" x14ac:dyDescent="0.2"/>
    <row r="91" spans="1:6" x14ac:dyDescent="0.2">
      <c r="B91" s="17"/>
      <c r="C91" s="17"/>
      <c r="D91" s="17"/>
    </row>
  </sheetData>
  <mergeCells count="44">
    <mergeCell ref="B44:D44"/>
    <mergeCell ref="A30:F30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56:D56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76:D7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A87:F87"/>
    <mergeCell ref="B89:D89"/>
    <mergeCell ref="B77:D77"/>
    <mergeCell ref="B78:D78"/>
    <mergeCell ref="B82:E82"/>
    <mergeCell ref="A83:F83"/>
    <mergeCell ref="A84:F84"/>
    <mergeCell ref="B86:E86"/>
  </mergeCells>
  <dataValidations count="1">
    <dataValidation type="list" allowBlank="1" showInputMessage="1" showErrorMessage="1" sqref="B76:B78 B12:B20 B33:B67" xr:uid="{12763B6A-8660-4D47-A80C-66A28AD4A984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530F-B244-4B28-9348-2FE4A30DEBC2}">
  <sheetPr>
    <pageSetUpPr fitToPage="1"/>
  </sheetPr>
  <dimension ref="A12:F91"/>
  <sheetViews>
    <sheetView view="pageBreakPreview" topLeftCell="A27" zoomScale="80" zoomScaleNormal="100" zoomScaleSheetLayoutView="80" workbookViewId="0">
      <selection activeCell="B35" sqref="B35:D35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110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72</v>
      </c>
      <c r="C24" s="22"/>
      <c r="D24" s="22"/>
      <c r="E24" s="22"/>
      <c r="F24" s="22"/>
    </row>
    <row r="25" spans="1:6" ht="15" x14ac:dyDescent="0.2">
      <c r="A25" s="18"/>
      <c r="B25" s="26" t="s">
        <v>89</v>
      </c>
      <c r="C25" s="22"/>
      <c r="D25" s="22"/>
      <c r="E25" s="22"/>
      <c r="F25" s="22"/>
    </row>
    <row r="26" spans="1:6" ht="33.75" customHeight="1" x14ac:dyDescent="0.2">
      <c r="A26" s="18"/>
      <c r="B26" s="48" t="s">
        <v>73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111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14.25" x14ac:dyDescent="0.2">
      <c r="A35" s="22"/>
      <c r="B35" s="55" t="s">
        <v>112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 t="s">
        <v>119</v>
      </c>
      <c r="C37" s="55"/>
      <c r="D37" s="55"/>
      <c r="E37" s="29"/>
      <c r="F37" s="22"/>
    </row>
    <row r="38" spans="1:6" ht="14.25" x14ac:dyDescent="0.2">
      <c r="A38" s="22"/>
      <c r="B38" s="55"/>
      <c r="C38" s="55"/>
      <c r="D38" s="55"/>
      <c r="E38" s="29"/>
      <c r="F38" s="22"/>
    </row>
    <row r="39" spans="1:6" ht="14.25" x14ac:dyDescent="0.2">
      <c r="A39" s="22"/>
      <c r="B39" s="55" t="s">
        <v>129</v>
      </c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14.25" x14ac:dyDescent="0.2">
      <c r="A41" s="22"/>
      <c r="B41" s="55" t="s">
        <v>42</v>
      </c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 t="s">
        <v>9</v>
      </c>
      <c r="C43" s="55"/>
      <c r="D43" s="55"/>
      <c r="E43" s="29"/>
      <c r="F43" s="22"/>
    </row>
    <row r="44" spans="1:6" ht="14.25" x14ac:dyDescent="0.2">
      <c r="A44" s="22"/>
      <c r="B44" s="55"/>
      <c r="C44" s="55"/>
      <c r="D44" s="55"/>
      <c r="E44" s="29"/>
      <c r="F44" s="22"/>
    </row>
    <row r="45" spans="1:6" ht="14.25" x14ac:dyDescent="0.2">
      <c r="A45" s="22"/>
      <c r="B45" s="55" t="s">
        <v>84</v>
      </c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/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/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4.25" x14ac:dyDescent="0.2">
      <c r="A65" s="22"/>
      <c r="B65" s="55"/>
      <c r="C65" s="55"/>
      <c r="D65" s="55"/>
      <c r="E65" s="29"/>
      <c r="F65" s="22"/>
    </row>
    <row r="66" spans="1:6" ht="14.25" x14ac:dyDescent="0.2">
      <c r="A66" s="22"/>
      <c r="B66" s="55"/>
      <c r="C66" s="55"/>
      <c r="D66" s="55"/>
      <c r="E66" s="29"/>
      <c r="F66" s="22"/>
    </row>
    <row r="67" spans="1:6" ht="13.5" customHeight="1" x14ac:dyDescent="0.2">
      <c r="A67" s="22"/>
      <c r="B67" s="55"/>
      <c r="C67" s="55"/>
      <c r="D67" s="55"/>
      <c r="E67" s="29"/>
      <c r="F67" s="22"/>
    </row>
    <row r="68" spans="1:6" ht="13.5" customHeight="1" x14ac:dyDescent="0.2">
      <c r="A68" s="22"/>
      <c r="B68" s="26" t="s">
        <v>17</v>
      </c>
      <c r="C68" s="27"/>
      <c r="D68" s="27"/>
      <c r="E68" s="30">
        <f>8.5*325</f>
        <v>2762.5</v>
      </c>
      <c r="F68" s="22"/>
    </row>
    <row r="69" spans="1:6" ht="13.5" customHeight="1" x14ac:dyDescent="0.2">
      <c r="A69" s="22"/>
      <c r="B69" s="35" t="s">
        <v>14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35" t="s">
        <v>15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26" t="s">
        <v>16</v>
      </c>
      <c r="C71" s="27"/>
      <c r="D71" s="27"/>
      <c r="E71" s="30">
        <f>SUM(E68:E70)</f>
        <v>2762.5</v>
      </c>
      <c r="F71" s="22"/>
    </row>
    <row r="72" spans="1:6" ht="13.5" customHeight="1" x14ac:dyDescent="0.2">
      <c r="A72" s="22"/>
      <c r="B72" s="27" t="s">
        <v>5</v>
      </c>
      <c r="C72" s="32">
        <v>0.05</v>
      </c>
      <c r="D72" s="27"/>
      <c r="E72" s="36">
        <f>ROUND(E71*C72,2)</f>
        <v>138.13</v>
      </c>
      <c r="F72" s="22"/>
    </row>
    <row r="73" spans="1:6" ht="13.5" customHeight="1" x14ac:dyDescent="0.2">
      <c r="A73" s="22"/>
      <c r="B73" s="27" t="s">
        <v>4</v>
      </c>
      <c r="C73" s="43">
        <v>9.9750000000000005E-2</v>
      </c>
      <c r="D73" s="27"/>
      <c r="E73" s="44">
        <f>ROUND(E71*C73,2)</f>
        <v>275.56</v>
      </c>
      <c r="F73" s="22"/>
    </row>
    <row r="74" spans="1:6" ht="13.5" customHeight="1" x14ac:dyDescent="0.2">
      <c r="A74" s="22"/>
      <c r="B74" s="27"/>
      <c r="C74" s="27"/>
      <c r="D74" s="27"/>
      <c r="E74" s="33"/>
      <c r="F74" s="22"/>
    </row>
    <row r="75" spans="1:6" ht="16.5" customHeight="1" thickBot="1" x14ac:dyDescent="0.25">
      <c r="A75" s="22"/>
      <c r="B75" s="26" t="s">
        <v>18</v>
      </c>
      <c r="C75" s="27"/>
      <c r="D75" s="27"/>
      <c r="E75" s="34">
        <f>SUM(E71:E73)</f>
        <v>3176.19</v>
      </c>
      <c r="F75" s="22"/>
    </row>
    <row r="76" spans="1:6" ht="15.75" thickTop="1" x14ac:dyDescent="0.2">
      <c r="A76" s="22"/>
      <c r="B76" s="54"/>
      <c r="C76" s="54"/>
      <c r="D76" s="54"/>
      <c r="E76" s="37"/>
      <c r="F76" s="22"/>
    </row>
    <row r="77" spans="1:6" ht="15" x14ac:dyDescent="0.2">
      <c r="A77" s="22"/>
      <c r="B77" s="60" t="s">
        <v>20</v>
      </c>
      <c r="C77" s="60"/>
      <c r="D77" s="60"/>
      <c r="E77" s="37">
        <v>0</v>
      </c>
      <c r="F77" s="22"/>
    </row>
    <row r="78" spans="1:6" ht="15" x14ac:dyDescent="0.2">
      <c r="A78" s="22"/>
      <c r="B78" s="54"/>
      <c r="C78" s="54"/>
      <c r="D78" s="54"/>
      <c r="E78" s="37"/>
      <c r="F78" s="22"/>
    </row>
    <row r="79" spans="1:6" ht="19.5" customHeight="1" x14ac:dyDescent="0.2">
      <c r="A79" s="22"/>
      <c r="B79" s="38" t="s">
        <v>19</v>
      </c>
      <c r="C79" s="39"/>
      <c r="D79" s="39"/>
      <c r="E79" s="40">
        <f>E75-E77</f>
        <v>3176.19</v>
      </c>
      <c r="F79" s="22"/>
    </row>
    <row r="80" spans="1:6" ht="13.5" customHeight="1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58"/>
      <c r="C82" s="58"/>
      <c r="D82" s="58"/>
      <c r="E82" s="58"/>
      <c r="F82" s="22"/>
    </row>
    <row r="83" spans="1:6" ht="14.25" x14ac:dyDescent="0.2">
      <c r="A83" s="63" t="s">
        <v>38</v>
      </c>
      <c r="B83" s="63"/>
      <c r="C83" s="63"/>
      <c r="D83" s="63"/>
      <c r="E83" s="63"/>
      <c r="F83" s="63"/>
    </row>
    <row r="84" spans="1:6" ht="14.25" x14ac:dyDescent="0.2">
      <c r="A84" s="61" t="s">
        <v>39</v>
      </c>
      <c r="B84" s="61"/>
      <c r="C84" s="61"/>
      <c r="D84" s="61"/>
      <c r="E84" s="61"/>
      <c r="F84" s="61"/>
    </row>
    <row r="85" spans="1:6" x14ac:dyDescent="0.2">
      <c r="A85" s="22"/>
      <c r="B85" s="22"/>
      <c r="C85" s="22"/>
      <c r="D85" s="22"/>
      <c r="E85" s="22"/>
      <c r="F85" s="22"/>
    </row>
    <row r="86" spans="1:6" x14ac:dyDescent="0.2">
      <c r="A86" s="22"/>
      <c r="B86" s="59"/>
      <c r="C86" s="59"/>
      <c r="D86" s="59"/>
      <c r="E86" s="59"/>
      <c r="F86" s="22"/>
    </row>
    <row r="87" spans="1:6" ht="15" x14ac:dyDescent="0.2">
      <c r="A87" s="62" t="s">
        <v>7</v>
      </c>
      <c r="B87" s="62"/>
      <c r="C87" s="62"/>
      <c r="D87" s="62"/>
      <c r="E87" s="62"/>
      <c r="F87" s="62"/>
    </row>
    <row r="89" spans="1:6" ht="39.75" customHeight="1" x14ac:dyDescent="0.2">
      <c r="B89" s="56"/>
      <c r="C89" s="57"/>
      <c r="D89" s="57"/>
    </row>
    <row r="90" spans="1:6" ht="13.5" customHeight="1" x14ac:dyDescent="0.2"/>
    <row r="91" spans="1:6" x14ac:dyDescent="0.2">
      <c r="B91" s="17"/>
      <c r="C91" s="17"/>
      <c r="D91" s="17"/>
    </row>
  </sheetData>
  <mergeCells count="44">
    <mergeCell ref="A87:F87"/>
    <mergeCell ref="B89:D89"/>
    <mergeCell ref="B77:D77"/>
    <mergeCell ref="B78:D78"/>
    <mergeCell ref="B82:E82"/>
    <mergeCell ref="A83:F83"/>
    <mergeCell ref="A84:F84"/>
    <mergeCell ref="B86:E86"/>
    <mergeCell ref="B76:D7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56:D56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44:D44"/>
    <mergeCell ref="A30:F30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</mergeCells>
  <dataValidations count="1">
    <dataValidation type="list" allowBlank="1" showInputMessage="1" showErrorMessage="1" sqref="B76:B78 B12:B20 B33:B67" xr:uid="{16A283B5-72F1-4837-A0F7-6DD0D8BA0455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3A8C-28A6-4849-8106-62AFC5D58BA3}">
  <sheetPr>
    <pageSetUpPr fitToPage="1"/>
  </sheetPr>
  <dimension ref="A12:F89"/>
  <sheetViews>
    <sheetView view="pageBreakPreview" topLeftCell="A40" zoomScale="80" zoomScaleNormal="100" zoomScaleSheetLayoutView="80" workbookViewId="0">
      <selection activeCell="E67" sqref="E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130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72</v>
      </c>
      <c r="C24" s="22"/>
      <c r="D24" s="22"/>
      <c r="E24" s="22"/>
      <c r="F24" s="22"/>
    </row>
    <row r="25" spans="1:6" ht="15" x14ac:dyDescent="0.2">
      <c r="A25" s="18"/>
      <c r="B25" s="26" t="s">
        <v>89</v>
      </c>
      <c r="C25" s="22"/>
      <c r="D25" s="22"/>
      <c r="E25" s="22"/>
      <c r="F25" s="22"/>
    </row>
    <row r="26" spans="1:6" ht="33.75" customHeight="1" x14ac:dyDescent="0.2">
      <c r="A26" s="18"/>
      <c r="B26" s="48" t="s">
        <v>73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131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14.25" x14ac:dyDescent="0.2">
      <c r="A35" s="22"/>
      <c r="B35" s="55" t="s">
        <v>118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 t="s">
        <v>2</v>
      </c>
      <c r="C37" s="55"/>
      <c r="D37" s="55"/>
      <c r="E37" s="29"/>
      <c r="F37" s="22"/>
    </row>
    <row r="38" spans="1:6" ht="14.25" x14ac:dyDescent="0.2">
      <c r="A38" s="22"/>
      <c r="B38" s="55"/>
      <c r="C38" s="55"/>
      <c r="D38" s="55"/>
      <c r="E38" s="29"/>
      <c r="F38" s="22"/>
    </row>
    <row r="39" spans="1:6" ht="41.25" customHeight="1" x14ac:dyDescent="0.2">
      <c r="A39" s="22"/>
      <c r="B39" s="55" t="s">
        <v>132</v>
      </c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14.25" x14ac:dyDescent="0.2">
      <c r="A41" s="22"/>
      <c r="B41" s="55" t="s">
        <v>133</v>
      </c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 t="s">
        <v>9</v>
      </c>
      <c r="C43" s="55"/>
      <c r="D43" s="55"/>
      <c r="E43" s="29"/>
      <c r="F43" s="22"/>
    </row>
    <row r="44" spans="1:6" ht="14.25" x14ac:dyDescent="0.2">
      <c r="A44" s="22"/>
      <c r="B44" s="55"/>
      <c r="C44" s="55"/>
      <c r="D44" s="55"/>
      <c r="E44" s="29"/>
      <c r="F44" s="22"/>
    </row>
    <row r="45" spans="1:6" ht="14.25" x14ac:dyDescent="0.2">
      <c r="A45" s="22"/>
      <c r="B45" s="55" t="s">
        <v>134</v>
      </c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 t="s">
        <v>43</v>
      </c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 t="s">
        <v>27</v>
      </c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3.5" customHeight="1" x14ac:dyDescent="0.2">
      <c r="A65" s="22"/>
      <c r="B65" s="55"/>
      <c r="C65" s="55"/>
      <c r="D65" s="55"/>
      <c r="E65" s="29"/>
      <c r="F65" s="22"/>
    </row>
    <row r="66" spans="1:6" ht="13.5" customHeight="1" x14ac:dyDescent="0.2">
      <c r="A66" s="22"/>
      <c r="B66" s="26" t="s">
        <v>17</v>
      </c>
      <c r="C66" s="27"/>
      <c r="D66" s="27"/>
      <c r="E66" s="30">
        <f>19.75*325</f>
        <v>6418.75</v>
      </c>
      <c r="F66" s="22"/>
    </row>
    <row r="67" spans="1:6" ht="13.5" customHeight="1" x14ac:dyDescent="0.2">
      <c r="A67" s="22"/>
      <c r="B67" s="35" t="s">
        <v>14</v>
      </c>
      <c r="C67" s="27"/>
      <c r="D67" s="27"/>
      <c r="E67" s="31">
        <v>25</v>
      </c>
      <c r="F67" s="22"/>
    </row>
    <row r="68" spans="1:6" ht="13.5" customHeight="1" x14ac:dyDescent="0.2">
      <c r="A68" s="22"/>
      <c r="B68" s="35" t="s">
        <v>15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26" t="s">
        <v>16</v>
      </c>
      <c r="C69" s="27"/>
      <c r="D69" s="27"/>
      <c r="E69" s="30">
        <f>SUM(E66:E68)</f>
        <v>6443.75</v>
      </c>
      <c r="F69" s="22"/>
    </row>
    <row r="70" spans="1:6" ht="13.5" customHeight="1" x14ac:dyDescent="0.2">
      <c r="A70" s="22"/>
      <c r="B70" s="27" t="s">
        <v>5</v>
      </c>
      <c r="C70" s="32">
        <v>0.05</v>
      </c>
      <c r="D70" s="27"/>
      <c r="E70" s="36">
        <f>ROUND(E69*C70,2)</f>
        <v>322.19</v>
      </c>
      <c r="F70" s="22"/>
    </row>
    <row r="71" spans="1:6" ht="13.5" customHeight="1" x14ac:dyDescent="0.2">
      <c r="A71" s="22"/>
      <c r="B71" s="27" t="s">
        <v>4</v>
      </c>
      <c r="C71" s="43">
        <v>9.9750000000000005E-2</v>
      </c>
      <c r="D71" s="27"/>
      <c r="E71" s="44">
        <f>ROUND(E69*C71,2)</f>
        <v>642.76</v>
      </c>
      <c r="F71" s="22"/>
    </row>
    <row r="72" spans="1:6" ht="13.5" customHeight="1" x14ac:dyDescent="0.2">
      <c r="A72" s="22"/>
      <c r="B72" s="27"/>
      <c r="C72" s="27"/>
      <c r="D72" s="27"/>
      <c r="E72" s="33"/>
      <c r="F72" s="22"/>
    </row>
    <row r="73" spans="1:6" ht="16.5" customHeight="1" thickBot="1" x14ac:dyDescent="0.25">
      <c r="A73" s="22"/>
      <c r="B73" s="26" t="s">
        <v>18</v>
      </c>
      <c r="C73" s="27"/>
      <c r="D73" s="27"/>
      <c r="E73" s="34">
        <f>SUM(E69:E71)</f>
        <v>7408.7</v>
      </c>
      <c r="F73" s="22"/>
    </row>
    <row r="74" spans="1:6" ht="15.75" thickTop="1" x14ac:dyDescent="0.2">
      <c r="A74" s="22"/>
      <c r="B74" s="54"/>
      <c r="C74" s="54"/>
      <c r="D74" s="54"/>
      <c r="E74" s="37"/>
      <c r="F74" s="22"/>
    </row>
    <row r="75" spans="1:6" ht="15" x14ac:dyDescent="0.2">
      <c r="A75" s="22"/>
      <c r="B75" s="60" t="s">
        <v>20</v>
      </c>
      <c r="C75" s="60"/>
      <c r="D75" s="60"/>
      <c r="E75" s="37">
        <v>0</v>
      </c>
      <c r="F75" s="22"/>
    </row>
    <row r="76" spans="1:6" ht="15" x14ac:dyDescent="0.2">
      <c r="A76" s="22"/>
      <c r="B76" s="54"/>
      <c r="C76" s="54"/>
      <c r="D76" s="54"/>
      <c r="E76" s="37"/>
      <c r="F76" s="22"/>
    </row>
    <row r="77" spans="1:6" ht="19.5" customHeight="1" x14ac:dyDescent="0.2">
      <c r="A77" s="22"/>
      <c r="B77" s="38" t="s">
        <v>19</v>
      </c>
      <c r="C77" s="39"/>
      <c r="D77" s="39"/>
      <c r="E77" s="40">
        <f>E73-E75</f>
        <v>7408.7</v>
      </c>
      <c r="F77" s="22"/>
    </row>
    <row r="78" spans="1:6" ht="13.5" customHeight="1" x14ac:dyDescent="0.2">
      <c r="A78" s="22"/>
      <c r="B78" s="22"/>
      <c r="C78" s="22"/>
      <c r="D78" s="22"/>
      <c r="E78" s="22"/>
      <c r="F78" s="22"/>
    </row>
    <row r="79" spans="1:6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58"/>
      <c r="C80" s="58"/>
      <c r="D80" s="58"/>
      <c r="E80" s="58"/>
      <c r="F80" s="22"/>
    </row>
    <row r="81" spans="1:6" ht="14.25" x14ac:dyDescent="0.2">
      <c r="A81" s="63" t="s">
        <v>38</v>
      </c>
      <c r="B81" s="63"/>
      <c r="C81" s="63"/>
      <c r="D81" s="63"/>
      <c r="E81" s="63"/>
      <c r="F81" s="63"/>
    </row>
    <row r="82" spans="1:6" ht="14.25" x14ac:dyDescent="0.2">
      <c r="A82" s="61" t="s">
        <v>39</v>
      </c>
      <c r="B82" s="61"/>
      <c r="C82" s="61"/>
      <c r="D82" s="61"/>
      <c r="E82" s="61"/>
      <c r="F82" s="61"/>
    </row>
    <row r="83" spans="1:6" x14ac:dyDescent="0.2">
      <c r="A83" s="22"/>
      <c r="B83" s="22"/>
      <c r="C83" s="22"/>
      <c r="D83" s="22"/>
      <c r="E83" s="22"/>
      <c r="F83" s="22"/>
    </row>
    <row r="84" spans="1:6" x14ac:dyDescent="0.2">
      <c r="A84" s="22"/>
      <c r="B84" s="59"/>
      <c r="C84" s="59"/>
      <c r="D84" s="59"/>
      <c r="E84" s="59"/>
      <c r="F84" s="22"/>
    </row>
    <row r="85" spans="1:6" ht="15" x14ac:dyDescent="0.2">
      <c r="A85" s="62" t="s">
        <v>7</v>
      </c>
      <c r="B85" s="62"/>
      <c r="C85" s="62"/>
      <c r="D85" s="62"/>
      <c r="E85" s="62"/>
      <c r="F85" s="62"/>
    </row>
    <row r="87" spans="1:6" ht="39.75" customHeight="1" x14ac:dyDescent="0.2">
      <c r="B87" s="56"/>
      <c r="C87" s="57"/>
      <c r="D87" s="57"/>
    </row>
    <row r="88" spans="1:6" ht="13.5" customHeight="1" x14ac:dyDescent="0.2"/>
    <row r="89" spans="1:6" x14ac:dyDescent="0.2">
      <c r="B89" s="17"/>
      <c r="C89" s="17"/>
      <c r="D89" s="17"/>
    </row>
  </sheetData>
  <mergeCells count="42">
    <mergeCell ref="B44:D44"/>
    <mergeCell ref="A30:F30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54:D5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74:D7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A85:F85"/>
    <mergeCell ref="B87:D87"/>
    <mergeCell ref="B75:D75"/>
    <mergeCell ref="B76:D76"/>
    <mergeCell ref="B80:E80"/>
    <mergeCell ref="A81:F81"/>
    <mergeCell ref="A82:F82"/>
    <mergeCell ref="B84:E84"/>
  </mergeCells>
  <dataValidations count="1">
    <dataValidation type="list" allowBlank="1" showInputMessage="1" showErrorMessage="1" sqref="B74:B76 B12:B20 B33:B65" xr:uid="{125E50E1-DC67-40ED-A228-A146B5525323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42A2-9C97-4D5F-8C04-21F6CB72C0B0}">
  <sheetPr>
    <pageSetUpPr fitToPage="1"/>
  </sheetPr>
  <dimension ref="A12:F90"/>
  <sheetViews>
    <sheetView view="pageBreakPreview" topLeftCell="A43" zoomScale="80" zoomScaleNormal="100" zoomScaleSheetLayoutView="80" workbookViewId="0">
      <selection activeCell="E69" sqref="E6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135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72</v>
      </c>
      <c r="C24" s="22"/>
      <c r="D24" s="22"/>
      <c r="E24" s="22"/>
      <c r="F24" s="22"/>
    </row>
    <row r="25" spans="1:6" ht="15" x14ac:dyDescent="0.2">
      <c r="A25" s="18"/>
      <c r="B25" s="26" t="s">
        <v>89</v>
      </c>
      <c r="C25" s="22"/>
      <c r="D25" s="22"/>
      <c r="E25" s="22"/>
      <c r="F25" s="22"/>
    </row>
    <row r="26" spans="1:6" ht="33.75" customHeight="1" x14ac:dyDescent="0.2">
      <c r="A26" s="18"/>
      <c r="B26" s="48" t="s">
        <v>73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136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14.25" x14ac:dyDescent="0.2">
      <c r="A35" s="22"/>
      <c r="B35" s="55" t="s">
        <v>137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/>
      <c r="C37" s="55"/>
      <c r="D37" s="55"/>
      <c r="E37" s="29"/>
      <c r="F37" s="22"/>
    </row>
    <row r="38" spans="1:6" ht="14.25" x14ac:dyDescent="0.2">
      <c r="A38" s="22"/>
      <c r="B38" s="55" t="s">
        <v>138</v>
      </c>
      <c r="C38" s="55"/>
      <c r="D38" s="55"/>
      <c r="E38" s="29"/>
      <c r="F38" s="22"/>
    </row>
    <row r="39" spans="1:6" ht="14.25" x14ac:dyDescent="0.2">
      <c r="A39" s="22"/>
      <c r="B39" s="55"/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14.25" x14ac:dyDescent="0.2">
      <c r="A41" s="22"/>
      <c r="B41" s="55"/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/>
      <c r="C43" s="55"/>
      <c r="D43" s="55"/>
      <c r="E43" s="29"/>
      <c r="F43" s="22"/>
    </row>
    <row r="44" spans="1:6" ht="14.25" x14ac:dyDescent="0.2">
      <c r="A44" s="22"/>
      <c r="B44" s="55"/>
      <c r="C44" s="55"/>
      <c r="D44" s="55"/>
      <c r="E44" s="29"/>
      <c r="F44" s="22"/>
    </row>
    <row r="45" spans="1:6" ht="14.25" x14ac:dyDescent="0.2">
      <c r="A45" s="22"/>
      <c r="B45" s="55"/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/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/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4.25" x14ac:dyDescent="0.2">
      <c r="A65" s="22"/>
      <c r="B65" s="55"/>
      <c r="C65" s="55"/>
      <c r="D65" s="55"/>
      <c r="E65" s="29"/>
      <c r="F65" s="22"/>
    </row>
    <row r="66" spans="1:6" ht="13.5" customHeight="1" x14ac:dyDescent="0.2">
      <c r="A66" s="22"/>
      <c r="B66" s="55"/>
      <c r="C66" s="55"/>
      <c r="D66" s="55"/>
      <c r="E66" s="29"/>
      <c r="F66" s="22"/>
    </row>
    <row r="67" spans="1:6" ht="13.5" customHeight="1" x14ac:dyDescent="0.2">
      <c r="A67" s="22"/>
      <c r="B67" s="26" t="s">
        <v>17</v>
      </c>
      <c r="C67" s="27"/>
      <c r="D67" s="27"/>
      <c r="E67" s="30">
        <f>3*325</f>
        <v>975</v>
      </c>
      <c r="F67" s="22"/>
    </row>
    <row r="68" spans="1:6" ht="13.5" customHeight="1" x14ac:dyDescent="0.2">
      <c r="A68" s="22"/>
      <c r="B68" s="35" t="s">
        <v>14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35" t="s">
        <v>15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26" t="s">
        <v>16</v>
      </c>
      <c r="C70" s="27"/>
      <c r="D70" s="27"/>
      <c r="E70" s="30">
        <f>SUM(E67:E69)</f>
        <v>975</v>
      </c>
      <c r="F70" s="22"/>
    </row>
    <row r="71" spans="1:6" ht="13.5" customHeight="1" x14ac:dyDescent="0.2">
      <c r="A71" s="22"/>
      <c r="B71" s="27" t="s">
        <v>5</v>
      </c>
      <c r="C71" s="32">
        <v>0.05</v>
      </c>
      <c r="D71" s="27"/>
      <c r="E71" s="36">
        <f>ROUND(E70*C71,2)</f>
        <v>48.75</v>
      </c>
      <c r="F71" s="22"/>
    </row>
    <row r="72" spans="1:6" ht="13.5" customHeight="1" x14ac:dyDescent="0.2">
      <c r="A72" s="22"/>
      <c r="B72" s="27" t="s">
        <v>4</v>
      </c>
      <c r="C72" s="43">
        <v>9.9750000000000005E-2</v>
      </c>
      <c r="D72" s="27"/>
      <c r="E72" s="44">
        <f>ROUND(E70*C72,2)</f>
        <v>97.26</v>
      </c>
      <c r="F72" s="22"/>
    </row>
    <row r="73" spans="1:6" ht="13.5" customHeight="1" x14ac:dyDescent="0.2">
      <c r="A73" s="22"/>
      <c r="B73" s="27"/>
      <c r="C73" s="27"/>
      <c r="D73" s="27"/>
      <c r="E73" s="33"/>
      <c r="F73" s="22"/>
    </row>
    <row r="74" spans="1:6" ht="16.5" customHeight="1" thickBot="1" x14ac:dyDescent="0.25">
      <c r="A74" s="22"/>
      <c r="B74" s="26" t="s">
        <v>18</v>
      </c>
      <c r="C74" s="27"/>
      <c r="D74" s="27"/>
      <c r="E74" s="34">
        <f>SUM(E70:E72)</f>
        <v>1121.01</v>
      </c>
      <c r="F74" s="22"/>
    </row>
    <row r="75" spans="1:6" ht="15.75" thickTop="1" x14ac:dyDescent="0.2">
      <c r="A75" s="22"/>
      <c r="B75" s="54"/>
      <c r="C75" s="54"/>
      <c r="D75" s="54"/>
      <c r="E75" s="37"/>
      <c r="F75" s="22"/>
    </row>
    <row r="76" spans="1:6" ht="15" x14ac:dyDescent="0.2">
      <c r="A76" s="22"/>
      <c r="B76" s="60" t="s">
        <v>20</v>
      </c>
      <c r="C76" s="60"/>
      <c r="D76" s="60"/>
      <c r="E76" s="37">
        <v>0</v>
      </c>
      <c r="F76" s="22"/>
    </row>
    <row r="77" spans="1:6" ht="15" x14ac:dyDescent="0.2">
      <c r="A77" s="22"/>
      <c r="B77" s="54"/>
      <c r="C77" s="54"/>
      <c r="D77" s="54"/>
      <c r="E77" s="37"/>
      <c r="F77" s="22"/>
    </row>
    <row r="78" spans="1:6" ht="19.5" customHeight="1" x14ac:dyDescent="0.2">
      <c r="A78" s="22"/>
      <c r="B78" s="38" t="s">
        <v>19</v>
      </c>
      <c r="C78" s="39"/>
      <c r="D78" s="39"/>
      <c r="E78" s="40">
        <f>E74-E76</f>
        <v>1121.01</v>
      </c>
      <c r="F78" s="22"/>
    </row>
    <row r="79" spans="1:6" ht="13.5" customHeight="1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58"/>
      <c r="C81" s="58"/>
      <c r="D81" s="58"/>
      <c r="E81" s="58"/>
      <c r="F81" s="22"/>
    </row>
    <row r="82" spans="1:6" ht="14.25" x14ac:dyDescent="0.2">
      <c r="A82" s="63" t="s">
        <v>38</v>
      </c>
      <c r="B82" s="63"/>
      <c r="C82" s="63"/>
      <c r="D82" s="63"/>
      <c r="E82" s="63"/>
      <c r="F82" s="63"/>
    </row>
    <row r="83" spans="1:6" ht="14.25" x14ac:dyDescent="0.2">
      <c r="A83" s="61" t="s">
        <v>39</v>
      </c>
      <c r="B83" s="61"/>
      <c r="C83" s="61"/>
      <c r="D83" s="61"/>
      <c r="E83" s="61"/>
      <c r="F83" s="61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59"/>
      <c r="C85" s="59"/>
      <c r="D85" s="59"/>
      <c r="E85" s="59"/>
      <c r="F85" s="22"/>
    </row>
    <row r="86" spans="1:6" ht="15" x14ac:dyDescent="0.2">
      <c r="A86" s="62" t="s">
        <v>7</v>
      </c>
      <c r="B86" s="62"/>
      <c r="C86" s="62"/>
      <c r="D86" s="62"/>
      <c r="E86" s="62"/>
      <c r="F86" s="62"/>
    </row>
    <row r="88" spans="1:6" ht="39.75" customHeight="1" x14ac:dyDescent="0.2">
      <c r="B88" s="56"/>
      <c r="C88" s="57"/>
      <c r="D88" s="57"/>
    </row>
    <row r="89" spans="1:6" ht="13.5" customHeight="1" x14ac:dyDescent="0.2"/>
    <row r="90" spans="1:6" x14ac:dyDescent="0.2">
      <c r="B90" s="17"/>
      <c r="C90" s="17"/>
      <c r="D90" s="17"/>
    </row>
  </sheetData>
  <mergeCells count="43">
    <mergeCell ref="B88:D88"/>
    <mergeCell ref="B64:D64"/>
    <mergeCell ref="B65:D65"/>
    <mergeCell ref="B66:D66"/>
    <mergeCell ref="B75:D75"/>
    <mergeCell ref="B76:D76"/>
    <mergeCell ref="B77:D77"/>
    <mergeCell ref="B81:E81"/>
    <mergeCell ref="A82:F82"/>
    <mergeCell ref="A83:F83"/>
    <mergeCell ref="B85:E85"/>
    <mergeCell ref="A86:F86"/>
    <mergeCell ref="B63:D63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51:D51"/>
    <mergeCell ref="B39:D39"/>
    <mergeCell ref="B40:D40"/>
    <mergeCell ref="B41:D41"/>
    <mergeCell ref="B43:D43"/>
    <mergeCell ref="B44:D44"/>
    <mergeCell ref="B45:D45"/>
    <mergeCell ref="B42:D42"/>
    <mergeCell ref="B46:D46"/>
    <mergeCell ref="B47:D47"/>
    <mergeCell ref="B48:D48"/>
    <mergeCell ref="B49:D49"/>
    <mergeCell ref="B50:D50"/>
    <mergeCell ref="B38:D38"/>
    <mergeCell ref="A30:F30"/>
    <mergeCell ref="B34:D34"/>
    <mergeCell ref="B35:D35"/>
    <mergeCell ref="B36:D36"/>
    <mergeCell ref="B37:D37"/>
  </mergeCells>
  <dataValidations count="1">
    <dataValidation type="list" allowBlank="1" showInputMessage="1" showErrorMessage="1" sqref="B75:B77 B12:B20 B33:B66" xr:uid="{A0D61C92-B7B7-4DAE-B8B6-0278325C4DF7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E8B4-616B-4AD6-991F-F211CB8AA661}">
  <sheetPr>
    <pageSetUpPr fitToPage="1"/>
  </sheetPr>
  <dimension ref="A12:F90"/>
  <sheetViews>
    <sheetView view="pageBreakPreview" topLeftCell="A28" zoomScale="80" zoomScaleNormal="100" zoomScaleSheetLayoutView="80" workbookViewId="0">
      <selection activeCell="E68" sqref="E68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139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72</v>
      </c>
      <c r="C24" s="22"/>
      <c r="D24" s="22"/>
      <c r="E24" s="22"/>
      <c r="F24" s="22"/>
    </row>
    <row r="25" spans="1:6" ht="15" x14ac:dyDescent="0.2">
      <c r="A25" s="18"/>
      <c r="B25" s="26" t="s">
        <v>89</v>
      </c>
      <c r="C25" s="22"/>
      <c r="D25" s="22"/>
      <c r="E25" s="22"/>
      <c r="F25" s="22"/>
    </row>
    <row r="26" spans="1:6" ht="33.75" customHeight="1" x14ac:dyDescent="0.2">
      <c r="A26" s="18"/>
      <c r="B26" s="48" t="s">
        <v>73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140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14.25" x14ac:dyDescent="0.2">
      <c r="A35" s="22"/>
      <c r="B35" s="55" t="s">
        <v>141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/>
      <c r="C37" s="55"/>
      <c r="D37" s="55"/>
      <c r="E37" s="29"/>
      <c r="F37" s="22"/>
    </row>
    <row r="38" spans="1:6" ht="14.25" x14ac:dyDescent="0.2">
      <c r="A38" s="22"/>
      <c r="B38" s="55" t="s">
        <v>142</v>
      </c>
      <c r="C38" s="55"/>
      <c r="D38" s="55"/>
      <c r="E38" s="29"/>
      <c r="F38" s="22"/>
    </row>
    <row r="39" spans="1:6" ht="14.25" x14ac:dyDescent="0.2">
      <c r="A39" s="22"/>
      <c r="B39" s="55"/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14.25" x14ac:dyDescent="0.2">
      <c r="A41" s="22"/>
      <c r="B41" s="55"/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/>
      <c r="C43" s="55"/>
      <c r="D43" s="55"/>
      <c r="E43" s="29"/>
      <c r="F43" s="22"/>
    </row>
    <row r="44" spans="1:6" ht="14.25" x14ac:dyDescent="0.2">
      <c r="A44" s="22"/>
      <c r="B44" s="55"/>
      <c r="C44" s="55"/>
      <c r="D44" s="55"/>
      <c r="E44" s="29"/>
      <c r="F44" s="22"/>
    </row>
    <row r="45" spans="1:6" ht="14.25" x14ac:dyDescent="0.2">
      <c r="A45" s="22"/>
      <c r="B45" s="55"/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/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/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4.25" x14ac:dyDescent="0.2">
      <c r="A65" s="22"/>
      <c r="B65" s="55"/>
      <c r="C65" s="55"/>
      <c r="D65" s="55"/>
      <c r="E65" s="29"/>
      <c r="F65" s="22"/>
    </row>
    <row r="66" spans="1:6" ht="13.5" customHeight="1" x14ac:dyDescent="0.2">
      <c r="A66" s="22"/>
      <c r="B66" s="55"/>
      <c r="C66" s="55"/>
      <c r="D66" s="55"/>
      <c r="E66" s="29"/>
      <c r="F66" s="22"/>
    </row>
    <row r="67" spans="1:6" ht="13.5" customHeight="1" x14ac:dyDescent="0.2">
      <c r="A67" s="22"/>
      <c r="B67" s="26" t="s">
        <v>17</v>
      </c>
      <c r="C67" s="27"/>
      <c r="D67" s="27"/>
      <c r="E67" s="30">
        <f>4*350</f>
        <v>1400</v>
      </c>
      <c r="F67" s="22"/>
    </row>
    <row r="68" spans="1:6" ht="13.5" customHeight="1" x14ac:dyDescent="0.2">
      <c r="A68" s="22"/>
      <c r="B68" s="35" t="s">
        <v>14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35" t="s">
        <v>15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26" t="s">
        <v>16</v>
      </c>
      <c r="C70" s="27"/>
      <c r="D70" s="27"/>
      <c r="E70" s="30">
        <f>SUM(E67:E69)</f>
        <v>1400</v>
      </c>
      <c r="F70" s="22"/>
    </row>
    <row r="71" spans="1:6" ht="13.5" customHeight="1" x14ac:dyDescent="0.2">
      <c r="A71" s="22"/>
      <c r="B71" s="27" t="s">
        <v>5</v>
      </c>
      <c r="C71" s="32">
        <v>0.05</v>
      </c>
      <c r="D71" s="27"/>
      <c r="E71" s="36">
        <f>ROUND(E70*C71,2)</f>
        <v>70</v>
      </c>
      <c r="F71" s="22"/>
    </row>
    <row r="72" spans="1:6" ht="13.5" customHeight="1" x14ac:dyDescent="0.2">
      <c r="A72" s="22"/>
      <c r="B72" s="27" t="s">
        <v>4</v>
      </c>
      <c r="C72" s="43">
        <v>9.9750000000000005E-2</v>
      </c>
      <c r="D72" s="27"/>
      <c r="E72" s="44">
        <f>ROUND(E70*C72,2)</f>
        <v>139.65</v>
      </c>
      <c r="F72" s="22"/>
    </row>
    <row r="73" spans="1:6" ht="13.5" customHeight="1" x14ac:dyDescent="0.2">
      <c r="A73" s="22"/>
      <c r="B73" s="27"/>
      <c r="C73" s="27"/>
      <c r="D73" s="27"/>
      <c r="E73" s="33"/>
      <c r="F73" s="22"/>
    </row>
    <row r="74" spans="1:6" ht="16.5" customHeight="1" thickBot="1" x14ac:dyDescent="0.25">
      <c r="A74" s="22"/>
      <c r="B74" s="26" t="s">
        <v>18</v>
      </c>
      <c r="C74" s="27"/>
      <c r="D74" s="27"/>
      <c r="E74" s="34">
        <f>SUM(E70:E72)</f>
        <v>1609.65</v>
      </c>
      <c r="F74" s="22"/>
    </row>
    <row r="75" spans="1:6" ht="15.75" thickTop="1" x14ac:dyDescent="0.2">
      <c r="A75" s="22"/>
      <c r="B75" s="54"/>
      <c r="C75" s="54"/>
      <c r="D75" s="54"/>
      <c r="E75" s="37"/>
      <c r="F75" s="22"/>
    </row>
    <row r="76" spans="1:6" ht="15" x14ac:dyDescent="0.2">
      <c r="A76" s="22"/>
      <c r="B76" s="60" t="s">
        <v>20</v>
      </c>
      <c r="C76" s="60"/>
      <c r="D76" s="60"/>
      <c r="E76" s="37">
        <v>0</v>
      </c>
      <c r="F76" s="22"/>
    </row>
    <row r="77" spans="1:6" ht="15" x14ac:dyDescent="0.2">
      <c r="A77" s="22"/>
      <c r="B77" s="54"/>
      <c r="C77" s="54"/>
      <c r="D77" s="54"/>
      <c r="E77" s="37"/>
      <c r="F77" s="22"/>
    </row>
    <row r="78" spans="1:6" ht="19.5" customHeight="1" x14ac:dyDescent="0.2">
      <c r="A78" s="22"/>
      <c r="B78" s="38" t="s">
        <v>19</v>
      </c>
      <c r="C78" s="39"/>
      <c r="D78" s="39"/>
      <c r="E78" s="40">
        <f>E74-E76</f>
        <v>1609.65</v>
      </c>
      <c r="F78" s="22"/>
    </row>
    <row r="79" spans="1:6" ht="13.5" customHeight="1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58"/>
      <c r="C81" s="58"/>
      <c r="D81" s="58"/>
      <c r="E81" s="58"/>
      <c r="F81" s="22"/>
    </row>
    <row r="82" spans="1:6" ht="14.25" x14ac:dyDescent="0.2">
      <c r="A82" s="63" t="s">
        <v>38</v>
      </c>
      <c r="B82" s="63"/>
      <c r="C82" s="63"/>
      <c r="D82" s="63"/>
      <c r="E82" s="63"/>
      <c r="F82" s="63"/>
    </row>
    <row r="83" spans="1:6" ht="14.25" x14ac:dyDescent="0.2">
      <c r="A83" s="61" t="s">
        <v>39</v>
      </c>
      <c r="B83" s="61"/>
      <c r="C83" s="61"/>
      <c r="D83" s="61"/>
      <c r="E83" s="61"/>
      <c r="F83" s="61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59"/>
      <c r="C85" s="59"/>
      <c r="D85" s="59"/>
      <c r="E85" s="59"/>
      <c r="F85" s="22"/>
    </row>
    <row r="86" spans="1:6" ht="15" x14ac:dyDescent="0.2">
      <c r="A86" s="62" t="s">
        <v>7</v>
      </c>
      <c r="B86" s="62"/>
      <c r="C86" s="62"/>
      <c r="D86" s="62"/>
      <c r="E86" s="62"/>
      <c r="F86" s="62"/>
    </row>
    <row r="88" spans="1:6" ht="39.75" customHeight="1" x14ac:dyDescent="0.2">
      <c r="B88" s="56"/>
      <c r="C88" s="57"/>
      <c r="D88" s="57"/>
    </row>
    <row r="89" spans="1:6" ht="13.5" customHeight="1" x14ac:dyDescent="0.2"/>
    <row r="90" spans="1:6" x14ac:dyDescent="0.2">
      <c r="B90" s="17"/>
      <c r="C90" s="17"/>
      <c r="D90" s="17"/>
    </row>
  </sheetData>
  <mergeCells count="43">
    <mergeCell ref="B44:D44"/>
    <mergeCell ref="A30:F30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56:D56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76:D7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75:D75"/>
    <mergeCell ref="B88:D88"/>
    <mergeCell ref="B77:D77"/>
    <mergeCell ref="B81:E81"/>
    <mergeCell ref="A82:F82"/>
    <mergeCell ref="A83:F83"/>
    <mergeCell ref="B85:E85"/>
    <mergeCell ref="A86:F86"/>
  </mergeCells>
  <dataValidations count="1">
    <dataValidation type="list" allowBlank="1" showInputMessage="1" showErrorMessage="1" sqref="B75:B77 B12:B20 B33:B66" xr:uid="{5DBE89F7-2181-454E-85B1-BDF18F7E9B82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F6BA-08D0-47ED-9AC8-51AB3680B79A}">
  <sheetPr>
    <pageSetUpPr fitToPage="1"/>
  </sheetPr>
  <dimension ref="A12:F90"/>
  <sheetViews>
    <sheetView tabSelected="1" view="pageBreakPreview" topLeftCell="A33" zoomScale="80" zoomScaleNormal="100" zoomScaleSheetLayoutView="80" workbookViewId="0">
      <selection activeCell="E68" sqref="E68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143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72</v>
      </c>
      <c r="C24" s="22"/>
      <c r="D24" s="22"/>
      <c r="E24" s="22"/>
      <c r="F24" s="22"/>
    </row>
    <row r="25" spans="1:6" ht="15" x14ac:dyDescent="0.2">
      <c r="A25" s="18"/>
      <c r="B25" s="26" t="s">
        <v>89</v>
      </c>
      <c r="C25" s="22"/>
      <c r="D25" s="22"/>
      <c r="E25" s="22"/>
      <c r="F25" s="22"/>
    </row>
    <row r="26" spans="1:6" ht="33.75" customHeight="1" x14ac:dyDescent="0.2">
      <c r="A26" s="18"/>
      <c r="B26" s="48" t="s">
        <v>73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144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3" t="s">
        <v>0</v>
      </c>
      <c r="B30" s="53"/>
      <c r="C30" s="53"/>
      <c r="D30" s="53"/>
      <c r="E30" s="53"/>
      <c r="F30" s="53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49"/>
      <c r="C33" s="50"/>
      <c r="D33" s="50"/>
      <c r="E33" s="29"/>
      <c r="F33" s="22"/>
    </row>
    <row r="34" spans="1:6" ht="14.25" x14ac:dyDescent="0.2">
      <c r="A34" s="22"/>
      <c r="B34" s="55"/>
      <c r="C34" s="55"/>
      <c r="D34" s="55"/>
      <c r="E34" s="29"/>
      <c r="F34" s="22"/>
    </row>
    <row r="35" spans="1:6" ht="14.25" x14ac:dyDescent="0.2">
      <c r="A35" s="22"/>
      <c r="B35" s="55" t="s">
        <v>145</v>
      </c>
      <c r="C35" s="55"/>
      <c r="D35" s="55"/>
      <c r="E35" s="29"/>
      <c r="F35" s="22"/>
    </row>
    <row r="36" spans="1:6" ht="14.25" x14ac:dyDescent="0.2">
      <c r="A36" s="22"/>
      <c r="B36" s="55"/>
      <c r="C36" s="55"/>
      <c r="D36" s="55"/>
      <c r="E36" s="29"/>
      <c r="F36" s="22"/>
    </row>
    <row r="37" spans="1:6" ht="14.25" x14ac:dyDescent="0.2">
      <c r="A37" s="22"/>
      <c r="B37" s="55"/>
      <c r="C37" s="55"/>
      <c r="D37" s="55"/>
      <c r="E37" s="29"/>
      <c r="F37" s="22"/>
    </row>
    <row r="38" spans="1:6" ht="14.25" x14ac:dyDescent="0.2">
      <c r="A38" s="22"/>
      <c r="B38" s="55"/>
      <c r="C38" s="55"/>
      <c r="D38" s="55"/>
      <c r="E38" s="29"/>
      <c r="F38" s="22"/>
    </row>
    <row r="39" spans="1:6" ht="14.25" x14ac:dyDescent="0.2">
      <c r="A39" s="22"/>
      <c r="B39" s="55"/>
      <c r="C39" s="55"/>
      <c r="D39" s="55"/>
      <c r="E39" s="29"/>
      <c r="F39" s="22"/>
    </row>
    <row r="40" spans="1:6" ht="14.25" x14ac:dyDescent="0.2">
      <c r="A40" s="22"/>
      <c r="B40" s="55"/>
      <c r="C40" s="55"/>
      <c r="D40" s="55"/>
      <c r="E40" s="29"/>
      <c r="F40" s="22"/>
    </row>
    <row r="41" spans="1:6" ht="14.25" x14ac:dyDescent="0.2">
      <c r="A41" s="22"/>
      <c r="B41" s="55"/>
      <c r="C41" s="55"/>
      <c r="D41" s="55"/>
      <c r="E41" s="29"/>
      <c r="F41" s="22"/>
    </row>
    <row r="42" spans="1:6" ht="14.25" x14ac:dyDescent="0.2">
      <c r="A42" s="22"/>
      <c r="B42" s="55"/>
      <c r="C42" s="55"/>
      <c r="D42" s="55"/>
      <c r="E42" s="29"/>
      <c r="F42" s="22"/>
    </row>
    <row r="43" spans="1:6" ht="14.25" x14ac:dyDescent="0.2">
      <c r="A43" s="22"/>
      <c r="B43" s="55"/>
      <c r="C43" s="55"/>
      <c r="D43" s="55"/>
      <c r="E43" s="29"/>
      <c r="F43" s="22"/>
    </row>
    <row r="44" spans="1:6" ht="14.25" x14ac:dyDescent="0.2">
      <c r="A44" s="22"/>
      <c r="B44" s="55"/>
      <c r="C44" s="55"/>
      <c r="D44" s="55"/>
      <c r="E44" s="29"/>
      <c r="F44" s="22"/>
    </row>
    <row r="45" spans="1:6" ht="14.25" x14ac:dyDescent="0.2">
      <c r="A45" s="22"/>
      <c r="B45" s="55"/>
      <c r="C45" s="55"/>
      <c r="D45" s="55"/>
      <c r="E45" s="29"/>
      <c r="F45" s="22"/>
    </row>
    <row r="46" spans="1:6" ht="14.25" x14ac:dyDescent="0.2">
      <c r="A46" s="22"/>
      <c r="B46" s="55"/>
      <c r="C46" s="55"/>
      <c r="D46" s="55"/>
      <c r="E46" s="29"/>
      <c r="F46" s="22"/>
    </row>
    <row r="47" spans="1:6" ht="14.25" x14ac:dyDescent="0.2">
      <c r="A47" s="22"/>
      <c r="B47" s="55"/>
      <c r="C47" s="55"/>
      <c r="D47" s="55"/>
      <c r="E47" s="29"/>
      <c r="F47" s="22"/>
    </row>
    <row r="48" spans="1:6" ht="14.25" x14ac:dyDescent="0.2">
      <c r="A48" s="22"/>
      <c r="B48" s="55"/>
      <c r="C48" s="55"/>
      <c r="D48" s="55"/>
      <c r="E48" s="29"/>
      <c r="F48" s="22"/>
    </row>
    <row r="49" spans="1:6" ht="14.25" x14ac:dyDescent="0.2">
      <c r="A49" s="22"/>
      <c r="B49" s="55"/>
      <c r="C49" s="55"/>
      <c r="D49" s="55"/>
      <c r="E49" s="29"/>
      <c r="F49" s="22"/>
    </row>
    <row r="50" spans="1:6" ht="14.25" x14ac:dyDescent="0.2">
      <c r="A50" s="22"/>
      <c r="B50" s="55"/>
      <c r="C50" s="55"/>
      <c r="D50" s="55"/>
      <c r="E50" s="29"/>
      <c r="F50" s="22"/>
    </row>
    <row r="51" spans="1:6" ht="14.25" x14ac:dyDescent="0.2">
      <c r="A51" s="22"/>
      <c r="B51" s="55"/>
      <c r="C51" s="55"/>
      <c r="D51" s="55"/>
      <c r="E51" s="29"/>
      <c r="F51" s="22"/>
    </row>
    <row r="52" spans="1:6" ht="14.25" x14ac:dyDescent="0.2">
      <c r="A52" s="22"/>
      <c r="B52" s="55"/>
      <c r="C52" s="55"/>
      <c r="D52" s="55"/>
      <c r="E52" s="29"/>
      <c r="F52" s="22"/>
    </row>
    <row r="53" spans="1:6" ht="14.25" x14ac:dyDescent="0.2">
      <c r="A53" s="22"/>
      <c r="B53" s="55"/>
      <c r="C53" s="55"/>
      <c r="D53" s="55"/>
      <c r="E53" s="29"/>
      <c r="F53" s="22"/>
    </row>
    <row r="54" spans="1:6" ht="14.25" x14ac:dyDescent="0.2">
      <c r="A54" s="22"/>
      <c r="B54" s="55"/>
      <c r="C54" s="55"/>
      <c r="D54" s="55"/>
      <c r="E54" s="29"/>
      <c r="F54" s="22"/>
    </row>
    <row r="55" spans="1:6" ht="14.25" x14ac:dyDescent="0.2">
      <c r="A55" s="22"/>
      <c r="B55" s="55"/>
      <c r="C55" s="55"/>
      <c r="D55" s="55"/>
      <c r="E55" s="29"/>
      <c r="F55" s="22"/>
    </row>
    <row r="56" spans="1:6" ht="14.25" x14ac:dyDescent="0.2">
      <c r="A56" s="22"/>
      <c r="B56" s="55"/>
      <c r="C56" s="55"/>
      <c r="D56" s="55"/>
      <c r="E56" s="29"/>
      <c r="F56" s="22"/>
    </row>
    <row r="57" spans="1:6" ht="14.25" x14ac:dyDescent="0.2">
      <c r="A57" s="22"/>
      <c r="B57" s="55"/>
      <c r="C57" s="55"/>
      <c r="D57" s="55"/>
      <c r="E57" s="29"/>
      <c r="F57" s="22"/>
    </row>
    <row r="58" spans="1:6" ht="14.25" x14ac:dyDescent="0.2">
      <c r="A58" s="22"/>
      <c r="B58" s="55"/>
      <c r="C58" s="55"/>
      <c r="D58" s="55"/>
      <c r="E58" s="29"/>
      <c r="F58" s="22"/>
    </row>
    <row r="59" spans="1:6" ht="14.25" x14ac:dyDescent="0.2">
      <c r="A59" s="22"/>
      <c r="B59" s="55"/>
      <c r="C59" s="55"/>
      <c r="D59" s="55"/>
      <c r="E59" s="29"/>
      <c r="F59" s="22"/>
    </row>
    <row r="60" spans="1:6" ht="14.25" x14ac:dyDescent="0.2">
      <c r="A60" s="22"/>
      <c r="B60" s="55"/>
      <c r="C60" s="55"/>
      <c r="D60" s="55"/>
      <c r="E60" s="29"/>
      <c r="F60" s="22"/>
    </row>
    <row r="61" spans="1:6" ht="14.25" x14ac:dyDescent="0.2">
      <c r="A61" s="22"/>
      <c r="B61" s="55"/>
      <c r="C61" s="55"/>
      <c r="D61" s="55"/>
      <c r="E61" s="29"/>
      <c r="F61" s="22"/>
    </row>
    <row r="62" spans="1:6" ht="14.25" x14ac:dyDescent="0.2">
      <c r="A62" s="22"/>
      <c r="B62" s="55"/>
      <c r="C62" s="55"/>
      <c r="D62" s="55"/>
      <c r="E62" s="29"/>
      <c r="F62" s="22"/>
    </row>
    <row r="63" spans="1:6" ht="14.25" x14ac:dyDescent="0.2">
      <c r="A63" s="22"/>
      <c r="B63" s="55"/>
      <c r="C63" s="55"/>
      <c r="D63" s="55"/>
      <c r="E63" s="29"/>
      <c r="F63" s="22"/>
    </row>
    <row r="64" spans="1:6" ht="14.25" x14ac:dyDescent="0.2">
      <c r="A64" s="22"/>
      <c r="B64" s="55"/>
      <c r="C64" s="55"/>
      <c r="D64" s="55"/>
      <c r="E64" s="29"/>
      <c r="F64" s="22"/>
    </row>
    <row r="65" spans="1:6" ht="14.25" x14ac:dyDescent="0.2">
      <c r="A65" s="22"/>
      <c r="B65" s="55"/>
      <c r="C65" s="55"/>
      <c r="D65" s="55"/>
      <c r="E65" s="29"/>
      <c r="F65" s="22"/>
    </row>
    <row r="66" spans="1:6" ht="13.5" customHeight="1" x14ac:dyDescent="0.2">
      <c r="A66" s="22"/>
      <c r="B66" s="55"/>
      <c r="C66" s="55"/>
      <c r="D66" s="55"/>
      <c r="E66" s="29"/>
      <c r="F66" s="22"/>
    </row>
    <row r="67" spans="1:6" ht="13.5" customHeight="1" x14ac:dyDescent="0.2">
      <c r="A67" s="22"/>
      <c r="B67" s="26" t="s">
        <v>17</v>
      </c>
      <c r="C67" s="27"/>
      <c r="D67" s="27"/>
      <c r="E67" s="30">
        <f>0.75*350</f>
        <v>262.5</v>
      </c>
      <c r="F67" s="22"/>
    </row>
    <row r="68" spans="1:6" ht="13.5" customHeight="1" x14ac:dyDescent="0.2">
      <c r="A68" s="22"/>
      <c r="B68" s="35" t="s">
        <v>14</v>
      </c>
      <c r="C68" s="27"/>
      <c r="D68" s="27"/>
      <c r="E68" s="31">
        <v>0</v>
      </c>
      <c r="F68" s="22"/>
    </row>
    <row r="69" spans="1:6" ht="13.5" customHeight="1" x14ac:dyDescent="0.2">
      <c r="A69" s="22"/>
      <c r="B69" s="35" t="s">
        <v>15</v>
      </c>
      <c r="C69" s="27"/>
      <c r="D69" s="27"/>
      <c r="E69" s="31">
        <v>0</v>
      </c>
      <c r="F69" s="22"/>
    </row>
    <row r="70" spans="1:6" ht="13.5" customHeight="1" x14ac:dyDescent="0.2">
      <c r="A70" s="22"/>
      <c r="B70" s="26" t="s">
        <v>16</v>
      </c>
      <c r="C70" s="27"/>
      <c r="D70" s="27"/>
      <c r="E70" s="30">
        <f>SUM(E67:E69)</f>
        <v>262.5</v>
      </c>
      <c r="F70" s="22"/>
    </row>
    <row r="71" spans="1:6" ht="13.5" customHeight="1" x14ac:dyDescent="0.2">
      <c r="A71" s="22"/>
      <c r="B71" s="27" t="s">
        <v>5</v>
      </c>
      <c r="C71" s="32">
        <v>0.05</v>
      </c>
      <c r="D71" s="27"/>
      <c r="E71" s="36">
        <f>ROUND(E70*C71,2)</f>
        <v>13.13</v>
      </c>
      <c r="F71" s="22"/>
    </row>
    <row r="72" spans="1:6" ht="13.5" customHeight="1" x14ac:dyDescent="0.2">
      <c r="A72" s="22"/>
      <c r="B72" s="27" t="s">
        <v>4</v>
      </c>
      <c r="C72" s="43">
        <v>9.9750000000000005E-2</v>
      </c>
      <c r="D72" s="27"/>
      <c r="E72" s="44">
        <f>ROUND(E70*C72,2)</f>
        <v>26.18</v>
      </c>
      <c r="F72" s="22"/>
    </row>
    <row r="73" spans="1:6" ht="13.5" customHeight="1" x14ac:dyDescent="0.2">
      <c r="A73" s="22"/>
      <c r="B73" s="27"/>
      <c r="C73" s="27"/>
      <c r="D73" s="27"/>
      <c r="E73" s="33"/>
      <c r="F73" s="22"/>
    </row>
    <row r="74" spans="1:6" ht="16.5" customHeight="1" thickBot="1" x14ac:dyDescent="0.25">
      <c r="A74" s="22"/>
      <c r="B74" s="26" t="s">
        <v>18</v>
      </c>
      <c r="C74" s="27"/>
      <c r="D74" s="27"/>
      <c r="E74" s="34">
        <f>SUM(E70:E72)</f>
        <v>301.81</v>
      </c>
      <c r="F74" s="22"/>
    </row>
    <row r="75" spans="1:6" ht="15.75" thickTop="1" x14ac:dyDescent="0.2">
      <c r="A75" s="22"/>
      <c r="B75" s="54"/>
      <c r="C75" s="54"/>
      <c r="D75" s="54"/>
      <c r="E75" s="37"/>
      <c r="F75" s="22"/>
    </row>
    <row r="76" spans="1:6" ht="15" x14ac:dyDescent="0.2">
      <c r="A76" s="22"/>
      <c r="B76" s="60" t="s">
        <v>20</v>
      </c>
      <c r="C76" s="60"/>
      <c r="D76" s="60"/>
      <c r="E76" s="37">
        <v>0</v>
      </c>
      <c r="F76" s="22"/>
    </row>
    <row r="77" spans="1:6" ht="15" x14ac:dyDescent="0.2">
      <c r="A77" s="22"/>
      <c r="B77" s="54"/>
      <c r="C77" s="54"/>
      <c r="D77" s="54"/>
      <c r="E77" s="37"/>
      <c r="F77" s="22"/>
    </row>
    <row r="78" spans="1:6" ht="19.5" customHeight="1" x14ac:dyDescent="0.2">
      <c r="A78" s="22"/>
      <c r="B78" s="38" t="s">
        <v>19</v>
      </c>
      <c r="C78" s="39"/>
      <c r="D78" s="39"/>
      <c r="E78" s="40">
        <f>E74-E76</f>
        <v>301.81</v>
      </c>
      <c r="F78" s="22"/>
    </row>
    <row r="79" spans="1:6" ht="13.5" customHeight="1" x14ac:dyDescent="0.2">
      <c r="A79" s="22"/>
      <c r="B79" s="22"/>
      <c r="C79" s="22"/>
      <c r="D79" s="22"/>
      <c r="E79" s="22"/>
      <c r="F79" s="22"/>
    </row>
    <row r="80" spans="1:6" x14ac:dyDescent="0.2">
      <c r="A80" s="22"/>
      <c r="B80" s="22"/>
      <c r="C80" s="22"/>
      <c r="D80" s="22"/>
      <c r="E80" s="22"/>
      <c r="F80" s="22"/>
    </row>
    <row r="81" spans="1:6" x14ac:dyDescent="0.2">
      <c r="A81" s="22"/>
      <c r="B81" s="58"/>
      <c r="C81" s="58"/>
      <c r="D81" s="58"/>
      <c r="E81" s="58"/>
      <c r="F81" s="22"/>
    </row>
    <row r="82" spans="1:6" ht="14.25" x14ac:dyDescent="0.2">
      <c r="A82" s="63" t="s">
        <v>38</v>
      </c>
      <c r="B82" s="63"/>
      <c r="C82" s="63"/>
      <c r="D82" s="63"/>
      <c r="E82" s="63"/>
      <c r="F82" s="63"/>
    </row>
    <row r="83" spans="1:6" ht="14.25" x14ac:dyDescent="0.2">
      <c r="A83" s="61" t="s">
        <v>39</v>
      </c>
      <c r="B83" s="61"/>
      <c r="C83" s="61"/>
      <c r="D83" s="61"/>
      <c r="E83" s="61"/>
      <c r="F83" s="61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59"/>
      <c r="C85" s="59"/>
      <c r="D85" s="59"/>
      <c r="E85" s="59"/>
      <c r="F85" s="22"/>
    </row>
    <row r="86" spans="1:6" ht="15" x14ac:dyDescent="0.2">
      <c r="A86" s="62" t="s">
        <v>7</v>
      </c>
      <c r="B86" s="62"/>
      <c r="C86" s="62"/>
      <c r="D86" s="62"/>
      <c r="E86" s="62"/>
      <c r="F86" s="62"/>
    </row>
    <row r="88" spans="1:6" ht="39.75" customHeight="1" x14ac:dyDescent="0.2">
      <c r="B88" s="56"/>
      <c r="C88" s="57"/>
      <c r="D88" s="57"/>
    </row>
    <row r="89" spans="1:6" ht="13.5" customHeight="1" x14ac:dyDescent="0.2"/>
    <row r="90" spans="1:6" x14ac:dyDescent="0.2">
      <c r="B90" s="17"/>
      <c r="C90" s="17"/>
      <c r="D90" s="17"/>
    </row>
  </sheetData>
  <mergeCells count="43">
    <mergeCell ref="B88:D88"/>
    <mergeCell ref="B77:D77"/>
    <mergeCell ref="B81:E81"/>
    <mergeCell ref="A82:F82"/>
    <mergeCell ref="A83:F83"/>
    <mergeCell ref="B85:E85"/>
    <mergeCell ref="A86:F86"/>
    <mergeCell ref="B63:D63"/>
    <mergeCell ref="B64:D64"/>
    <mergeCell ref="B65:D65"/>
    <mergeCell ref="B66:D66"/>
    <mergeCell ref="B75:D75"/>
    <mergeCell ref="B76:D76"/>
    <mergeCell ref="B57:D57"/>
    <mergeCell ref="B58:D58"/>
    <mergeCell ref="B59:D59"/>
    <mergeCell ref="B60:D60"/>
    <mergeCell ref="B61:D61"/>
    <mergeCell ref="B62:D62"/>
    <mergeCell ref="B51:D51"/>
    <mergeCell ref="B52:D52"/>
    <mergeCell ref="B53:D53"/>
    <mergeCell ref="B54:D54"/>
    <mergeCell ref="B55:D55"/>
    <mergeCell ref="B56:D56"/>
    <mergeCell ref="B45:D45"/>
    <mergeCell ref="B46:D46"/>
    <mergeCell ref="B47:D47"/>
    <mergeCell ref="B48:D48"/>
    <mergeCell ref="B49:D49"/>
    <mergeCell ref="B50:D50"/>
    <mergeCell ref="B39:D39"/>
    <mergeCell ref="B40:D40"/>
    <mergeCell ref="B41:D41"/>
    <mergeCell ref="B42:D42"/>
    <mergeCell ref="B43:D43"/>
    <mergeCell ref="B44:D44"/>
    <mergeCell ref="A30:F30"/>
    <mergeCell ref="B34:D34"/>
    <mergeCell ref="B35:D35"/>
    <mergeCell ref="B36:D36"/>
    <mergeCell ref="B37:D37"/>
    <mergeCell ref="B38:D38"/>
  </mergeCells>
  <dataValidations count="1">
    <dataValidation type="list" allowBlank="1" showInputMessage="1" showErrorMessage="1" sqref="B75:B77 B12:B20 B33:B66" xr:uid="{CAA66337-8850-4A93-B704-FD5A88B0A4A8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53"/>
  <sheetViews>
    <sheetView view="pageBreakPreview" zoomScaleNormal="100" workbookViewId="0">
      <selection activeCell="C54" sqref="C54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4" t="s">
        <v>1</v>
      </c>
      <c r="C1" s="64"/>
      <c r="D1" s="13"/>
    </row>
    <row r="2" spans="1:4" ht="13.5" customHeight="1" x14ac:dyDescent="0.3">
      <c r="A2" s="6"/>
      <c r="B2" s="14"/>
      <c r="C2" s="14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6"/>
      <c r="C4" s="45" t="s">
        <v>3</v>
      </c>
      <c r="D4" s="7"/>
    </row>
    <row r="5" spans="1:4" x14ac:dyDescent="0.2">
      <c r="A5" s="6"/>
      <c r="B5" s="15"/>
      <c r="C5" s="42" t="s">
        <v>37</v>
      </c>
      <c r="D5" s="7"/>
    </row>
    <row r="6" spans="1:4" x14ac:dyDescent="0.2">
      <c r="A6" s="6"/>
      <c r="B6" s="15"/>
      <c r="C6" s="8" t="s">
        <v>10</v>
      </c>
      <c r="D6" s="7"/>
    </row>
    <row r="7" spans="1:4" x14ac:dyDescent="0.2">
      <c r="A7" s="6"/>
      <c r="B7" s="15"/>
      <c r="C7" s="8" t="s">
        <v>113</v>
      </c>
      <c r="D7" s="7"/>
    </row>
    <row r="8" spans="1:4" x14ac:dyDescent="0.2">
      <c r="A8" s="6"/>
      <c r="B8" s="15"/>
      <c r="C8" s="8" t="s">
        <v>21</v>
      </c>
      <c r="D8" s="7"/>
    </row>
    <row r="9" spans="1:4" x14ac:dyDescent="0.2">
      <c r="A9" s="6"/>
      <c r="B9" s="15"/>
      <c r="C9" s="8" t="s">
        <v>114</v>
      </c>
      <c r="D9" s="7"/>
    </row>
    <row r="10" spans="1:4" x14ac:dyDescent="0.2">
      <c r="A10" s="6"/>
      <c r="B10" s="15"/>
      <c r="C10" s="8" t="s">
        <v>115</v>
      </c>
      <c r="D10" s="7"/>
    </row>
    <row r="11" spans="1:4" x14ac:dyDescent="0.2">
      <c r="A11" s="6"/>
      <c r="B11" s="15"/>
      <c r="C11" s="8" t="s">
        <v>53</v>
      </c>
      <c r="D11" s="7"/>
    </row>
    <row r="12" spans="1:4" x14ac:dyDescent="0.2">
      <c r="A12" s="6"/>
      <c r="B12" s="15"/>
      <c r="C12" s="8" t="s">
        <v>116</v>
      </c>
      <c r="D12" s="7"/>
    </row>
    <row r="13" spans="1:4" x14ac:dyDescent="0.2">
      <c r="A13" s="6"/>
      <c r="B13" s="15"/>
      <c r="C13" s="8" t="s">
        <v>117</v>
      </c>
      <c r="D13" s="7"/>
    </row>
    <row r="14" spans="1:4" x14ac:dyDescent="0.2">
      <c r="A14" s="6"/>
      <c r="B14" s="15"/>
      <c r="C14" s="8" t="s">
        <v>118</v>
      </c>
      <c r="D14" s="7"/>
    </row>
    <row r="15" spans="1:4" x14ac:dyDescent="0.2">
      <c r="A15" s="6"/>
      <c r="B15" s="15"/>
      <c r="C15" s="8" t="s">
        <v>41</v>
      </c>
      <c r="D15" s="7"/>
    </row>
    <row r="16" spans="1:4" x14ac:dyDescent="0.2">
      <c r="A16" s="6"/>
      <c r="B16" s="15"/>
      <c r="C16" s="8" t="s">
        <v>40</v>
      </c>
      <c r="D16" s="7"/>
    </row>
    <row r="17" spans="1:4" x14ac:dyDescent="0.2">
      <c r="A17" s="6"/>
      <c r="B17" s="15"/>
      <c r="C17" s="8" t="s">
        <v>2</v>
      </c>
      <c r="D17" s="7"/>
    </row>
    <row r="18" spans="1:4" x14ac:dyDescent="0.2">
      <c r="A18" s="6"/>
      <c r="B18" s="15"/>
      <c r="C18" s="8" t="s">
        <v>23</v>
      </c>
      <c r="D18" s="7"/>
    </row>
    <row r="19" spans="1:4" x14ac:dyDescent="0.2">
      <c r="A19" s="6"/>
      <c r="B19" s="15"/>
      <c r="C19" s="8" t="s">
        <v>119</v>
      </c>
      <c r="D19" s="7"/>
    </row>
    <row r="20" spans="1:4" x14ac:dyDescent="0.2">
      <c r="A20" s="6"/>
      <c r="B20" s="15"/>
      <c r="C20" s="8" t="s">
        <v>120</v>
      </c>
      <c r="D20" s="7"/>
    </row>
    <row r="21" spans="1:4" x14ac:dyDescent="0.2">
      <c r="A21" s="6"/>
      <c r="B21" s="15"/>
      <c r="C21" s="8" t="s">
        <v>121</v>
      </c>
      <c r="D21" s="7"/>
    </row>
    <row r="22" spans="1:4" x14ac:dyDescent="0.2">
      <c r="A22" s="6"/>
      <c r="B22" s="15"/>
      <c r="C22" s="8" t="s">
        <v>22</v>
      </c>
      <c r="D22" s="7"/>
    </row>
    <row r="23" spans="1:4" x14ac:dyDescent="0.2">
      <c r="A23" s="6"/>
      <c r="B23" s="15"/>
      <c r="C23" s="8" t="s">
        <v>24</v>
      </c>
      <c r="D23" s="7"/>
    </row>
    <row r="24" spans="1:4" x14ac:dyDescent="0.2">
      <c r="A24" s="6"/>
      <c r="B24" s="15"/>
      <c r="C24" s="8" t="s">
        <v>25</v>
      </c>
      <c r="D24" s="7"/>
    </row>
    <row r="25" spans="1:4" x14ac:dyDescent="0.2">
      <c r="A25" s="6"/>
      <c r="B25" s="15"/>
      <c r="C25" s="8" t="s">
        <v>9</v>
      </c>
      <c r="D25" s="7"/>
    </row>
    <row r="26" spans="1:4" x14ac:dyDescent="0.2">
      <c r="A26" s="6"/>
      <c r="B26" s="15"/>
      <c r="C26" s="8" t="s">
        <v>8</v>
      </c>
      <c r="D26" s="7"/>
    </row>
    <row r="27" spans="1:4" x14ac:dyDescent="0.2">
      <c r="A27" s="6"/>
      <c r="B27" s="15"/>
      <c r="C27" s="8" t="s">
        <v>122</v>
      </c>
      <c r="D27" s="7"/>
    </row>
    <row r="28" spans="1:4" x14ac:dyDescent="0.2">
      <c r="A28" s="6"/>
      <c r="B28" s="15"/>
      <c r="C28" s="8" t="s">
        <v>42</v>
      </c>
      <c r="D28" s="7"/>
    </row>
    <row r="29" spans="1:4" x14ac:dyDescent="0.2">
      <c r="A29" s="6"/>
      <c r="B29" s="15"/>
      <c r="C29" s="8" t="s">
        <v>123</v>
      </c>
      <c r="D29" s="7"/>
    </row>
    <row r="30" spans="1:4" x14ac:dyDescent="0.2">
      <c r="A30" s="6"/>
      <c r="B30" s="15"/>
      <c r="C30" s="9" t="s">
        <v>27</v>
      </c>
      <c r="D30" s="7"/>
    </row>
    <row r="31" spans="1:4" x14ac:dyDescent="0.2">
      <c r="A31" s="6"/>
      <c r="B31" s="15"/>
      <c r="C31" s="9" t="s">
        <v>29</v>
      </c>
      <c r="D31" s="7"/>
    </row>
    <row r="32" spans="1:4" x14ac:dyDescent="0.2">
      <c r="A32" s="6"/>
      <c r="B32" s="15"/>
      <c r="C32" s="9" t="s">
        <v>28</v>
      </c>
      <c r="D32" s="7"/>
    </row>
    <row r="33" spans="1:4" x14ac:dyDescent="0.2">
      <c r="A33" s="6"/>
      <c r="B33" s="15"/>
      <c r="C33" s="9" t="s">
        <v>124</v>
      </c>
      <c r="D33" s="7"/>
    </row>
    <row r="34" spans="1:4" x14ac:dyDescent="0.2">
      <c r="A34" s="6"/>
      <c r="B34" s="15"/>
      <c r="C34" s="9" t="s">
        <v>26</v>
      </c>
      <c r="D34" s="7"/>
    </row>
    <row r="35" spans="1:4" x14ac:dyDescent="0.2">
      <c r="A35" s="6"/>
      <c r="B35" s="15"/>
      <c r="C35" s="9" t="s">
        <v>125</v>
      </c>
      <c r="D35" s="7"/>
    </row>
    <row r="36" spans="1:4" x14ac:dyDescent="0.2">
      <c r="A36" s="6"/>
      <c r="B36" s="15"/>
      <c r="C36" s="9" t="s">
        <v>126</v>
      </c>
      <c r="D36" s="7"/>
    </row>
    <row r="37" spans="1:4" x14ac:dyDescent="0.2">
      <c r="A37" s="6"/>
      <c r="B37" s="15"/>
      <c r="C37" s="9" t="s">
        <v>45</v>
      </c>
      <c r="D37" s="7"/>
    </row>
    <row r="38" spans="1:4" x14ac:dyDescent="0.2">
      <c r="A38" s="6"/>
      <c r="B38" s="15"/>
      <c r="C38" s="8" t="s">
        <v>30</v>
      </c>
      <c r="D38" s="7"/>
    </row>
    <row r="39" spans="1:4" x14ac:dyDescent="0.2">
      <c r="A39" s="6"/>
      <c r="B39" s="15"/>
      <c r="C39" s="8" t="s">
        <v>43</v>
      </c>
      <c r="D39" s="7"/>
    </row>
    <row r="40" spans="1:4" x14ac:dyDescent="0.2">
      <c r="A40" s="6"/>
      <c r="B40" s="15"/>
      <c r="C40" s="8" t="s">
        <v>44</v>
      </c>
      <c r="D40" s="7"/>
    </row>
    <row r="41" spans="1:4" x14ac:dyDescent="0.2">
      <c r="A41" s="6"/>
      <c r="B41" s="15"/>
      <c r="C41" s="8" t="s">
        <v>84</v>
      </c>
      <c r="D41" s="7"/>
    </row>
    <row r="42" spans="1:4" x14ac:dyDescent="0.2">
      <c r="A42" s="6"/>
      <c r="B42" s="15"/>
      <c r="C42" s="8" t="s">
        <v>127</v>
      </c>
      <c r="D42" s="7"/>
    </row>
    <row r="43" spans="1:4" x14ac:dyDescent="0.2">
      <c r="A43" s="6"/>
      <c r="B43" s="15"/>
      <c r="C43" s="8" t="s">
        <v>128</v>
      </c>
      <c r="D43" s="7"/>
    </row>
    <row r="44" spans="1:4" x14ac:dyDescent="0.2">
      <c r="A44" s="6"/>
      <c r="B44" s="15"/>
      <c r="C44" s="8"/>
      <c r="D44" s="7"/>
    </row>
    <row r="45" spans="1:4" x14ac:dyDescent="0.2">
      <c r="A45" s="6"/>
      <c r="B45" s="15"/>
      <c r="C45" s="42" t="s">
        <v>11</v>
      </c>
      <c r="D45" s="7"/>
    </row>
    <row r="46" spans="1:4" x14ac:dyDescent="0.2">
      <c r="A46" s="6"/>
      <c r="B46" s="15"/>
      <c r="C46" s="8" t="s">
        <v>33</v>
      </c>
      <c r="D46" s="7"/>
    </row>
    <row r="47" spans="1:4" x14ac:dyDescent="0.2">
      <c r="A47" s="6"/>
      <c r="B47" s="15"/>
      <c r="C47" s="8" t="s">
        <v>34</v>
      </c>
      <c r="D47" s="7"/>
    </row>
    <row r="48" spans="1:4" x14ac:dyDescent="0.2">
      <c r="A48" s="6"/>
      <c r="B48" s="15"/>
      <c r="C48" s="8" t="s">
        <v>35</v>
      </c>
      <c r="D48" s="7"/>
    </row>
    <row r="49" spans="1:4" x14ac:dyDescent="0.2">
      <c r="A49" s="6"/>
      <c r="B49" s="15"/>
      <c r="C49" s="10" t="s">
        <v>31</v>
      </c>
      <c r="D49" s="7"/>
    </row>
    <row r="50" spans="1:4" x14ac:dyDescent="0.2">
      <c r="A50" s="6"/>
      <c r="B50" s="15"/>
      <c r="C50" s="7" t="s">
        <v>12</v>
      </c>
      <c r="D50" s="7"/>
    </row>
    <row r="51" spans="1:4" x14ac:dyDescent="0.2">
      <c r="A51" s="6"/>
      <c r="B51" s="15"/>
      <c r="C51" s="10" t="s">
        <v>32</v>
      </c>
      <c r="D51" s="7"/>
    </row>
    <row r="52" spans="1:4" x14ac:dyDescent="0.2">
      <c r="A52" s="6"/>
      <c r="B52" s="15"/>
      <c r="C52" s="8"/>
      <c r="D52" s="7"/>
    </row>
    <row r="53" spans="1:4" ht="13.5" thickBot="1" x14ac:dyDescent="0.25">
      <c r="A53" s="11"/>
      <c r="B53" s="16"/>
      <c r="C53" s="12"/>
      <c r="D53" s="12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16</vt:i4>
      </vt:variant>
      <vt:variant>
        <vt:lpstr>Plages nommées</vt:lpstr>
      </vt:variant>
      <vt:variant>
        <vt:i4>33</vt:i4>
      </vt:variant>
    </vt:vector>
  </HeadingPairs>
  <TitlesOfParts>
    <vt:vector size="49" baseType="lpstr">
      <vt:lpstr>10-11-16</vt:lpstr>
      <vt:lpstr>31-07-20</vt:lpstr>
      <vt:lpstr>14-09-20</vt:lpstr>
      <vt:lpstr>04-03-21</vt:lpstr>
      <vt:lpstr>18-06-21</vt:lpstr>
      <vt:lpstr>21-07-21</vt:lpstr>
      <vt:lpstr>05-10-21</vt:lpstr>
      <vt:lpstr>05-02-22</vt:lpstr>
      <vt:lpstr>30-03-22</vt:lpstr>
      <vt:lpstr>25-04-22</vt:lpstr>
      <vt:lpstr>30-06-22</vt:lpstr>
      <vt:lpstr>10-09-22</vt:lpstr>
      <vt:lpstr>22-12-22</vt:lpstr>
      <vt:lpstr>29-06-23</vt:lpstr>
      <vt:lpstr>17-06-24</vt:lpstr>
      <vt:lpstr>Activités</vt:lpstr>
      <vt:lpstr>Liste_Activités</vt:lpstr>
      <vt:lpstr>'04-03-21'!Print_Area</vt:lpstr>
      <vt:lpstr>'05-02-22'!Print_Area</vt:lpstr>
      <vt:lpstr>'05-10-21'!Print_Area</vt:lpstr>
      <vt:lpstr>'10-09-22'!Print_Area</vt:lpstr>
      <vt:lpstr>'10-11-16'!Print_Area</vt:lpstr>
      <vt:lpstr>'14-09-20'!Print_Area</vt:lpstr>
      <vt:lpstr>'17-06-24'!Print_Area</vt:lpstr>
      <vt:lpstr>'18-06-21'!Print_Area</vt:lpstr>
      <vt:lpstr>'21-07-21'!Print_Area</vt:lpstr>
      <vt:lpstr>'22-12-22'!Print_Area</vt:lpstr>
      <vt:lpstr>'25-04-22'!Print_Area</vt:lpstr>
      <vt:lpstr>'29-06-23'!Print_Area</vt:lpstr>
      <vt:lpstr>'30-03-22'!Print_Area</vt:lpstr>
      <vt:lpstr>'30-06-22'!Print_Area</vt:lpstr>
      <vt:lpstr>'31-07-20'!Print_Area</vt:lpstr>
      <vt:lpstr>Activités!Print_Area</vt:lpstr>
      <vt:lpstr>'04-03-21'!Zone_d_impression</vt:lpstr>
      <vt:lpstr>'05-02-22'!Zone_d_impression</vt:lpstr>
      <vt:lpstr>'05-10-21'!Zone_d_impression</vt:lpstr>
      <vt:lpstr>'10-09-22'!Zone_d_impression</vt:lpstr>
      <vt:lpstr>'10-11-16'!Zone_d_impression</vt:lpstr>
      <vt:lpstr>'14-09-20'!Zone_d_impression</vt:lpstr>
      <vt:lpstr>'17-06-24'!Zone_d_impression</vt:lpstr>
      <vt:lpstr>'18-06-21'!Zone_d_impression</vt:lpstr>
      <vt:lpstr>'21-07-21'!Zone_d_impression</vt:lpstr>
      <vt:lpstr>'22-12-22'!Zone_d_impression</vt:lpstr>
      <vt:lpstr>'25-04-22'!Zone_d_impression</vt:lpstr>
      <vt:lpstr>'29-06-23'!Zone_d_impression</vt:lpstr>
      <vt:lpstr>'30-03-22'!Zone_d_impression</vt:lpstr>
      <vt:lpstr>'30-06-22'!Zone_d_impression</vt:lpstr>
      <vt:lpstr>'31-07-20'!Zone_d_impression</vt:lpstr>
      <vt:lpstr>Activités!Zone_d_impression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2024-06-17T15:53:43Z</cp:lastPrinted>
  <dcterms:created xsi:type="dcterms:W3CDTF">1996-11-05T19:10:39Z</dcterms:created>
  <dcterms:modified xsi:type="dcterms:W3CDTF">2024-06-17T15:54:02Z</dcterms:modified>
</cp:coreProperties>
</file>