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B79DAC91-1529-432D-B048-07B2E9AD65EA}" xr6:coauthVersionLast="47" xr6:coauthVersionMax="47" xr10:uidLastSave="{00000000-0000-0000-0000-000000000000}"/>
  <bookViews>
    <workbookView xWindow="-120" yWindow="-120" windowWidth="29040" windowHeight="15840" tabRatio="836" firstSheet="3" activeTab="10" xr2:uid="{00000000-000D-0000-FFFF-FFFF00000000}"/>
  </bookViews>
  <sheets>
    <sheet name="Admin_ACO" sheetId="14" r:id="rId1"/>
    <sheet name="Admin_Master" sheetId="15" r:id="rId2"/>
    <sheet name="DEB_Recurrent" sheetId="12" r:id="rId3"/>
    <sheet name="DEB_Trans" sheetId="11" r:id="rId4"/>
    <sheet name="ENC_Détails" sheetId="9" r:id="rId5"/>
    <sheet name="ENC_Entête" sheetId="8" r:id="rId6"/>
    <sheet name="FAC_Comptes_Clients" sheetId="7" r:id="rId7"/>
    <sheet name="FAC_Entête" sheetId="2" r:id="rId8"/>
    <sheet name="FAC_Détails" sheetId="10" r:id="rId9"/>
    <sheet name="FAC_Projets_Détails" sheetId="18" r:id="rId10"/>
    <sheet name="FAC_Projets_Entête" sheetId="17" r:id="rId11"/>
    <sheet name="FAC_Sommaire_Taux" sheetId="19" r:id="rId12"/>
    <sheet name="GL_EJ_Auto" sheetId="5" r:id="rId13"/>
    <sheet name="GL_Trans" sheetId="6" r:id="rId14"/>
    <sheet name="TEC_Local" sheetId="1" r:id="rId15"/>
  </sheets>
  <definedNames>
    <definedName name="_xlnm._FilterDatabase" localSheetId="2">DEB_Recurrent!$A$1:$M$1</definedName>
    <definedName name="_xlnm._FilterDatabase" localSheetId="3">DEB_Trans!$A$1:$P$1</definedName>
    <definedName name="_xlnm._FilterDatabase" localSheetId="4">ENC_Détails!$A$1:$H$1</definedName>
    <definedName name="_xlnm._FilterDatabase" localSheetId="5">ENC_Entête!$A$1:$F$1</definedName>
    <definedName name="_xlnm._FilterDatabase" localSheetId="6">FAC_Comptes_Clients!$A$1:$J$1</definedName>
    <definedName name="_xlnm._FilterDatabase" localSheetId="7">FAC_Entête!$A$1:$V$1</definedName>
    <definedName name="_xlnm._FilterDatabase" localSheetId="9" hidden="1">FAC_Projets_Détails!$A$1:$J$1</definedName>
    <definedName name="_xlnm._FilterDatabase" localSheetId="13">GL_Trans!$A$1:$J$1</definedName>
    <definedName name="_xlnm._FilterDatabase" localSheetId="14">TEC_Local!$A$1:$P$1</definedName>
    <definedName name="AcctType" localSheetId="0" hidden="1">#REF!</definedName>
    <definedName name="AcctType" localSheetId="1" hidden="1">#REF!</definedName>
    <definedName name="AcctType" hidden="1">#REF!</definedName>
    <definedName name="AnneeA" localSheetId="1">Admin_Master!$R$16</definedName>
    <definedName name="AnneeDe" localSheetId="1">Admin_Master!$Q$16</definedName>
    <definedName name="AnneePrecA" localSheetId="1">Admin_Master!$R$17</definedName>
    <definedName name="AnneePrecDe" localSheetId="1">Admin_Master!$Q$17</definedName>
    <definedName name="Aujourdhui" localSheetId="1">Admin_Master!$Q$11</definedName>
    <definedName name="Cust_ID" localSheetId="0" hidden="1">OFFSET(#REF!,1,,COUNTA(#REF!)-1,1)</definedName>
    <definedName name="Cust_ID" localSheetId="1" hidden="1">OFFSET(#REF!,1,,COUNTA(#REF!)-1,1)</definedName>
    <definedName name="Cust_ID" hidden="1">OFFSET(#REF!,1,,COUNTA(#REF!)-1,1)</definedName>
    <definedName name="Cust_Name" localSheetId="0" hidden="1">OFFSET(#REF!,1,,COUNTA(#REF!)-1,1)</definedName>
    <definedName name="Cust_Name" localSheetId="1" hidden="1">OFFSET(#REF!,1,,COUNTA(#REF!)-1,1)</definedName>
    <definedName name="Cust_Name" hidden="1">OFFSET(#REF!,1,,COUNTA(#REF!)-1,1)</definedName>
    <definedName name="DateDebutSemaine" localSheetId="1">Admin_Master!$Q$20</definedName>
    <definedName name="DateFinSemaine" localSheetId="1">Admin_Master!$R$20</definedName>
    <definedName name="DateRange" localSheetId="1">Admin_Master!$P$11:$P$21</definedName>
    <definedName name="dnrAutresFrais" localSheetId="1">OFFSET(Admin_Master!$P$39,,,COUNTA(Admin_Master!$D:$D)-31,1)</definedName>
    <definedName name="dnrClients_All">OFFSET(#REF!,,,COUNTA(#REF!)-1,10)</definedName>
    <definedName name="dnrClients_Names_Only">OFFSET(#REF!,,,COUNTA(#REF!)-1,1)</definedName>
    <definedName name="dnrDescEJRecurrente">OFFSET(#REF!,,,COUNTA(#REF!)-1,2)</definedName>
    <definedName name="dnrInv_ID">OFFSET(#REF!,1,,COUNTA(#REF!)-2,1)</definedName>
    <definedName name="dnrLogAppli" localSheetId="1">#REF!</definedName>
    <definedName name="dnrPlanComptableDescription" comment="Généré par Dynamic_Range_Redefine_Plan_Comptable()" localSheetId="1">OFFSET(Admin_Master!$T$11,,,COUNTA(Admin_Master!$T:$T)-2,2)</definedName>
    <definedName name="dnrProf_All">OFFSET(Admin_Master!$D$11,,,4,4)</definedName>
    <definedName name="dnrProf_Initials_Only" localSheetId="1">OFFSET(Admin_Master!$D$11,,,4,1)</definedName>
    <definedName name="dnrServices" localSheetId="1">OFFSET(Admin_Master!$Z$12,,,COUNTA(Admin_Master!$Z:$Z)-1,1)</definedName>
    <definedName name="dnrTaux_Horaires">Tableau377[#All]</definedName>
    <definedName name="dnrTauxDeTaxe" localSheetId="1">OFFSET(Admin_Master!$L$11,,,COUNTA(Admin_Master!$L:$L)-2,3)</definedName>
    <definedName name="FAC_Label_AmountDue" localSheetId="1">Admin_Master!$P$32</definedName>
    <definedName name="FAC_Label_AmountDue_Bold" localSheetId="1">Admin_Master!$R$32</definedName>
    <definedName name="FAC_Label_Deposit" localSheetId="1">Admin_Master!$P$31</definedName>
    <definedName name="FAC_Label_Deposit_Bold" localSheetId="1">Admin_Master!$R$31</definedName>
    <definedName name="FAC_Label_Frais_1" localSheetId="1">Admin_Master!$P$39</definedName>
    <definedName name="FAC_Label_Frais_2" localSheetId="1">Admin_Master!$P$41</definedName>
    <definedName name="FAC_Label_Frais_3" localSheetId="1">Admin_Master!$P$42</definedName>
    <definedName name="FAC_Label_GrandTotal" localSheetId="1">Admin_Master!$P$30</definedName>
    <definedName name="FAC_Label_GrandTotal_Bold" localSheetId="1">Admin_Master!$R$30</definedName>
    <definedName name="FAC_Label_SubTotal_1" localSheetId="1">Admin_Master!$P$26</definedName>
    <definedName name="FAC_Label_SubTotal_1_Bold" localSheetId="1">Admin_Master!$R$26</definedName>
    <definedName name="FAC_Label_SubTotal_2" localSheetId="1">Admin_Master!$P$27</definedName>
    <definedName name="FAC_Label_SubTotal_2_Bold" localSheetId="1">Admin_Master!$R$27</definedName>
    <definedName name="FAC_Label_TPS" localSheetId="1">Admin_Master!$P$28</definedName>
    <definedName name="FAC_Label_TPS_Bold" localSheetId="1">Admin_Master!$R$28</definedName>
    <definedName name="FAC_Label_TVQ" localSheetId="1">Admin_Master!$P$29</definedName>
    <definedName name="FAC_Label_TVQ_Bold" localSheetId="1">Admin_Master!$R$29</definedName>
    <definedName name="FAC_Projets_Détails_New">FAC_Projets_Détails!$B$1:$J$1</definedName>
    <definedName name="FolderPDFInvoice" localSheetId="1">Admin_Master!$F$6</definedName>
    <definedName name="FolderSharedData" localSheetId="1">Admin_Master!$F$5</definedName>
    <definedName name="Invoice_Amount">OFFSET(#REF!,1,,COUNTA(#REF!)-1,1)</definedName>
    <definedName name="Invoice_Balance">OFFSET(#REF!,1,,COUNTA(#REF!)-1,1)</definedName>
    <definedName name="Invoice_CustName">OFFSET(#REF!,1,,COUNTA(#REF!)-1,1)</definedName>
    <definedName name="Invoice_Date">OFFSET(#REF!,1,,COUNTA(#REF!)-1,1)</definedName>
    <definedName name="Invoice_DaysOver">OFFSET(#REF!,1,,COUNTA(#REF!)-1,1)</definedName>
    <definedName name="Invoice_DueDate">OFFSET(#REF!,1,,COUNTA(#REF!)-1,1)</definedName>
    <definedName name="Invoice_ID">OFFSET(#REF!,1,,COUNTA(#REF!)-1,1)</definedName>
    <definedName name="Invoice_Total">OFFSET(#REF!,1,,COUNTA(#REF!)-1,1)</definedName>
    <definedName name="Invoice_TotPaid">OFFSET(#REF!,1,,COUNTA(#REF!)-1,1)</definedName>
    <definedName name="LoggedInUser" localSheetId="1">Admin_Master!$R$6</definedName>
    <definedName name="MoisA" localSheetId="1">Admin_Master!$R$12</definedName>
    <definedName name="MoisA">Admin_Master!$R$12</definedName>
    <definedName name="MoisDe" localSheetId="1">Admin_Master!$Q$12</definedName>
    <definedName name="MoisDe">Admin_Master!$Q$12</definedName>
    <definedName name="MoisFinAnnéeFinancière" localSheetId="1">Admin_Master!$N$21</definedName>
    <definedName name="MoisFinAnnéeFinancière">Admin_Master!$N$21</definedName>
    <definedName name="MoisPrecA" localSheetId="1">Admin_Master!$R$13</definedName>
    <definedName name="MoisPrecA">Admin_Master!$R$13</definedName>
    <definedName name="MoisPrecDe" localSheetId="1">Admin_Master!$Q$13</definedName>
    <definedName name="MoisPrecDe">Admin_Master!$Q$13</definedName>
    <definedName name="NomEntreprise" localSheetId="1">Admin_Master!$F$3</definedName>
    <definedName name="NomEntreprise">Admin_Master!$F$3</definedName>
    <definedName name="Pay_ID">OFFSET(#REF!,1,,COUNTA(#REF!)-1,1)</definedName>
    <definedName name="PayItem_Amount">OFFSET(#REF!,1,,COUNTA(#REF!)-1,1)</definedName>
    <definedName name="PayItem_Customer">OFFSET(#REF!,1,,COUNTA(#REF!)-1,1)</definedName>
    <definedName name="PayItem_ID">OFFSET(#REF!,1,,COUNTA(#REF!)-1,1)</definedName>
    <definedName name="PayItem_Inv_No">OFFSET(#REF!,1,,COUNTA(#REF!)-1,1)</definedName>
    <definedName name="PayTypes" localSheetId="1">OFFSET(Admin_Master!$I$29,,,COUNTA(Admin_Master!$I$29:$I$35),1)</definedName>
    <definedName name="PayTypes">OFFSET(#REF!,,,COUNTA(#REF!),1)</definedName>
    <definedName name="Pmnt_Amount">OFFSET(#REF!,,,COUNTA(#REF!),1)</definedName>
    <definedName name="Pmnt_ID">OFFSET(#REF!,,,COUNTA(#REF!),1)</definedName>
    <definedName name="Pmnt_InvNumb" comment="Pour déterminer les paiements">OFFSET(#REF!,,,COUNTA(#REF!),1)</definedName>
    <definedName name="QuinzeJoursA" localSheetId="1">Admin_Master!$R$19</definedName>
    <definedName name="QuinzeJoursA">Admin_Master!$R$19</definedName>
    <definedName name="QuinzeJoursDe" localSheetId="1">Admin_Master!$Q$19</definedName>
    <definedName name="QuinzeJoursDe">Admin_Master!$Q$19</definedName>
    <definedName name="SeptJoursA" localSheetId="1">Admin_Master!$R$18</definedName>
    <definedName name="SeptJoursA">Admin_Master!$R$18</definedName>
    <definedName name="SeptJoursDe" localSheetId="1">Admin_Master!$Q$18</definedName>
    <definedName name="SeptJoursDe">Admin_Master!$Q$18</definedName>
    <definedName name="Status" localSheetId="1">Admin_Master!$G$49</definedName>
    <definedName name="TabOrder">#REF!,#REF!,#REF!,#REF!,#REF!,#REF!,#REF!,#REF!,#REF!,#REF!,#REF!,#REF!,#REF!,#REF!,#REF!,#REF!,#REF!,#REF!,#REF!</definedName>
    <definedName name="TauxHoraireFacturation" localSheetId="1">Admin_Master!$D$76</definedName>
    <definedName name="TEC_Client_ID" localSheetId="1">Admin_Master!$B$6</definedName>
    <definedName name="TEC_Current_ID" localSheetId="1">Admin_Master!$B$7</definedName>
    <definedName name="TEC_Date" localSheetId="1">Admin_Master!$B$5</definedName>
    <definedName name="TEC_Initials" localSheetId="1">Admin_Master!$B$3</definedName>
    <definedName name="TEC_Prof_ID" localSheetId="1">Admin_Master!$B$4</definedName>
    <definedName name="TotalDue">#REF!</definedName>
    <definedName name="TotalOverdue">#REF!</definedName>
    <definedName name="TrimA" localSheetId="1">Admin_Master!$R$14</definedName>
    <definedName name="TrimDe" localSheetId="1">Admin_Master!$Q$14</definedName>
    <definedName name="TrimPrecA" localSheetId="1">Admin_Master!$R$15</definedName>
    <definedName name="TrimPrecDe" localSheetId="1">Admin_Master!$Q$15</definedName>
    <definedName name="Years" localSheetId="1">Admin_Master!$I$11:$I$17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4" i="15" l="1"/>
  <c r="R19" i="15"/>
  <c r="Q19" i="15"/>
  <c r="R18" i="15"/>
  <c r="Q18" i="15"/>
  <c r="R13" i="15"/>
  <c r="Q13" i="15"/>
  <c r="R12" i="15"/>
  <c r="Q12" i="15"/>
  <c r="R11" i="15"/>
  <c r="Q11" i="15"/>
  <c r="Q20" i="15" s="1"/>
  <c r="R20" i="15" s="1"/>
  <c r="J44" i="14"/>
  <c r="R19" i="14"/>
  <c r="Q19" i="14"/>
  <c r="R18" i="14"/>
  <c r="Q18" i="14"/>
  <c r="R13" i="14"/>
  <c r="Q13" i="14"/>
  <c r="R12" i="14"/>
  <c r="Q12" i="14"/>
  <c r="R11" i="14"/>
  <c r="Q11" i="14"/>
  <c r="R16" i="15" l="1"/>
  <c r="Q17" i="15"/>
  <c r="R17" i="15"/>
  <c r="R14" i="15"/>
  <c r="Q14" i="15"/>
  <c r="Q15" i="15"/>
  <c r="R15" i="15"/>
  <c r="Q16" i="15"/>
  <c r="Q20" i="14"/>
  <c r="R20" i="14" s="1"/>
  <c r="Q17" i="14" l="1"/>
  <c r="R17" i="14"/>
  <c r="R16" i="14"/>
  <c r="Q16" i="14"/>
</calcChain>
</file>

<file path=xl/sharedStrings.xml><?xml version="1.0" encoding="utf-8"?>
<sst xmlns="http://schemas.openxmlformats.org/spreadsheetml/2006/main" count="1030" uniqueCount="445">
  <si>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</si>
  <si>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</si>
  <si>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</si>
  <si>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</si>
  <si>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</si>
  <si>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</si>
  <si>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</si>
  <si>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</si>
  <si>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</si>
  <si>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</si>
  <si>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</si>
  <si>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</si>
  <si>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</si>
  <si>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</si>
  <si>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</si>
  <si>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</si>
  <si>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RMV</t>
  </si>
  <si>
    <t>MFP</t>
  </si>
  <si>
    <t>VG</t>
  </si>
  <si>
    <t>Notes</t>
  </si>
  <si>
    <t>Contact</t>
  </si>
  <si>
    <t>Honoraires</t>
  </si>
  <si>
    <t>Frais de poste</t>
  </si>
  <si>
    <t>Autres frais</t>
  </si>
  <si>
    <t>Frais de messager</t>
  </si>
  <si>
    <t>Source</t>
  </si>
  <si>
    <t>Compte</t>
  </si>
  <si>
    <t>Débit</t>
  </si>
  <si>
    <t>Crédit</t>
  </si>
  <si>
    <t>AutreRemarque</t>
  </si>
  <si>
    <t>Encaisse</t>
  </si>
  <si>
    <t>1000</t>
  </si>
  <si>
    <t>Comptes Clients</t>
  </si>
  <si>
    <t>5003</t>
  </si>
  <si>
    <t>Frais de représentation</t>
  </si>
  <si>
    <t>1202</t>
  </si>
  <si>
    <t>TPS facturée</t>
  </si>
  <si>
    <t>1200</t>
  </si>
  <si>
    <t>TPS payée</t>
  </si>
  <si>
    <t>1203</t>
  </si>
  <si>
    <t>TVQ facturée</t>
  </si>
  <si>
    <t>1201</t>
  </si>
  <si>
    <t>TVQ payée</t>
  </si>
  <si>
    <t>4000</t>
  </si>
  <si>
    <t>Revenus de consultation</t>
  </si>
  <si>
    <t>5009</t>
  </si>
  <si>
    <t>5008</t>
  </si>
  <si>
    <t>Frais de communications</t>
  </si>
  <si>
    <t>5010</t>
  </si>
  <si>
    <t>Salaires et Sous-traitance</t>
  </si>
  <si>
    <t>1230</t>
  </si>
  <si>
    <t>Frais payés d'avance</t>
  </si>
  <si>
    <t>1100</t>
  </si>
  <si>
    <t>2700</t>
  </si>
  <si>
    <t>Dividendes</t>
  </si>
  <si>
    <t>1250</t>
  </si>
  <si>
    <t>Mobilier de bureau</t>
  </si>
  <si>
    <t>2000</t>
  </si>
  <si>
    <t>VISA Odyssey Desjardins</t>
  </si>
  <si>
    <t>VISA</t>
  </si>
  <si>
    <t>5013</t>
  </si>
  <si>
    <t>Frais financiers</t>
  </si>
  <si>
    <t>Avance - Prêt GCP</t>
  </si>
  <si>
    <t>5011</t>
  </si>
  <si>
    <t>Assurance &amp; Cotisation professionnelle</t>
  </si>
  <si>
    <t>Avances à Fiducie Famille Charron</t>
  </si>
  <si>
    <t>Revenus</t>
  </si>
  <si>
    <t>Revenus - Sociétés apparentées</t>
  </si>
  <si>
    <t>Revenus d'intérêts</t>
  </si>
  <si>
    <t>Fournitures informatiques &amp; Site web</t>
  </si>
  <si>
    <t>Loyer</t>
  </si>
  <si>
    <t>5007a</t>
  </si>
  <si>
    <t>No_Compte</t>
  </si>
  <si>
    <t>2107</t>
  </si>
  <si>
    <t>Prêt - Compte d'urgence</t>
  </si>
  <si>
    <t>1210</t>
  </si>
  <si>
    <t>Travaux en cours</t>
  </si>
  <si>
    <t>NO_EJA</t>
  </si>
  <si>
    <t>5007</t>
  </si>
  <si>
    <t>5007b</t>
  </si>
  <si>
    <t>Électricité - B</t>
  </si>
  <si>
    <t>5006a</t>
  </si>
  <si>
    <t>Customer</t>
  </si>
  <si>
    <t>Terms</t>
  </si>
  <si>
    <t>Status</t>
  </si>
  <si>
    <t>Total</t>
  </si>
  <si>
    <t>Balance</t>
  </si>
  <si>
    <t>Net 30</t>
  </si>
  <si>
    <t>Open</t>
  </si>
  <si>
    <t>Unpaid</t>
  </si>
  <si>
    <t>Net 15</t>
  </si>
  <si>
    <t>Amount</t>
  </si>
  <si>
    <t>Row</t>
  </si>
  <si>
    <t>Banque</t>
  </si>
  <si>
    <t>5020</t>
  </si>
  <si>
    <t>Assurance - loyer - 0</t>
  </si>
  <si>
    <t>Inv_No</t>
  </si>
  <si>
    <t>Pay_ID</t>
  </si>
  <si>
    <t>Pay_Date</t>
  </si>
  <si>
    <t>Pay_Type</t>
  </si>
  <si>
    <t>Pay_Amount</t>
  </si>
  <si>
    <t>Invoice_Date</t>
  </si>
  <si>
    <t>Paid</t>
  </si>
  <si>
    <t>Net 60</t>
  </si>
  <si>
    <t>Due_Date</t>
  </si>
  <si>
    <t>Total_Paid</t>
  </si>
  <si>
    <t>Days_Overdue</t>
  </si>
  <si>
    <t>AR_Total</t>
  </si>
  <si>
    <t>Frais d'expert en taxes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</si>
  <si>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</si>
  <si>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</si>
  <si>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</si>
  <si>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</si>
  <si>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</si>
  <si>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</si>
  <si>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</si>
  <si>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</si>
  <si>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</si>
  <si>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</si>
  <si>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</si>
  <si>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</si>
  <si>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</si>
  <si>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</si>
  <si>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</si>
  <si>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</si>
  <si>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</si>
  <si>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</si>
  <si>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</si>
  <si>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</si>
  <si>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</si>
  <si>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</si>
  <si>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</si>
  <si>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No_Entrée</t>
  </si>
  <si>
    <t>5002</t>
  </si>
  <si>
    <t>2200</t>
  </si>
  <si>
    <t>2201</t>
  </si>
  <si>
    <t>Invoice_No</t>
  </si>
  <si>
    <t>5005</t>
  </si>
  <si>
    <t>Frais de publicité</t>
  </si>
  <si>
    <t>5003b</t>
  </si>
  <si>
    <t>Golf / Pourvoirie</t>
  </si>
  <si>
    <t>TimeStamp</t>
  </si>
  <si>
    <t>1204</t>
  </si>
  <si>
    <t>Acomptes provisionnels - TPS</t>
  </si>
  <si>
    <t>DateFacturee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</si>
  <si>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</si>
  <si>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</si>
  <si>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</si>
  <si>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</si>
  <si>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</si>
  <si>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</si>
  <si>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</si>
  <si>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</si>
  <si>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</si>
  <si>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</si>
  <si>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</si>
  <si>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</si>
  <si>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</si>
  <si>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</si>
  <si>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Inv_Row</t>
  </si>
  <si>
    <t>Adresse1</t>
  </si>
  <si>
    <t>Adresse3</t>
  </si>
  <si>
    <t>Adresse2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</si>
  <si>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</si>
  <si>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</si>
  <si>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</si>
  <si>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</si>
  <si>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</si>
  <si>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</si>
  <si>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</si>
  <si>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</si>
  <si>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</si>
  <si>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</si>
  <si>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FP</t>
  </si>
  <si>
    <t>Virement</t>
  </si>
  <si>
    <t>Fournitures de bureau</t>
  </si>
  <si>
    <t>5006</t>
  </si>
  <si>
    <t>Chèque</t>
  </si>
  <si>
    <t>Paiement pré-autorisé</t>
  </si>
  <si>
    <t>P</t>
  </si>
  <si>
    <t>ST</t>
  </si>
  <si>
    <t>Électricité - A</t>
  </si>
  <si>
    <t>AMEX</t>
  </si>
  <si>
    <t>Autre</t>
  </si>
  <si>
    <t>5021</t>
  </si>
  <si>
    <t>Assurance - loyer - 1</t>
  </si>
  <si>
    <t>5022</t>
  </si>
  <si>
    <t>Assurance - loyer - 2</t>
  </si>
  <si>
    <t>5023</t>
  </si>
  <si>
    <t>Assurance - loyer - 3</t>
  </si>
  <si>
    <t>No_Deb_Rec</t>
  </si>
  <si>
    <t>REP</t>
  </si>
  <si>
    <t>2011</t>
  </si>
  <si>
    <t>TEC</t>
  </si>
  <si>
    <t>Initiales:</t>
  </si>
  <si>
    <t>Nom de l'entyreprise:</t>
  </si>
  <si>
    <t>GC FISCALITÉ PLUS INC.</t>
  </si>
  <si>
    <t>Prof_ID:</t>
  </si>
  <si>
    <t>Date:</t>
  </si>
  <si>
    <t>Répertoire de données:</t>
  </si>
  <si>
    <t>C:\VBA\GC_FISCALITÉ\DataFiles</t>
  </si>
  <si>
    <t>Client_ID:</t>
  </si>
  <si>
    <t>Répertoire copie fact. PDF:</t>
  </si>
  <si>
    <t>C:\VBA\GC_FISCALITÉ\Factures_PDF</t>
  </si>
  <si>
    <t>Current_TEC_ID:</t>
  </si>
  <si>
    <t>Current J/E #:</t>
  </si>
  <si>
    <t>PROFESSIONNELS</t>
  </si>
  <si>
    <t>Années &amp; Date fin d'année</t>
  </si>
  <si>
    <t>TAXES &amp; TAUX DE TAXE</t>
  </si>
  <si>
    <t>DATES RAPIDES</t>
  </si>
  <si>
    <t>PLAN COMPTABLE</t>
  </si>
  <si>
    <t>Liste des services</t>
  </si>
  <si>
    <t>Initiales</t>
  </si>
  <si>
    <t>Prénom</t>
  </si>
  <si>
    <t>Nom</t>
  </si>
  <si>
    <t>Années</t>
  </si>
  <si>
    <t>Date Fin Année</t>
  </si>
  <si>
    <t>Code</t>
  </si>
  <si>
    <t>Du</t>
  </si>
  <si>
    <t>Au</t>
  </si>
  <si>
    <t>ID</t>
  </si>
  <si>
    <t>Guillaume</t>
  </si>
  <si>
    <t>Charron</t>
  </si>
  <si>
    <t>F</t>
  </si>
  <si>
    <t>Aujourd'hui</t>
  </si>
  <si>
    <t>Actifs</t>
  </si>
  <si>
    <t>Service_ID</t>
  </si>
  <si>
    <t>Gabarits</t>
  </si>
  <si>
    <t>Vladimir</t>
  </si>
  <si>
    <t>Gervais</t>
  </si>
  <si>
    <t>Mois Courant</t>
  </si>
  <si>
    <t>Marie-France</t>
  </si>
  <si>
    <t>Paquin</t>
  </si>
  <si>
    <t>Mois Dernier</t>
  </si>
  <si>
    <t>Provision pour mauvaises créances</t>
  </si>
  <si>
    <t>1101</t>
  </si>
  <si>
    <t>Robert M.</t>
  </si>
  <si>
    <t>Vigneault</t>
  </si>
  <si>
    <t>Trimestre courant</t>
  </si>
  <si>
    <t>Trimestre précédent</t>
  </si>
  <si>
    <t>Année courante</t>
  </si>
  <si>
    <t>TAUX HORAIRES</t>
  </si>
  <si>
    <t>Année précédente</t>
  </si>
  <si>
    <t>Taux horaire</t>
  </si>
  <si>
    <t>7 derniers jours</t>
  </si>
  <si>
    <t>15 derniers jours</t>
  </si>
  <si>
    <t>Acomptes provisionnels - TVQ</t>
  </si>
  <si>
    <t>1205</t>
  </si>
  <si>
    <t>Semaine</t>
  </si>
  <si>
    <t>Recueuillir les différentes informations pertinentes à l'élaboration de la planification fiscale ;</t>
  </si>
  <si>
    <t>A01</t>
  </si>
  <si>
    <t>Dernier mois année fin.</t>
  </si>
  <si>
    <t>Dates manuelles</t>
  </si>
  <si>
    <t>Recueuillir les informations pour la création d'une société;</t>
  </si>
  <si>
    <t>B01</t>
  </si>
  <si>
    <t>Amort. Cum - mobil. de bureau</t>
  </si>
  <si>
    <t>1251</t>
  </si>
  <si>
    <t>A02, B02</t>
  </si>
  <si>
    <t>Libellés de facture</t>
  </si>
  <si>
    <t>Matériel informatique</t>
  </si>
  <si>
    <t>1260</t>
  </si>
  <si>
    <t>Analyse des livres des minutes pour déterminer les caractéristiques fiscales des actions;</t>
  </si>
  <si>
    <t>Gras</t>
  </si>
  <si>
    <t>Amort. Cum - mat. Inform.</t>
  </si>
  <si>
    <t>1261</t>
  </si>
  <si>
    <t>A03</t>
  </si>
  <si>
    <t>Total - Honoraires professionnels</t>
  </si>
  <si>
    <t>OUI</t>
  </si>
  <si>
    <t>Logiciel informatique</t>
  </si>
  <si>
    <t>1270</t>
  </si>
  <si>
    <t>B03</t>
  </si>
  <si>
    <t>Total avant taxes</t>
  </si>
  <si>
    <t>Amort. Cum - logiciels</t>
  </si>
  <si>
    <t>1271</t>
  </si>
  <si>
    <t>Rédaction de directives aux juristes afin de mettre en place la planification fiscale ;</t>
  </si>
  <si>
    <t>Type de paiements</t>
  </si>
  <si>
    <t>Code de Taxe (Débours)</t>
  </si>
  <si>
    <t>T.P.S.  # 849759626RT0001</t>
  </si>
  <si>
    <t>NON</t>
  </si>
  <si>
    <t>Achalandage</t>
  </si>
  <si>
    <t>1300</t>
  </si>
  <si>
    <t>Préparation d'organigrammes corporatifs avant et après opérations;</t>
  </si>
  <si>
    <t>T.V.Q. # 1214451162TQ0001</t>
  </si>
  <si>
    <t>Amort. Cum - Achalandage</t>
  </si>
  <si>
    <t>1301</t>
  </si>
  <si>
    <t>Recherches et analyses fiscales requises pour la mise en place de la réorganisation;</t>
  </si>
  <si>
    <t>A04, B04</t>
  </si>
  <si>
    <t>Comptant</t>
  </si>
  <si>
    <t>GRAND TOTAL</t>
  </si>
  <si>
    <t>1400</t>
  </si>
  <si>
    <t>Frais divers (Facturation)</t>
  </si>
  <si>
    <t>Sommes perçues d'avance (dépôt)</t>
  </si>
  <si>
    <t>Passifs</t>
  </si>
  <si>
    <t>SOMME DUE</t>
  </si>
  <si>
    <t>Avances de Guillaume Charron</t>
  </si>
  <si>
    <t>2010</t>
  </si>
  <si>
    <t>Révision de la documentation juridique afférente à la présente réorganisation;</t>
  </si>
  <si>
    <t>B05</t>
  </si>
  <si>
    <t>Discussion avec un expert en taxes à la consommation pour les différents aspects de la réorganisation;</t>
  </si>
  <si>
    <t>Transfert</t>
  </si>
  <si>
    <t>Compte fournisseur</t>
  </si>
  <si>
    <t>2100</t>
  </si>
  <si>
    <t>Régularisations</t>
  </si>
  <si>
    <t>Avances avec 9249-3626 Québec inc.</t>
  </si>
  <si>
    <t>2105</t>
  </si>
  <si>
    <t>Divers calculs effectués en lien avec la mise en place;</t>
  </si>
  <si>
    <t>Avances avec 9333-4829 Québec inc</t>
  </si>
  <si>
    <t>2106</t>
  </si>
  <si>
    <t>B06</t>
  </si>
  <si>
    <t>INVOICE STATUS</t>
  </si>
  <si>
    <t>Impôt Fédéral à payer</t>
  </si>
  <si>
    <t>Préparation des formulaires de roulement T2057 et TP-518 requis;</t>
  </si>
  <si>
    <t>PAYMENT TERMS</t>
  </si>
  <si>
    <t>Default</t>
  </si>
  <si>
    <t>Impôt Québec à payer</t>
  </si>
  <si>
    <t>Term Name</t>
  </si>
  <si>
    <t>Days</t>
  </si>
  <si>
    <t>Billed</t>
  </si>
  <si>
    <t>Acomptes - Impôt Fédéral</t>
  </si>
  <si>
    <t>2202</t>
  </si>
  <si>
    <t>Préparation des formulaires de taxes FP-2044 requis pour le transfert de la totalité ou presque d'une entreprise;</t>
  </si>
  <si>
    <t>Due on receipt</t>
  </si>
  <si>
    <t>Acomptes - Impôt Québec</t>
  </si>
  <si>
    <t>2203</t>
  </si>
  <si>
    <t>Préparation des différents formulaires et annexes requises afin de déclarer un CDC ;</t>
  </si>
  <si>
    <t>Produit perçu d'avance</t>
  </si>
  <si>
    <t>2300</t>
  </si>
  <si>
    <t>Partial Paid</t>
  </si>
  <si>
    <t>Actions ordinaires</t>
  </si>
  <si>
    <t>2500</t>
  </si>
  <si>
    <t>Équité</t>
  </si>
  <si>
    <t>Préparer un sommaire de chèques à faire pour la séance de clôture ;</t>
  </si>
  <si>
    <t>Actions privilégiées</t>
  </si>
  <si>
    <t>2501</t>
  </si>
  <si>
    <t>Validation de la conformité des chèques/virements effectués en concordance avec nos directives ;</t>
  </si>
  <si>
    <t>BNR</t>
  </si>
  <si>
    <t>2600</t>
  </si>
  <si>
    <t>Diverses discussions téléphoniques avec vous ;</t>
  </si>
  <si>
    <t>A05, B07</t>
  </si>
  <si>
    <t>Diverses discussions téléphoniques avec vous et le juriste;</t>
  </si>
  <si>
    <t>Taux horaire pour facturation</t>
  </si>
  <si>
    <t>Type de déboursés</t>
  </si>
  <si>
    <t>4001</t>
  </si>
  <si>
    <t>Revenus - travaux en cours</t>
  </si>
  <si>
    <t>4010</t>
  </si>
  <si>
    <t>Lecture, analyse et rédaction de divers courriels avec les divers intervenants;</t>
  </si>
  <si>
    <t>4015</t>
  </si>
  <si>
    <t>Préparation à la rencontre et rencontre avec vous pour la signature des documents préparés;</t>
  </si>
  <si>
    <t>A06</t>
  </si>
  <si>
    <t>Revenus de dividendes</t>
  </si>
  <si>
    <t>4016</t>
  </si>
  <si>
    <t>Prise de valeur - Valeur de consolidation</t>
  </si>
  <si>
    <t>4017</t>
  </si>
  <si>
    <t>Doc. et outils de recherche</t>
  </si>
  <si>
    <t>5000</t>
  </si>
  <si>
    <t>Dépenses</t>
  </si>
  <si>
    <t>Formations</t>
  </si>
  <si>
    <t>5001</t>
  </si>
  <si>
    <t>AUTO</t>
  </si>
  <si>
    <t>Frais de déplacement</t>
  </si>
  <si>
    <t>5004</t>
  </si>
  <si>
    <t>Software</t>
  </si>
  <si>
    <t>Amortissement</t>
  </si>
  <si>
    <t>5015</t>
  </si>
  <si>
    <t>Mauvaises créances</t>
  </si>
  <si>
    <t>5016</t>
  </si>
  <si>
    <t>Impôts exigibles</t>
  </si>
  <si>
    <t>9000</t>
  </si>
  <si>
    <t>FournID</t>
  </si>
  <si>
    <t>FouP</t>
  </si>
  <si>
    <t>PROFESSIONNELS *</t>
  </si>
  <si>
    <t>TAUX HORAIRES *</t>
  </si>
  <si>
    <t>ClientID</t>
  </si>
  <si>
    <t>TECID</t>
  </si>
  <si>
    <t>ProfID</t>
  </si>
  <si>
    <t>estDétruite</t>
  </si>
  <si>
    <t>ProjetID</t>
  </si>
  <si>
    <t>NomClient</t>
  </si>
  <si>
    <t>Hres1</t>
  </si>
  <si>
    <t>Hono1</t>
  </si>
  <si>
    <t>Hres2</t>
  </si>
  <si>
    <t>Hono2</t>
  </si>
  <si>
    <t>Hres3</t>
  </si>
  <si>
    <t>Hono3</t>
  </si>
  <si>
    <t>Hres4</t>
  </si>
  <si>
    <t>Hono4</t>
  </si>
  <si>
    <t>Hres5</t>
  </si>
  <si>
    <t>Hono5</t>
  </si>
  <si>
    <t>Prof1</t>
  </si>
  <si>
    <t>Prof2</t>
  </si>
  <si>
    <t>TauxH1</t>
  </si>
  <si>
    <t>TauxH2</t>
  </si>
  <si>
    <t>Prof3</t>
  </si>
  <si>
    <t>Prof4</t>
  </si>
  <si>
    <t>Prof5</t>
  </si>
  <si>
    <t>TauxH3</t>
  </si>
  <si>
    <t>TauxH4</t>
  </si>
  <si>
    <t>TauxH5</t>
  </si>
  <si>
    <t>HonoTotal</t>
  </si>
  <si>
    <t>Séquence</t>
  </si>
  <si>
    <t>1</t>
  </si>
  <si>
    <t>Hartford Financial Services Group, Inc. (The)</t>
  </si>
  <si>
    <t>9</t>
  </si>
  <si>
    <t>3</t>
  </si>
  <si>
    <t>4</t>
  </si>
  <si>
    <t>06/07/2024</t>
  </si>
  <si>
    <t>31/07/2024 18:03:24</t>
  </si>
  <si>
    <t>30/juin/2024</t>
  </si>
  <si>
    <t>Les logiciels INFORMAT inc.</t>
  </si>
  <si>
    <t>Tests # 2</t>
  </si>
  <si>
    <t>VRAI</t>
  </si>
  <si>
    <t>31/juil/2024 17:59:56</t>
  </si>
  <si>
    <t>FAUX</t>
  </si>
  <si>
    <t>v3.B.5.xlsb</t>
  </si>
  <si>
    <t>2</t>
  </si>
  <si>
    <t>06/juil/2024</t>
  </si>
  <si>
    <t>13</t>
  </si>
  <si>
    <t>Marie Guay, experte en RH</t>
  </si>
  <si>
    <t>Test # 3</t>
  </si>
  <si>
    <t>31/juil/2024 18:00:44</t>
  </si>
  <si>
    <t>Test</t>
  </si>
  <si>
    <t>31/juil/2024 18:01:00</t>
  </si>
  <si>
    <t>31/07/2024</t>
  </si>
  <si>
    <t>31/07/2024 18:03:26</t>
  </si>
  <si>
    <t>31/07/2024 18:03:33</t>
  </si>
  <si>
    <t>31/07/2024 18:03:34</t>
  </si>
  <si>
    <t>31/juil/2024</t>
  </si>
  <si>
    <t>31/juil/2024 18:10:54</t>
  </si>
  <si>
    <t>24-00005</t>
  </si>
  <si>
    <t>30/août/2024</t>
  </si>
  <si>
    <t>1138,25</t>
  </si>
  <si>
    <t>344</t>
  </si>
  <si>
    <t>990</t>
  </si>
  <si>
    <t>0</t>
  </si>
  <si>
    <t>0,05</t>
  </si>
  <si>
    <t>49,5</t>
  </si>
  <si>
    <t>0,09975</t>
  </si>
  <si>
    <t>98,75</t>
  </si>
  <si>
    <t>6</t>
  </si>
  <si>
    <t>165</t>
  </si>
  <si>
    <t>FACT-24-00005</t>
  </si>
  <si>
    <t>31/07/2024 18:37:39</t>
  </si>
  <si>
    <t>Comptes clients</t>
  </si>
  <si>
    <t>TPS percues</t>
  </si>
  <si>
    <t>TVQ percues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</si>
</sst>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dd\-mm\-yyyy"/>
    <numFmt numFmtId="168" formatCode="dd\-mm\-yyyy\ hh:mm:ss"/>
    <numFmt numFmtId="169" formatCode="dd/mm/yyyy\ hh:mm:ss"/>
    <numFmt numFmtId="170" formatCode="0000"/>
    <numFmt numFmtId="171" formatCode="m/d/yyyy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2A5F7A"/>
      <name val="Aptos"/>
      <family val="2"/>
    </font>
    <font>
      <b/>
      <sz val="30"/>
      <color rgb="FF2A5F7A"/>
      <name val="Congenial Black"/>
    </font>
    <font>
      <b/>
      <sz val="10"/>
      <color theme="1"/>
      <name val="Aptos"/>
      <family val="2"/>
    </font>
    <font>
      <i/>
      <sz val="9"/>
      <color theme="1"/>
      <name val="Aptos"/>
      <family val="2"/>
    </font>
    <font>
      <b/>
      <sz val="9"/>
      <color theme="1"/>
      <name val="Aptos"/>
      <family val="2"/>
    </font>
    <font>
      <sz val="10"/>
      <color theme="1"/>
      <name val="Aptos"/>
      <family val="2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Aptos Narrow"/>
      <family val="2"/>
    </font>
    <font>
      <sz val="11"/>
      <color theme="1"/>
      <name val="Wingdings"/>
      <charset val="2"/>
    </font>
    <font>
      <b/>
      <sz val="11"/>
      <color rgb="FFFF0000"/>
      <name val="Calibri"/>
      <family val="2"/>
      <scheme val="minor"/>
    </font>
    <font>
      <b/>
      <i/>
      <sz val="11"/>
      <color theme="4" tint="-0.499984740745262"/>
      <name val="Calibri"/>
      <family val="2"/>
      <scheme val="minor"/>
    </font>
    <font>
      <i/>
      <sz val="10"/>
      <color theme="0"/>
      <name val="Calibri"/>
      <family val="2"/>
      <scheme val="minor"/>
    </font>
    <font>
      <b/>
      <i/>
      <sz val="10"/>
      <color theme="0" tint="-4.9989318521683403E-2"/>
      <name val="Calibri"/>
      <family val="2"/>
      <scheme val="minor"/>
    </font>
    <font>
      <sz val="11"/>
      <color rgb="FF00B0F0"/>
      <name val="Calibri"/>
      <family val="2"/>
      <scheme val="minor"/>
    </font>
    <font>
      <b/>
      <i/>
      <sz val="10"/>
      <color theme="0"/>
      <name val="Calibri Light"/>
      <family val="2"/>
      <scheme val="major"/>
    </font>
    <font>
      <i/>
      <sz val="10"/>
      <color theme="0"/>
      <name val="Aptos Narrow"/>
      <family val="2"/>
    </font>
    <font>
      <sz val="10"/>
      <color theme="1"/>
      <name val="Calibri Light"/>
      <family val="2"/>
      <scheme val="major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5F3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rgb="FFC6E5F3"/>
        </stop>
        <stop position="1">
          <color rgb="FFD6F0FB"/>
        </stop>
      </gradient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rgb="FFC6E5F3"/>
        <bgColor theme="8"/>
      </patternFill>
    </fill>
    <fill>
      <gradientFill degree="90">
        <stop position="0">
          <color rgb="FFD6F0FB"/>
        </stop>
        <stop position="1">
          <color rgb="FFD6F0FB"/>
        </stop>
      </gradient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gradientFill degree="90">
        <stop position="0">
          <color theme="4" tint="0.59999389629810485"/>
        </stop>
        <stop position="1">
          <color theme="4" tint="0.80001220740379042"/>
        </stop>
      </gradientFill>
    </fill>
    <fill>
      <patternFill patternType="solid">
        <fgColor theme="8" tint="0.39997558519241921"/>
        <bgColor theme="8" tint="0.59999389629810485"/>
      </patternFill>
    </fill>
    <fill>
      <gradientFill degree="90">
        <stop position="0">
          <color theme="4" tint="0.40000610370189521"/>
        </stop>
        <stop position="1">
          <color theme="4" tint="0.59999389629810485"/>
        </stop>
      </gradientFill>
    </fill>
    <fill>
      <patternFill patternType="solid">
        <fgColor theme="9" tint="-0.249977111117893"/>
        <bgColor indexed="64"/>
      </patternFill>
    </fill>
    <fill>
      <patternFill patternType="solid">
        <fgColor theme="9" tint="-0.249977111117893"/>
        <bgColor theme="4"/>
      </patternFill>
    </fill>
  </fills>
  <borders count="129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/>
      <right/>
      <top style="hair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auto="1"/>
      </bottom>
      <diagonal/>
    </border>
    <border>
      <left/>
      <right/>
      <top style="medium">
        <color theme="4" tint="-0.499984740745262"/>
      </top>
      <bottom style="thin">
        <color auto="1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/>
      <diagonal/>
    </border>
    <border>
      <left/>
      <right/>
      <top style="medium">
        <color theme="4" tint="-0.499984740745262"/>
      </top>
      <bottom/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/>
      <right style="hair">
        <color theme="4" tint="-0.499984740745262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/>
      <top/>
      <bottom style="thin">
        <color theme="4" tint="-0.499984740745262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auto="1"/>
      </left>
      <right/>
      <top style="medium">
        <color theme="1"/>
      </top>
      <bottom/>
      <diagonal/>
    </border>
    <border>
      <left style="hair">
        <color auto="1"/>
      </left>
      <right/>
      <top style="medium">
        <color theme="1"/>
      </top>
      <bottom/>
      <diagonal/>
    </border>
    <border>
      <left style="hair">
        <color auto="1"/>
      </left>
      <right style="medium">
        <color auto="1"/>
      </right>
      <top style="medium">
        <color theme="1"/>
      </top>
      <bottom/>
      <diagonal/>
    </border>
    <border>
      <left/>
      <right style="hair">
        <color theme="4" tint="-0.499984740745262"/>
      </right>
      <top/>
      <bottom style="hair">
        <color theme="4" tint="-0.499984740745262"/>
      </bottom>
      <diagonal/>
    </border>
    <border>
      <left style="hair">
        <color theme="4" tint="-0.499984740745262"/>
      </left>
      <right/>
      <top/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theme="4" tint="-0.499984740745262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theme="4" tint="-0.499984740745262"/>
      </right>
      <top style="hair">
        <color theme="4" tint="-0.499984740745262"/>
      </top>
      <bottom/>
      <diagonal/>
    </border>
    <border>
      <left style="hair">
        <color theme="4" tint="-0.499984740745262"/>
      </left>
      <right/>
      <top style="hair">
        <color theme="4" tint="-0.499984740745262"/>
      </top>
      <bottom/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medium">
        <color theme="4" tint="-0.499984740745262"/>
      </left>
      <right/>
      <top style="thin">
        <color theme="4" tint="-0.499984740745262"/>
      </top>
      <bottom style="hair">
        <color theme="4" tint="-0.499984740745262"/>
      </bottom>
      <diagonal/>
    </border>
    <border>
      <left/>
      <right style="hair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/>
      <top/>
      <bottom style="hair">
        <color theme="4" tint="-0.499984740745262"/>
      </bottom>
      <diagonal/>
    </border>
    <border>
      <left/>
      <right/>
      <top/>
      <bottom style="hair">
        <color theme="4" tint="-0.499984740745262"/>
      </bottom>
      <diagonal/>
    </border>
    <border>
      <left/>
      <right style="medium">
        <color theme="4" tint="-0.499984740745262"/>
      </right>
      <top/>
      <bottom style="hair">
        <color theme="4" tint="-0.499984740745262"/>
      </bottom>
      <diagonal/>
    </border>
    <border>
      <left/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thin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medium">
        <color theme="1"/>
      </bottom>
      <diagonal/>
    </border>
    <border>
      <left style="medium">
        <color theme="4" tint="-0.499984740745262"/>
      </left>
      <right/>
      <top/>
      <bottom style="medium">
        <color theme="4" tint="-0.499984740745262"/>
      </bottom>
      <diagonal/>
    </border>
    <border>
      <left/>
      <right/>
      <top/>
      <bottom style="medium">
        <color theme="4" tint="-0.499984740745262"/>
      </bottom>
      <diagonal/>
    </border>
    <border>
      <left/>
      <right style="medium">
        <color theme="4" tint="-0.499984740745262"/>
      </right>
      <top/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medium">
        <color theme="1"/>
      </top>
      <bottom style="hair">
        <color theme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/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38">
    <xf numFmtId="0" fontId="0" fillId="0" borderId="0" xfId="0"/>
    <xf numFmtId="165" fontId="0" fillId="0" borderId="0" xfId="2" applyNumberFormat="1" applyFont="1" applyAlignment="1">
      <alignment horizontal="right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0" fontId="0" fillId="0" borderId="0" xfId="0" quotePrefix="1"/>
    <xf numFmtId="49" fontId="0" fillId="0" borderId="0" xfId="0" applyNumberFormat="1" applyAlignment="1">
      <alignment horizontal="left"/>
    </xf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0" fontId="9" fillId="0" borderId="0" xfId="0" applyFont="1"/>
    <xf numFmtId="165" fontId="6" fillId="0" borderId="0" xfId="2" applyNumberFormat="1" applyFont="1"/>
    <xf numFmtId="0" fontId="11" fillId="0" borderId="0" xfId="0" applyFont="1"/>
    <xf numFmtId="0" fontId="4" fillId="0" borderId="0" xfId="0" applyFont="1" applyAlignment="1">
      <alignment horizontal="center"/>
    </xf>
    <xf numFmtId="49" fontId="4" fillId="0" borderId="0" xfId="0" applyNumberFormat="1" applyFont="1"/>
    <xf numFmtId="165" fontId="4" fillId="0" borderId="0" xfId="2" applyNumberFormat="1" applyFont="1"/>
    <xf numFmtId="0" fontId="14" fillId="2" borderId="0" xfId="0" applyFont="1" applyFill="1"/>
    <xf numFmtId="0" fontId="17" fillId="2" borderId="0" xfId="0" applyFont="1" applyFill="1" applyAlignment="1">
      <alignment horizontal="right"/>
    </xf>
    <xf numFmtId="0" fontId="18" fillId="2" borderId="0" xfId="0" applyFont="1" applyFill="1" applyAlignment="1">
      <alignment horizontal="center" vertical="center"/>
    </xf>
    <xf numFmtId="14" fontId="18" fillId="2" borderId="0" xfId="0" applyNumberFormat="1" applyFont="1" applyFill="1" applyAlignment="1">
      <alignment horizontal="center" vertical="center"/>
    </xf>
    <xf numFmtId="0" fontId="18" fillId="2" borderId="0" xfId="0" applyFont="1" applyFill="1" applyAlignment="1">
      <alignment horizontal="center"/>
    </xf>
    <xf numFmtId="0" fontId="13" fillId="0" borderId="0" xfId="0" applyFont="1" applyAlignment="1">
      <alignment horizontal="right"/>
    </xf>
    <xf numFmtId="0" fontId="19" fillId="2" borderId="0" xfId="0" applyFont="1" applyFill="1"/>
    <xf numFmtId="0" fontId="19" fillId="2" borderId="0" xfId="0" applyFont="1" applyFill="1" applyAlignment="1">
      <alignment horizontal="right"/>
    </xf>
    <xf numFmtId="0" fontId="19" fillId="2" borderId="0" xfId="0" applyFont="1" applyFill="1" applyAlignment="1">
      <alignment horizontal="center"/>
    </xf>
    <xf numFmtId="170" fontId="0" fillId="0" borderId="0" xfId="2" applyNumberFormat="1" applyFont="1" applyBorder="1" applyAlignment="1">
      <alignment horizontal="center"/>
    </xf>
    <xf numFmtId="0" fontId="20" fillId="8" borderId="33" xfId="0" applyFont="1" applyFill="1" applyBorder="1" applyAlignment="1">
      <alignment horizontal="center" vertical="center"/>
    </xf>
    <xf numFmtId="0" fontId="20" fillId="8" borderId="34" xfId="0" applyFont="1" applyFill="1" applyBorder="1" applyAlignment="1">
      <alignment horizontal="center" vertical="center"/>
    </xf>
    <xf numFmtId="0" fontId="20" fillId="8" borderId="35" xfId="0" applyFont="1" applyFill="1" applyBorder="1" applyAlignment="1">
      <alignment horizontal="center" vertical="center"/>
    </xf>
    <xf numFmtId="0" fontId="20" fillId="6" borderId="36" xfId="0" applyFont="1" applyFill="1" applyBorder="1" applyAlignment="1">
      <alignment horizontal="center" vertical="center"/>
    </xf>
    <xf numFmtId="0" fontId="20" fillId="6" borderId="37" xfId="0" applyFont="1" applyFill="1" applyBorder="1" applyAlignment="1">
      <alignment horizontal="center" vertical="center"/>
    </xf>
    <xf numFmtId="0" fontId="20" fillId="6" borderId="38" xfId="0" applyFont="1" applyFill="1" applyBorder="1" applyAlignment="1">
      <alignment horizontal="center" vertical="center"/>
    </xf>
    <xf numFmtId="0" fontId="20" fillId="9" borderId="39" xfId="0" applyFont="1" applyFill="1" applyBorder="1" applyAlignment="1">
      <alignment horizontal="center"/>
    </xf>
    <xf numFmtId="0" fontId="20" fillId="9" borderId="40" xfId="0" applyFont="1" applyFill="1" applyBorder="1" applyAlignment="1">
      <alignment horizontal="center"/>
    </xf>
    <xf numFmtId="0" fontId="20" fillId="9" borderId="41" xfId="0" applyFont="1" applyFill="1" applyBorder="1" applyAlignment="1">
      <alignment horizontal="center"/>
    </xf>
    <xf numFmtId="14" fontId="13" fillId="7" borderId="42" xfId="0" applyNumberFormat="1" applyFont="1" applyFill="1" applyBorder="1" applyAlignment="1">
      <alignment horizontal="center"/>
    </xf>
    <xf numFmtId="14" fontId="13" fillId="7" borderId="43" xfId="0" applyNumberFormat="1" applyFont="1" applyFill="1" applyBorder="1" applyAlignment="1">
      <alignment horizontal="center"/>
    </xf>
    <xf numFmtId="14" fontId="13" fillId="7" borderId="44" xfId="0" applyNumberFormat="1" applyFont="1" applyFill="1" applyBorder="1" applyAlignment="1">
      <alignment horizontal="center"/>
    </xf>
    <xf numFmtId="0" fontId="13" fillId="0" borderId="47" xfId="0" applyFont="1" applyBorder="1" applyAlignment="1">
      <alignment horizontal="center"/>
    </xf>
    <xf numFmtId="0" fontId="13" fillId="0" borderId="48" xfId="0" applyFont="1" applyBorder="1" applyAlignment="1">
      <alignment horizontal="center"/>
    </xf>
    <xf numFmtId="0" fontId="0" fillId="0" borderId="48" xfId="0" applyBorder="1"/>
    <xf numFmtId="0" fontId="0" fillId="0" borderId="49" xfId="0" applyBorder="1" applyAlignment="1">
      <alignment horizontal="left"/>
    </xf>
    <xf numFmtId="0" fontId="13" fillId="0" borderId="50" xfId="0" applyFont="1" applyBorder="1" applyAlignment="1">
      <alignment horizontal="center"/>
    </xf>
    <xf numFmtId="14" fontId="0" fillId="0" borderId="51" xfId="0" applyNumberFormat="1" applyBorder="1" applyAlignment="1">
      <alignment horizontal="center"/>
    </xf>
    <xf numFmtId="0" fontId="13" fillId="0" borderId="0" xfId="0" applyFont="1" applyAlignment="1">
      <alignment horizontal="center"/>
    </xf>
    <xf numFmtId="10" fontId="0" fillId="0" borderId="0" xfId="3" applyNumberFormat="1" applyFont="1" applyFill="1" applyBorder="1" applyAlignment="1">
      <alignment horizontal="center"/>
    </xf>
    <xf numFmtId="0" fontId="21" fillId="0" borderId="52" xfId="0" applyFont="1" applyBorder="1" applyAlignment="1">
      <alignment horizontal="left"/>
    </xf>
    <xf numFmtId="167" fontId="21" fillId="0" borderId="53" xfId="0" applyNumberFormat="1" applyFont="1" applyBorder="1" applyAlignment="1">
      <alignment horizontal="center"/>
    </xf>
    <xf numFmtId="167" fontId="21" fillId="0" borderId="54" xfId="0" applyNumberFormat="1" applyFont="1" applyBorder="1" applyAlignment="1">
      <alignment horizontal="center"/>
    </xf>
    <xf numFmtId="0" fontId="21" fillId="0" borderId="42" xfId="0" applyFont="1" applyBorder="1" applyAlignment="1">
      <alignment horizontal="left"/>
    </xf>
    <xf numFmtId="0" fontId="21" fillId="0" borderId="43" xfId="0" applyFont="1" applyBorder="1" applyAlignment="1">
      <alignment horizontal="center"/>
    </xf>
    <xf numFmtId="0" fontId="21" fillId="0" borderId="44" xfId="0" applyFont="1" applyBorder="1" applyAlignment="1">
      <alignment horizontal="left"/>
    </xf>
    <xf numFmtId="14" fontId="13" fillId="7" borderId="55" xfId="0" applyNumberFormat="1" applyFont="1" applyFill="1" applyBorder="1"/>
    <xf numFmtId="14" fontId="13" fillId="7" borderId="56" xfId="0" applyNumberFormat="1" applyFont="1" applyFill="1" applyBorder="1" applyAlignment="1">
      <alignment horizontal="center"/>
    </xf>
    <xf numFmtId="14" fontId="13" fillId="7" borderId="57" xfId="0" applyNumberFormat="1" applyFont="1" applyFill="1" applyBorder="1" applyAlignment="1">
      <alignment horizontal="center"/>
    </xf>
    <xf numFmtId="0" fontId="13" fillId="0" borderId="58" xfId="0" applyFont="1" applyBorder="1" applyAlignment="1">
      <alignment horizontal="center"/>
    </xf>
    <xf numFmtId="0" fontId="13" fillId="0" borderId="59" xfId="0" applyFont="1" applyBorder="1" applyAlignment="1">
      <alignment horizontal="center"/>
    </xf>
    <xf numFmtId="0" fontId="0" fillId="0" borderId="59" xfId="0" applyBorder="1"/>
    <xf numFmtId="0" fontId="0" fillId="0" borderId="60" xfId="0" applyBorder="1" applyAlignment="1">
      <alignment horizontal="left"/>
    </xf>
    <xf numFmtId="170" fontId="13" fillId="0" borderId="61" xfId="2" applyNumberFormat="1" applyFont="1" applyFill="1" applyBorder="1" applyAlignment="1">
      <alignment horizontal="center"/>
    </xf>
    <xf numFmtId="14" fontId="0" fillId="0" borderId="62" xfId="0" applyNumberFormat="1" applyBorder="1" applyAlignment="1">
      <alignment horizontal="center"/>
    </xf>
    <xf numFmtId="166" fontId="0" fillId="0" borderId="0" xfId="3" applyNumberFormat="1" applyFont="1" applyFill="1" applyBorder="1" applyAlignment="1">
      <alignment horizontal="center"/>
    </xf>
    <xf numFmtId="167" fontId="21" fillId="0" borderId="43" xfId="0" applyNumberFormat="1" applyFont="1" applyBorder="1" applyAlignment="1">
      <alignment horizontal="center"/>
    </xf>
    <xf numFmtId="167" fontId="21" fillId="0" borderId="44" xfId="0" applyNumberFormat="1" applyFont="1" applyBorder="1" applyAlignment="1">
      <alignment horizontal="center"/>
    </xf>
    <xf numFmtId="14" fontId="0" fillId="0" borderId="42" xfId="0" applyNumberFormat="1" applyBorder="1" applyAlignment="1">
      <alignment horizontal="left"/>
    </xf>
    <xf numFmtId="14" fontId="0" fillId="0" borderId="43" xfId="0" applyNumberFormat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/>
    <xf numFmtId="0" fontId="4" fillId="0" borderId="63" xfId="0" applyFont="1" applyBorder="1" applyAlignment="1">
      <alignment horizontal="center" vertical="center"/>
    </xf>
    <xf numFmtId="0" fontId="22" fillId="10" borderId="64" xfId="0" quotePrefix="1" applyFont="1" applyFill="1" applyBorder="1" applyAlignment="1">
      <alignment horizontal="left" vertical="center" shrinkToFit="1"/>
    </xf>
    <xf numFmtId="0" fontId="22" fillId="10" borderId="65" xfId="0" quotePrefix="1" applyFont="1" applyFill="1" applyBorder="1" applyAlignment="1">
      <alignment horizontal="left" vertical="center" shrinkToFit="1"/>
    </xf>
    <xf numFmtId="0" fontId="13" fillId="0" borderId="61" xfId="0" applyFont="1" applyBorder="1" applyAlignment="1">
      <alignment horizontal="center"/>
    </xf>
    <xf numFmtId="49" fontId="0" fillId="0" borderId="43" xfId="0" applyNumberFormat="1" applyBorder="1" applyAlignment="1">
      <alignment horizontal="center"/>
    </xf>
    <xf numFmtId="0" fontId="0" fillId="0" borderId="44" xfId="0" applyBorder="1" applyAlignment="1">
      <alignment horizontal="left"/>
    </xf>
    <xf numFmtId="0" fontId="4" fillId="0" borderId="42" xfId="0" applyFont="1" applyBorder="1" applyAlignment="1">
      <alignment horizontal="center" vertical="center"/>
    </xf>
    <xf numFmtId="0" fontId="22" fillId="10" borderId="43" xfId="0" quotePrefix="1" applyFont="1" applyFill="1" applyBorder="1" applyAlignment="1">
      <alignment horizontal="left" vertical="center" wrapText="1" shrinkToFit="1"/>
    </xf>
    <xf numFmtId="0" fontId="22" fillId="10" borderId="44" xfId="0" quotePrefix="1" applyFont="1" applyFill="1" applyBorder="1" applyAlignment="1">
      <alignment horizontal="left" vertical="center" shrinkToFit="1"/>
    </xf>
    <xf numFmtId="0" fontId="13" fillId="0" borderId="66" xfId="0" applyFont="1" applyBorder="1" applyAlignment="1">
      <alignment horizontal="center"/>
    </xf>
    <xf numFmtId="0" fontId="13" fillId="0" borderId="67" xfId="0" applyFont="1" applyBorder="1" applyAlignment="1">
      <alignment horizontal="center"/>
    </xf>
    <xf numFmtId="0" fontId="0" fillId="0" borderId="67" xfId="0" applyBorder="1"/>
    <xf numFmtId="0" fontId="0" fillId="0" borderId="68" xfId="0" applyBorder="1" applyAlignment="1">
      <alignment horizontal="left"/>
    </xf>
    <xf numFmtId="0" fontId="13" fillId="11" borderId="0" xfId="0" applyFont="1" applyFill="1" applyAlignment="1">
      <alignment horizontal="center"/>
    </xf>
    <xf numFmtId="0" fontId="0" fillId="11" borderId="0" xfId="0" applyFill="1"/>
    <xf numFmtId="0" fontId="20" fillId="6" borderId="69" xfId="0" applyFont="1" applyFill="1" applyBorder="1" applyAlignment="1">
      <alignment horizontal="center" vertical="center"/>
    </xf>
    <xf numFmtId="0" fontId="20" fillId="6" borderId="70" xfId="0" applyFont="1" applyFill="1" applyBorder="1" applyAlignment="1">
      <alignment horizontal="center" vertical="center"/>
    </xf>
    <xf numFmtId="164" fontId="0" fillId="0" borderId="0" xfId="2" applyFont="1" applyBorder="1" applyAlignment="1">
      <alignment horizontal="left"/>
    </xf>
    <xf numFmtId="0" fontId="0" fillId="2" borderId="73" xfId="0" applyFill="1" applyBorder="1" applyAlignment="1">
      <alignment horizontal="center" vertical="center"/>
    </xf>
    <xf numFmtId="0" fontId="21" fillId="0" borderId="74" xfId="0" applyFont="1" applyBorder="1" applyAlignment="1">
      <alignment horizontal="left"/>
    </xf>
    <xf numFmtId="0" fontId="21" fillId="0" borderId="75" xfId="0" applyFont="1" applyBorder="1" applyAlignment="1">
      <alignment horizontal="center"/>
    </xf>
    <xf numFmtId="171" fontId="0" fillId="7" borderId="68" xfId="0" applyNumberFormat="1" applyFill="1" applyBorder="1" applyAlignment="1">
      <alignment horizontal="center"/>
    </xf>
    <xf numFmtId="171" fontId="0" fillId="0" borderId="0" xfId="0" applyNumberFormat="1" applyAlignment="1">
      <alignment horizontal="center"/>
    </xf>
    <xf numFmtId="0" fontId="13" fillId="0" borderId="76" xfId="0" applyFont="1" applyBorder="1" applyAlignment="1">
      <alignment horizontal="center"/>
    </xf>
    <xf numFmtId="14" fontId="0" fillId="0" borderId="77" xfId="0" applyNumberFormat="1" applyBorder="1" applyAlignment="1">
      <alignment horizontal="center"/>
    </xf>
    <xf numFmtId="0" fontId="20" fillId="8" borderId="80" xfId="0" applyFont="1" applyFill="1" applyBorder="1" applyAlignment="1">
      <alignment horizontal="center" vertical="center"/>
    </xf>
    <xf numFmtId="0" fontId="13" fillId="7" borderId="83" xfId="0" applyFont="1" applyFill="1" applyBorder="1" applyAlignment="1">
      <alignment horizontal="center"/>
    </xf>
    <xf numFmtId="170" fontId="1" fillId="11" borderId="84" xfId="2" applyNumberFormat="1" applyFont="1" applyFill="1" applyBorder="1" applyAlignment="1">
      <alignment horizontal="left"/>
    </xf>
    <xf numFmtId="170" fontId="13" fillId="11" borderId="86" xfId="2" applyNumberFormat="1" applyFont="1" applyFill="1" applyBorder="1" applyAlignment="1">
      <alignment horizontal="center"/>
    </xf>
    <xf numFmtId="164" fontId="0" fillId="0" borderId="0" xfId="2" applyFont="1" applyAlignment="1">
      <alignment horizontal="left"/>
    </xf>
    <xf numFmtId="0" fontId="0" fillId="7" borderId="90" xfId="0" applyFill="1" applyBorder="1" applyAlignment="1">
      <alignment horizontal="left"/>
    </xf>
    <xf numFmtId="0" fontId="13" fillId="7" borderId="86" xfId="0" applyFont="1" applyFill="1" applyBorder="1" applyAlignment="1">
      <alignment horizontal="center"/>
    </xf>
    <xf numFmtId="0" fontId="0" fillId="7" borderId="91" xfId="0" applyFill="1" applyBorder="1" applyAlignment="1">
      <alignment horizontal="left"/>
    </xf>
    <xf numFmtId="0" fontId="0" fillId="0" borderId="84" xfId="0" applyBorder="1"/>
    <xf numFmtId="0" fontId="0" fillId="7" borderId="84" xfId="0" applyFill="1" applyBorder="1" applyAlignment="1">
      <alignment horizontal="left"/>
    </xf>
    <xf numFmtId="0" fontId="0" fillId="7" borderId="11" xfId="0" applyFill="1" applyBorder="1" applyAlignment="1">
      <alignment horizontal="left"/>
    </xf>
    <xf numFmtId="0" fontId="13" fillId="7" borderId="95" xfId="0" applyFont="1" applyFill="1" applyBorder="1" applyAlignment="1">
      <alignment horizontal="center"/>
    </xf>
    <xf numFmtId="0" fontId="0" fillId="0" borderId="11" xfId="0" applyBorder="1"/>
    <xf numFmtId="49" fontId="22" fillId="10" borderId="43" xfId="0" quotePrefix="1" applyNumberFormat="1" applyFont="1" applyFill="1" applyBorder="1" applyAlignment="1">
      <alignment vertical="center"/>
    </xf>
    <xf numFmtId="0" fontId="13" fillId="14" borderId="104" xfId="0" applyFont="1" applyFill="1" applyBorder="1" applyAlignment="1">
      <alignment horizontal="center"/>
    </xf>
    <xf numFmtId="14" fontId="13" fillId="14" borderId="105" xfId="0" applyNumberFormat="1" applyFont="1" applyFill="1" applyBorder="1" applyAlignment="1">
      <alignment horizontal="center"/>
    </xf>
    <xf numFmtId="0" fontId="13" fillId="14" borderId="106" xfId="0" applyFont="1" applyFill="1" applyBorder="1" applyAlignment="1">
      <alignment horizontal="center"/>
    </xf>
    <xf numFmtId="14" fontId="23" fillId="11" borderId="86" xfId="0" applyNumberFormat="1" applyFont="1" applyFill="1" applyBorder="1" applyAlignment="1">
      <alignment horizontal="center"/>
    </xf>
    <xf numFmtId="164" fontId="0" fillId="7" borderId="107" xfId="2" applyFont="1" applyFill="1" applyBorder="1" applyAlignment="1">
      <alignment horizontal="left"/>
    </xf>
    <xf numFmtId="3" fontId="0" fillId="7" borderId="108" xfId="0" applyNumberFormat="1" applyFill="1" applyBorder="1" applyAlignment="1">
      <alignment horizontal="center"/>
    </xf>
    <xf numFmtId="164" fontId="0" fillId="7" borderId="109" xfId="2" applyFont="1" applyFill="1" applyBorder="1" applyAlignment="1">
      <alignment horizontal="left"/>
    </xf>
    <xf numFmtId="14" fontId="23" fillId="7" borderId="86" xfId="0" applyNumberFormat="1" applyFont="1" applyFill="1" applyBorder="1" applyAlignment="1">
      <alignment horizontal="center"/>
    </xf>
    <xf numFmtId="164" fontId="0" fillId="11" borderId="110" xfId="2" applyFont="1" applyFill="1" applyBorder="1" applyAlignment="1">
      <alignment horizontal="left"/>
    </xf>
    <xf numFmtId="3" fontId="0" fillId="11" borderId="111" xfId="0" applyNumberFormat="1" applyFill="1" applyBorder="1" applyAlignment="1">
      <alignment horizontal="center"/>
    </xf>
    <xf numFmtId="164" fontId="0" fillId="11" borderId="112" xfId="2" applyFont="1" applyFill="1" applyBorder="1" applyAlignment="1">
      <alignment horizontal="left"/>
    </xf>
    <xf numFmtId="164" fontId="0" fillId="7" borderId="110" xfId="2" applyFont="1" applyFill="1" applyBorder="1" applyAlignment="1">
      <alignment horizontal="left"/>
    </xf>
    <xf numFmtId="3" fontId="0" fillId="7" borderId="111" xfId="0" applyNumberFormat="1" applyFill="1" applyBorder="1" applyAlignment="1">
      <alignment horizontal="center"/>
    </xf>
    <xf numFmtId="164" fontId="0" fillId="7" borderId="112" xfId="2" applyFont="1" applyFill="1" applyBorder="1" applyAlignment="1">
      <alignment horizontal="left"/>
    </xf>
    <xf numFmtId="164" fontId="0" fillId="7" borderId="113" xfId="2" applyFont="1" applyFill="1" applyBorder="1" applyAlignment="1">
      <alignment horizontal="left"/>
    </xf>
    <xf numFmtId="3" fontId="0" fillId="7" borderId="114" xfId="0" applyNumberFormat="1" applyFill="1" applyBorder="1" applyAlignment="1">
      <alignment horizontal="center"/>
    </xf>
    <xf numFmtId="164" fontId="0" fillId="7" borderId="115" xfId="2" applyFont="1" applyFill="1" applyBorder="1" applyAlignment="1">
      <alignment horizontal="left"/>
    </xf>
    <xf numFmtId="14" fontId="23" fillId="7" borderId="95" xfId="0" applyNumberFormat="1" applyFont="1" applyFill="1" applyBorder="1" applyAlignment="1">
      <alignment horizontal="center"/>
    </xf>
    <xf numFmtId="0" fontId="4" fillId="0" borderId="74" xfId="0" applyFont="1" applyBorder="1" applyAlignment="1">
      <alignment horizontal="center" vertical="center"/>
    </xf>
    <xf numFmtId="0" fontId="22" fillId="10" borderId="75" xfId="0" quotePrefix="1" applyFont="1" applyFill="1" applyBorder="1" applyAlignment="1">
      <alignment horizontal="left" vertical="center" wrapText="1" shrinkToFit="1"/>
    </xf>
    <xf numFmtId="0" fontId="22" fillId="10" borderId="68" xfId="0" quotePrefix="1" applyFont="1" applyFill="1" applyBorder="1" applyAlignment="1">
      <alignment horizontal="left" vertical="center" shrinkToFit="1"/>
    </xf>
    <xf numFmtId="169" fontId="0" fillId="0" borderId="0" xfId="0" applyNumberFormat="1"/>
    <xf numFmtId="167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13" fillId="5" borderId="61" xfId="0" applyFont="1" applyFill="1" applyBorder="1" applyAlignment="1">
      <alignment horizontal="center"/>
    </xf>
    <xf numFmtId="170" fontId="13" fillId="5" borderId="61" xfId="2" applyNumberFormat="1" applyFont="1" applyFill="1" applyBorder="1" applyAlignment="1">
      <alignment horizontal="center"/>
    </xf>
    <xf numFmtId="14" fontId="0" fillId="5" borderId="62" xfId="0" applyNumberFormat="1" applyFill="1" applyBorder="1" applyAlignment="1">
      <alignment horizontal="center"/>
    </xf>
    <xf numFmtId="0" fontId="13" fillId="5" borderId="76" xfId="0" applyFont="1" applyFill="1" applyBorder="1" applyAlignment="1">
      <alignment horizontal="center"/>
    </xf>
    <xf numFmtId="14" fontId="0" fillId="5" borderId="77" xfId="0" applyNumberFormat="1" applyFill="1" applyBorder="1" applyAlignment="1">
      <alignment horizontal="center"/>
    </xf>
    <xf numFmtId="0" fontId="13" fillId="0" borderId="119" xfId="0" applyFont="1" applyBorder="1" applyAlignment="1">
      <alignment horizontal="center"/>
    </xf>
    <xf numFmtId="0" fontId="13" fillId="0" borderId="120" xfId="0" applyFont="1" applyBorder="1" applyAlignment="1">
      <alignment horizontal="center"/>
    </xf>
    <xf numFmtId="0" fontId="0" fillId="0" borderId="120" xfId="0" applyBorder="1"/>
    <xf numFmtId="0" fontId="0" fillId="0" borderId="121" xfId="0" applyBorder="1" applyAlignment="1">
      <alignment horizontal="left"/>
    </xf>
    <xf numFmtId="0" fontId="13" fillId="0" borderId="110" xfId="0" applyFont="1" applyBorder="1" applyAlignment="1">
      <alignment horizontal="center"/>
    </xf>
    <xf numFmtId="0" fontId="13" fillId="0" borderId="111" xfId="0" applyFont="1" applyBorder="1" applyAlignment="1">
      <alignment horizontal="center"/>
    </xf>
    <xf numFmtId="0" fontId="0" fillId="0" borderId="111" xfId="0" applyBorder="1"/>
    <xf numFmtId="0" fontId="0" fillId="0" borderId="112" xfId="0" applyBorder="1" applyAlignment="1">
      <alignment horizontal="left"/>
    </xf>
    <xf numFmtId="0" fontId="0" fillId="0" borderId="110" xfId="0" applyBorder="1"/>
    <xf numFmtId="0" fontId="0" fillId="0" borderId="112" xfId="0" applyBorder="1"/>
    <xf numFmtId="0" fontId="0" fillId="0" borderId="113" xfId="0" applyBorder="1"/>
    <xf numFmtId="0" fontId="0" fillId="0" borderId="114" xfId="0" applyBorder="1"/>
    <xf numFmtId="0" fontId="0" fillId="0" borderId="115" xfId="0" applyBorder="1"/>
    <xf numFmtId="0" fontId="13" fillId="0" borderId="114" xfId="0" applyFont="1" applyBorder="1" applyAlignment="1">
      <alignment horizontal="center"/>
    </xf>
    <xf numFmtId="0" fontId="25" fillId="8" borderId="33" xfId="0" applyFont="1" applyFill="1" applyBorder="1" applyAlignment="1">
      <alignment horizontal="center" vertical="center"/>
    </xf>
    <xf numFmtId="0" fontId="25" fillId="8" borderId="34" xfId="0" applyFont="1" applyFill="1" applyBorder="1" applyAlignment="1">
      <alignment horizontal="center" vertical="center"/>
    </xf>
    <xf numFmtId="0" fontId="25" fillId="8" borderId="35" xfId="0" applyFont="1" applyFill="1" applyBorder="1" applyAlignment="1">
      <alignment horizontal="center" vertical="center"/>
    </xf>
    <xf numFmtId="0" fontId="25" fillId="6" borderId="122" xfId="0" applyFont="1" applyFill="1" applyBorder="1" applyAlignment="1">
      <alignment horizontal="center" vertical="center"/>
    </xf>
    <xf numFmtId="0" fontId="25" fillId="6" borderId="123" xfId="0" applyFont="1" applyFill="1" applyBorder="1" applyAlignment="1">
      <alignment horizontal="center" vertical="center"/>
    </xf>
    <xf numFmtId="0" fontId="25" fillId="6" borderId="124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4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2" fontId="0" fillId="0" borderId="0" xfId="0" applyNumberFormat="1" applyAlignment="1">
      <alignment horizontal="center"/>
    </xf>
    <xf numFmtId="49" fontId="8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49" fontId="27" fillId="15" borderId="0" xfId="0" applyNumberFormat="1" applyFont="1" applyFill="1" applyAlignment="1">
      <alignment horizontal="center" vertical="center"/>
    </xf>
    <xf numFmtId="165" fontId="27" fillId="15" borderId="0" xfId="0" applyNumberFormat="1" applyFont="1" applyFill="1" applyAlignment="1">
      <alignment horizontal="center" vertical="center"/>
    </xf>
    <xf numFmtId="4" fontId="27" fillId="15" borderId="0" xfId="0" applyNumberFormat="1" applyFont="1" applyFill="1" applyAlignment="1">
      <alignment horizontal="center" vertical="center"/>
    </xf>
    <xf numFmtId="3" fontId="12" fillId="15" borderId="1" xfId="0" applyNumberFormat="1" applyFont="1" applyFill="1" applyBorder="1" applyAlignment="1">
      <alignment horizontal="center" vertical="center"/>
    </xf>
    <xf numFmtId="14" fontId="12" fillId="15" borderId="1" xfId="0" applyNumberFormat="1" applyFont="1" applyFill="1" applyBorder="1" applyAlignment="1">
      <alignment horizontal="center" vertical="center"/>
    </xf>
    <xf numFmtId="169" fontId="12" fillId="15" borderId="1" xfId="0" applyNumberFormat="1" applyFont="1" applyFill="1" applyBorder="1" applyAlignment="1">
      <alignment horizontal="center" vertical="center"/>
    </xf>
    <xf numFmtId="0" fontId="7" fillId="15" borderId="3" xfId="0" applyFont="1" applyFill="1" applyBorder="1" applyAlignment="1">
      <alignment horizontal="center"/>
    </xf>
    <xf numFmtId="49" fontId="7" fillId="15" borderId="3" xfId="0" applyNumberFormat="1" applyFont="1" applyFill="1" applyBorder="1" applyAlignment="1">
      <alignment horizontal="center"/>
    </xf>
    <xf numFmtId="165" fontId="7" fillId="15" borderId="3" xfId="2" applyNumberFormat="1" applyFont="1" applyFill="1" applyBorder="1" applyAlignment="1">
      <alignment horizontal="center"/>
    </xf>
    <xf numFmtId="0" fontId="5" fillId="15" borderId="3" xfId="0" applyFont="1" applyFill="1" applyBorder="1" applyAlignment="1">
      <alignment horizontal="center"/>
    </xf>
    <xf numFmtId="165" fontId="5" fillId="15" borderId="3" xfId="2" applyNumberFormat="1" applyFont="1" applyFill="1" applyBorder="1" applyAlignment="1">
      <alignment horizontal="center"/>
    </xf>
    <xf numFmtId="49" fontId="3" fillId="16" borderId="2" xfId="0" applyNumberFormat="1" applyFont="1" applyFill="1" applyBorder="1" applyAlignment="1">
      <alignment horizontal="center"/>
    </xf>
    <xf numFmtId="0" fontId="3" fillId="16" borderId="2" xfId="0" applyFont="1" applyFill="1" applyBorder="1" applyAlignment="1">
      <alignment horizontal="center"/>
    </xf>
    <xf numFmtId="165" fontId="3" fillId="16" borderId="2" xfId="2" applyNumberFormat="1" applyFont="1" applyFill="1" applyBorder="1" applyAlignment="1">
      <alignment horizontal="center"/>
    </xf>
    <xf numFmtId="165" fontId="3" fillId="16" borderId="0" xfId="2" applyNumberFormat="1" applyFont="1" applyFill="1" applyBorder="1" applyAlignment="1">
      <alignment horizontal="center"/>
    </xf>
    <xf numFmtId="165" fontId="3" fillId="16" borderId="3" xfId="2" applyNumberFormat="1" applyFont="1" applyFill="1" applyBorder="1" applyAlignment="1">
      <alignment horizontal="center"/>
    </xf>
    <xf numFmtId="164" fontId="3" fillId="16" borderId="3" xfId="2" applyFont="1" applyFill="1" applyBorder="1" applyAlignment="1">
      <alignment horizontal="center"/>
    </xf>
    <xf numFmtId="49" fontId="7" fillId="15" borderId="1" xfId="0" applyNumberFormat="1" applyFont="1" applyFill="1" applyBorder="1" applyAlignment="1">
      <alignment horizontal="center" vertical="center"/>
    </xf>
    <xf numFmtId="3" fontId="7" fillId="15" borderId="1" xfId="0" applyNumberFormat="1" applyFont="1" applyFill="1" applyBorder="1" applyAlignment="1">
      <alignment horizontal="center" vertical="center"/>
    </xf>
    <xf numFmtId="49" fontId="3" fillId="15" borderId="1" xfId="0" applyNumberFormat="1" applyFont="1" applyFill="1" applyBorder="1" applyAlignment="1">
      <alignment horizontal="center" vertical="center"/>
    </xf>
    <xf numFmtId="3" fontId="3" fillId="15" borderId="1" xfId="0" applyNumberFormat="1" applyFont="1" applyFill="1" applyBorder="1" applyAlignment="1">
      <alignment horizontal="center" vertical="center"/>
    </xf>
    <xf numFmtId="14" fontId="3" fillId="15" borderId="1" xfId="0" applyNumberFormat="1" applyFont="1" applyFill="1" applyBorder="1" applyAlignment="1">
      <alignment horizontal="center" vertical="center"/>
    </xf>
    <xf numFmtId="49" fontId="26" fillId="15" borderId="125" xfId="0" applyNumberFormat="1" applyFont="1" applyFill="1" applyBorder="1" applyAlignment="1">
      <alignment horizontal="left" vertical="center"/>
    </xf>
    <xf numFmtId="0" fontId="26" fillId="15" borderId="125" xfId="0" applyFont="1" applyFill="1" applyBorder="1" applyAlignment="1">
      <alignment horizontal="center" vertical="center"/>
    </xf>
    <xf numFmtId="2" fontId="26" fillId="15" borderId="125" xfId="0" applyNumberFormat="1" applyFont="1" applyFill="1" applyBorder="1" applyAlignment="1">
      <alignment horizontal="center" vertical="center"/>
    </xf>
    <xf numFmtId="14" fontId="26" fillId="15" borderId="125" xfId="0" applyNumberFormat="1" applyFont="1" applyFill="1" applyBorder="1" applyAlignment="1">
      <alignment horizontal="center" vertical="center"/>
    </xf>
    <xf numFmtId="49" fontId="26" fillId="15" borderId="125" xfId="0" applyNumberFormat="1" applyFont="1" applyFill="1" applyBorder="1" applyAlignment="1">
      <alignment horizontal="center" vertical="center"/>
    </xf>
    <xf numFmtId="4" fontId="26" fillId="15" borderId="125" xfId="0" applyNumberFormat="1" applyFont="1" applyFill="1" applyBorder="1" applyAlignment="1">
      <alignment horizontal="center" vertical="center"/>
    </xf>
    <xf numFmtId="3" fontId="29" fillId="15" borderId="1" xfId="0" applyNumberFormat="1" applyFont="1" applyFill="1" applyBorder="1" applyAlignment="1">
      <alignment horizontal="center" vertical="center"/>
    </xf>
    <xf numFmtId="3" fontId="10" fillId="15" borderId="126" xfId="0" applyNumberFormat="1" applyFont="1" applyFill="1" applyBorder="1" applyAlignment="1">
      <alignment horizontal="center" vertical="center"/>
    </xf>
    <xf numFmtId="0" fontId="10" fillId="15" borderId="127" xfId="0" applyFont="1" applyFill="1" applyBorder="1" applyAlignment="1">
      <alignment horizontal="center" vertical="center"/>
    </xf>
    <xf numFmtId="14" fontId="10" fillId="15" borderId="127" xfId="0" applyNumberFormat="1" applyFont="1" applyFill="1" applyBorder="1" applyAlignment="1">
      <alignment horizontal="center" vertical="center"/>
    </xf>
    <xf numFmtId="168" fontId="10" fillId="15" borderId="127" xfId="0" applyNumberFormat="1" applyFont="1" applyFill="1" applyBorder="1" applyAlignment="1">
      <alignment horizontal="center" vertical="center"/>
    </xf>
    <xf numFmtId="0" fontId="10" fillId="15" borderId="128" xfId="0" applyFont="1" applyFill="1" applyBorder="1" applyAlignment="1">
      <alignment horizontal="center" vertical="center"/>
    </xf>
    <xf numFmtId="14" fontId="30" fillId="15" borderId="0" xfId="0" applyNumberFormat="1" applyFont="1" applyFill="1" applyAlignment="1">
      <alignment horizontal="center" vertical="center"/>
    </xf>
    <xf numFmtId="167" fontId="30" fillId="15" borderId="0" xfId="0" applyNumberFormat="1" applyFont="1" applyFill="1" applyAlignment="1">
      <alignment horizontal="center" vertical="center"/>
    </xf>
    <xf numFmtId="0" fontId="30" fillId="15" borderId="0" xfId="0" applyFont="1" applyFill="1" applyAlignment="1">
      <alignment horizontal="left" vertical="center"/>
    </xf>
    <xf numFmtId="0" fontId="30" fillId="15" borderId="0" xfId="0" applyFont="1" applyFill="1" applyAlignment="1">
      <alignment vertical="center"/>
    </xf>
    <xf numFmtId="4" fontId="30" fillId="15" borderId="0" xfId="0" applyNumberFormat="1" applyFont="1" applyFill="1" applyAlignment="1">
      <alignment horizontal="center" vertical="center"/>
    </xf>
    <xf numFmtId="2" fontId="30" fillId="15" borderId="0" xfId="0" applyNumberFormat="1" applyFont="1" applyFill="1" applyAlignment="1">
      <alignment horizontal="right" vertical="center"/>
    </xf>
    <xf numFmtId="0" fontId="8" fillId="0" borderId="0" xfId="0" applyFont="1"/>
    <xf numFmtId="0" fontId="8" fillId="0" borderId="0" xfId="0" applyFont="1" applyAlignment="1">
      <alignment horizontal="center"/>
    </xf>
    <xf numFmtId="167" fontId="8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right"/>
    </xf>
    <xf numFmtId="169" fontId="8" fillId="0" borderId="0" xfId="0" applyNumberFormat="1" applyFont="1"/>
    <xf numFmtId="0" fontId="31" fillId="0" borderId="0" xfId="0" applyFont="1"/>
    <xf numFmtId="49" fontId="31" fillId="0" borderId="0" xfId="0" applyNumberFormat="1" applyFont="1" applyAlignment="1">
      <alignment horizontal="center"/>
    </xf>
    <xf numFmtId="0" fontId="31" fillId="0" borderId="0" xfId="0" applyFont="1" applyAlignment="1">
      <alignment horizontal="center"/>
    </xf>
    <xf numFmtId="165" fontId="31" fillId="0" borderId="0" xfId="2" applyNumberFormat="1" applyFont="1"/>
    <xf numFmtId="0" fontId="0" fillId="0" borderId="0" xfId="0" applyAlignment="1">
      <alignment horizontal="right"/>
    </xf>
    <xf numFmtId="0" fontId="10" fillId="15" borderId="127" xfId="0" applyFont="1" applyFill="1" applyBorder="1" applyAlignment="1">
      <alignment vertical="center"/>
    </xf>
    <xf numFmtId="2" fontId="10" fillId="15" borderId="127" xfId="0" applyNumberFormat="1" applyFont="1" applyFill="1" applyBorder="1" applyAlignment="1">
      <alignment horizontal="center" vertical="center"/>
    </xf>
    <xf numFmtId="1" fontId="10" fillId="15" borderId="127" xfId="0" applyNumberFormat="1" applyFont="1" applyFill="1" applyBorder="1" applyAlignment="1">
      <alignment horizontal="center" vertical="center"/>
    </xf>
    <xf numFmtId="0" fontId="10" fillId="15" borderId="127" xfId="0" applyFont="1" applyFill="1" applyBorder="1" applyAlignment="1">
      <alignment horizontal="left" vertical="center"/>
    </xf>
    <xf numFmtId="4" fontId="0" fillId="0" borderId="0" xfId="0" applyNumberFormat="1"/>
    <xf numFmtId="14" fontId="27" fillId="15" borderId="0" xfId="0" applyNumberFormat="1" applyFont="1" applyFill="1" applyAlignment="1">
      <alignment horizontal="center" vertical="center"/>
    </xf>
    <xf numFmtId="14" fontId="0" fillId="0" borderId="0" xfId="0" applyNumberFormat="1"/>
    <xf numFmtId="165" fontId="0" fillId="0" borderId="0" xfId="0" applyNumberFormat="1"/>
    <xf numFmtId="49" fontId="28" fillId="0" borderId="0" xfId="0" applyNumberFormat="1" applyFont="1" applyAlignment="1">
      <alignment horizontal="center"/>
    </xf>
    <xf numFmtId="49" fontId="28" fillId="0" borderId="0" xfId="0" applyNumberFormat="1" applyFont="1"/>
    <xf numFmtId="3" fontId="27" fillId="15" borderId="0" xfId="0" applyNumberFormat="1" applyFont="1" applyFill="1" applyAlignment="1">
      <alignment horizontal="center" vertical="center"/>
    </xf>
    <xf numFmtId="0" fontId="0" fillId="4" borderId="5" xfId="0" applyFill="1" applyBorder="1" applyAlignment="1">
      <alignment horizontal="right"/>
    </xf>
    <xf numFmtId="3" fontId="26" fillId="15" borderId="125" xfId="0" applyNumberFormat="1" applyFont="1" applyFill="1" applyBorder="1" applyAlignment="1">
      <alignment horizontal="center" vertical="center"/>
    </xf>
    <xf numFmtId="49" fontId="29" fillId="15" borderId="1" xfId="0" applyNumberFormat="1" applyFont="1" applyFill="1" applyBorder="1" applyAlignment="1">
      <alignment horizontal="center" vertical="center"/>
    </xf>
    <xf numFmtId="49" fontId="11" fillId="0" borderId="0" xfId="0" applyNumberFormat="1" applyFont="1" applyAlignment="1">
      <alignment horizontal="center"/>
    </xf>
    <xf numFmtId="49" fontId="11" fillId="0" borderId="0" xfId="0" applyNumberFormat="1" applyFont="1"/>
    <xf numFmtId="49" fontId="29" fillId="15" borderId="1" xfId="0" applyNumberFormat="1" applyFont="1" applyFill="1" applyBorder="1" applyAlignment="1">
      <alignment vertical="center"/>
    </xf>
    <xf numFmtId="4" fontId="29" fillId="15" borderId="1" xfId="0" applyNumberFormat="1" applyFont="1" applyFill="1" applyBorder="1" applyAlignment="1">
      <alignment horizontal="center" vertical="center"/>
    </xf>
    <xf numFmtId="4" fontId="0" fillId="0" borderId="0" xfId="0" applyNumberFormat="1" applyAlignment="1">
      <alignment horizontal="right"/>
    </xf>
    <xf numFmtId="4" fontId="11" fillId="0" borderId="0" xfId="0" applyNumberFormat="1" applyFont="1"/>
    <xf numFmtId="14" fontId="29" fillId="15" borderId="1" xfId="0" applyNumberFormat="1" applyFont="1" applyFill="1" applyBorder="1" applyAlignment="1">
      <alignment horizontal="center" vertical="center"/>
    </xf>
    <xf numFmtId="14" fontId="11" fillId="0" borderId="0" xfId="0" applyNumberFormat="1" applyFont="1" applyAlignment="1">
      <alignment horizontal="center"/>
    </xf>
    <xf numFmtId="3" fontId="11" fillId="0" borderId="0" xfId="0" applyNumberFormat="1" applyFont="1" applyAlignment="1">
      <alignment horizontal="center"/>
    </xf>
    <xf numFmtId="0" fontId="0" fillId="7" borderId="100" xfId="0" applyFill="1" applyBorder="1" applyAlignment="1">
      <alignment horizontal="left"/>
    </xf>
    <xf numFmtId="0" fontId="0" fillId="7" borderId="15" xfId="0" applyFill="1" applyBorder="1" applyAlignment="1">
      <alignment horizontal="left"/>
    </xf>
    <xf numFmtId="165" fontId="24" fillId="7" borderId="116" xfId="0" applyNumberFormat="1" applyFont="1" applyFill="1" applyBorder="1" applyAlignment="1">
      <alignment horizontal="center"/>
    </xf>
    <xf numFmtId="165" fontId="24" fillId="7" borderId="117" xfId="0" applyNumberFormat="1" applyFont="1" applyFill="1" applyBorder="1" applyAlignment="1">
      <alignment horizontal="center"/>
    </xf>
    <xf numFmtId="165" fontId="24" fillId="7" borderId="118" xfId="0" applyNumberFormat="1" applyFont="1" applyFill="1" applyBorder="1" applyAlignment="1">
      <alignment horizontal="center"/>
    </xf>
    <xf numFmtId="0" fontId="0" fillId="11" borderId="90" xfId="0" applyFill="1" applyBorder="1" applyAlignment="1">
      <alignment horizontal="left"/>
    </xf>
    <xf numFmtId="0" fontId="0" fillId="11" borderId="91" xfId="0" applyFill="1" applyBorder="1" applyAlignment="1">
      <alignment horizontal="left"/>
    </xf>
    <xf numFmtId="0" fontId="0" fillId="7" borderId="90" xfId="0" applyFill="1" applyBorder="1" applyAlignment="1">
      <alignment horizontal="left"/>
    </xf>
    <xf numFmtId="0" fontId="0" fillId="7" borderId="91" xfId="0" applyFill="1" applyBorder="1" applyAlignment="1">
      <alignment horizontal="left"/>
    </xf>
    <xf numFmtId="0" fontId="13" fillId="13" borderId="9" xfId="0" applyFont="1" applyFill="1" applyBorder="1" applyAlignment="1">
      <alignment horizontal="center"/>
    </xf>
    <xf numFmtId="0" fontId="13" fillId="13" borderId="89" xfId="0" applyFont="1" applyFill="1" applyBorder="1" applyAlignment="1">
      <alignment horizontal="center"/>
    </xf>
    <xf numFmtId="0" fontId="13" fillId="13" borderId="101" xfId="0" applyFont="1" applyFill="1" applyBorder="1" applyAlignment="1">
      <alignment horizontal="center"/>
    </xf>
    <xf numFmtId="0" fontId="13" fillId="13" borderId="102" xfId="0" applyFont="1" applyFill="1" applyBorder="1" applyAlignment="1">
      <alignment horizontal="center"/>
    </xf>
    <xf numFmtId="0" fontId="13" fillId="13" borderId="103" xfId="0" applyFont="1" applyFill="1" applyBorder="1" applyAlignment="1">
      <alignment horizontal="center"/>
    </xf>
    <xf numFmtId="14" fontId="13" fillId="6" borderId="21" xfId="0" applyNumberFormat="1" applyFont="1" applyFill="1" applyBorder="1" applyAlignment="1">
      <alignment horizontal="center"/>
    </xf>
    <xf numFmtId="14" fontId="13" fillId="6" borderId="22" xfId="0" applyNumberFormat="1" applyFont="1" applyFill="1" applyBorder="1" applyAlignment="1">
      <alignment horizontal="center"/>
    </xf>
    <xf numFmtId="14" fontId="13" fillId="6" borderId="23" xfId="0" applyNumberFormat="1" applyFont="1" applyFill="1" applyBorder="1" applyAlignment="1">
      <alignment horizontal="center"/>
    </xf>
    <xf numFmtId="0" fontId="13" fillId="12" borderId="87" xfId="0" applyFont="1" applyFill="1" applyBorder="1" applyAlignment="1">
      <alignment horizontal="center"/>
    </xf>
    <xf numFmtId="0" fontId="13" fillId="12" borderId="88" xfId="0" applyFont="1" applyFill="1" applyBorder="1" applyAlignment="1">
      <alignment horizontal="center"/>
    </xf>
    <xf numFmtId="0" fontId="20" fillId="8" borderId="92" xfId="0" applyFont="1" applyFill="1" applyBorder="1" applyAlignment="1">
      <alignment horizontal="center" vertical="center"/>
    </xf>
    <xf numFmtId="0" fontId="20" fillId="8" borderId="93" xfId="0" applyFont="1" applyFill="1" applyBorder="1" applyAlignment="1">
      <alignment horizontal="center" vertical="center"/>
    </xf>
    <xf numFmtId="0" fontId="20" fillId="8" borderId="94" xfId="0" applyFont="1" applyFill="1" applyBorder="1" applyAlignment="1">
      <alignment horizontal="center" vertical="center"/>
    </xf>
    <xf numFmtId="0" fontId="0" fillId="11" borderId="100" xfId="0" applyFill="1" applyBorder="1" applyAlignment="1">
      <alignment horizontal="left"/>
    </xf>
    <xf numFmtId="0" fontId="0" fillId="11" borderId="14" xfId="0" applyFill="1" applyBorder="1" applyAlignment="1">
      <alignment horizontal="left"/>
    </xf>
    <xf numFmtId="0" fontId="0" fillId="11" borderId="15" xfId="0" applyFill="1" applyBorder="1" applyAlignment="1">
      <alignment horizontal="left"/>
    </xf>
    <xf numFmtId="0" fontId="0" fillId="0" borderId="85" xfId="0" applyBorder="1" applyAlignment="1">
      <alignment horizontal="center"/>
    </xf>
    <xf numFmtId="0" fontId="0" fillId="0" borderId="86" xfId="0" applyBorder="1" applyAlignment="1">
      <alignment horizontal="center"/>
    </xf>
    <xf numFmtId="0" fontId="0" fillId="7" borderId="11" xfId="0" applyFill="1" applyBorder="1" applyAlignment="1">
      <alignment horizontal="left"/>
    </xf>
    <xf numFmtId="0" fontId="0" fillId="7" borderId="12" xfId="0" applyFill="1" applyBorder="1" applyAlignment="1">
      <alignment horizontal="left"/>
    </xf>
    <xf numFmtId="0" fontId="0" fillId="7" borderId="96" xfId="0" applyFill="1" applyBorder="1" applyAlignment="1">
      <alignment horizontal="left"/>
    </xf>
    <xf numFmtId="0" fontId="0" fillId="7" borderId="97" xfId="0" applyFill="1" applyBorder="1" applyAlignment="1">
      <alignment horizontal="left"/>
    </xf>
    <xf numFmtId="0" fontId="0" fillId="7" borderId="98" xfId="0" applyFill="1" applyBorder="1" applyAlignment="1">
      <alignment horizontal="left"/>
    </xf>
    <xf numFmtId="0" fontId="0" fillId="0" borderId="12" xfId="0" applyBorder="1" applyAlignment="1">
      <alignment horizontal="center"/>
    </xf>
    <xf numFmtId="0" fontId="0" fillId="0" borderId="95" xfId="0" applyBorder="1" applyAlignment="1">
      <alignment horizontal="center"/>
    </xf>
    <xf numFmtId="0" fontId="0" fillId="11" borderId="99" xfId="0" applyFill="1" applyBorder="1" applyAlignment="1">
      <alignment horizontal="left"/>
    </xf>
    <xf numFmtId="0" fontId="0" fillId="7" borderId="99" xfId="0" applyFill="1" applyBorder="1" applyAlignment="1">
      <alignment horizontal="left"/>
    </xf>
    <xf numFmtId="0" fontId="13" fillId="0" borderId="0" xfId="0" applyFont="1" applyAlignment="1">
      <alignment horizontal="center"/>
    </xf>
    <xf numFmtId="0" fontId="0" fillId="7" borderId="84" xfId="0" applyFill="1" applyBorder="1" applyAlignment="1">
      <alignment horizontal="left"/>
    </xf>
    <xf numFmtId="0" fontId="0" fillId="7" borderId="85" xfId="0" applyFill="1" applyBorder="1" applyAlignment="1">
      <alignment horizontal="left"/>
    </xf>
    <xf numFmtId="170" fontId="1" fillId="11" borderId="84" xfId="2" applyNumberFormat="1" applyFont="1" applyFill="1" applyBorder="1" applyAlignment="1">
      <alignment horizontal="left"/>
    </xf>
    <xf numFmtId="170" fontId="1" fillId="11" borderId="85" xfId="2" applyNumberFormat="1" applyFont="1" applyFill="1" applyBorder="1" applyAlignment="1">
      <alignment horizontal="left"/>
    </xf>
    <xf numFmtId="0" fontId="13" fillId="12" borderId="9" xfId="0" applyFont="1" applyFill="1" applyBorder="1" applyAlignment="1">
      <alignment horizontal="center"/>
    </xf>
    <xf numFmtId="0" fontId="13" fillId="12" borderId="10" xfId="0" applyFont="1" applyFill="1" applyBorder="1" applyAlignment="1">
      <alignment horizontal="center"/>
    </xf>
    <xf numFmtId="0" fontId="13" fillId="12" borderId="89" xfId="0" applyFont="1" applyFill="1" applyBorder="1" applyAlignment="1">
      <alignment horizontal="center"/>
    </xf>
    <xf numFmtId="0" fontId="0" fillId="7" borderId="61" xfId="0" applyFill="1" applyBorder="1" applyAlignment="1">
      <alignment horizontal="left"/>
    </xf>
    <xf numFmtId="170" fontId="1" fillId="11" borderId="90" xfId="2" applyNumberFormat="1" applyFont="1" applyFill="1" applyBorder="1" applyAlignment="1">
      <alignment horizontal="left"/>
    </xf>
    <xf numFmtId="170" fontId="1" fillId="11" borderId="61" xfId="2" applyNumberFormat="1" applyFont="1" applyFill="1" applyBorder="1" applyAlignment="1">
      <alignment horizontal="left"/>
    </xf>
    <xf numFmtId="14" fontId="13" fillId="7" borderId="45" xfId="0" applyNumberFormat="1" applyFont="1" applyFill="1" applyBorder="1" applyAlignment="1">
      <alignment horizontal="center"/>
    </xf>
    <xf numFmtId="14" fontId="13" fillId="7" borderId="46" xfId="0" applyNumberFormat="1" applyFont="1" applyFill="1" applyBorder="1" applyAlignment="1">
      <alignment horizontal="center"/>
    </xf>
    <xf numFmtId="14" fontId="13" fillId="7" borderId="35" xfId="0" applyNumberFormat="1" applyFont="1" applyFill="1" applyBorder="1" applyAlignment="1">
      <alignment horizontal="center"/>
    </xf>
    <xf numFmtId="0" fontId="20" fillId="6" borderId="21" xfId="0" applyFont="1" applyFill="1" applyBorder="1" applyAlignment="1">
      <alignment horizontal="center" vertical="center"/>
    </xf>
    <xf numFmtId="0" fontId="20" fillId="6" borderId="22" xfId="0" applyFont="1" applyFill="1" applyBorder="1" applyAlignment="1">
      <alignment horizontal="center" vertical="center"/>
    </xf>
    <xf numFmtId="0" fontId="20" fillId="6" borderId="23" xfId="0" applyFont="1" applyFill="1" applyBorder="1" applyAlignment="1">
      <alignment horizontal="center" vertical="center"/>
    </xf>
    <xf numFmtId="0" fontId="13" fillId="0" borderId="71" xfId="0" quotePrefix="1" applyFont="1" applyBorder="1" applyAlignment="1">
      <alignment horizontal="center"/>
    </xf>
    <xf numFmtId="0" fontId="13" fillId="0" borderId="72" xfId="0" quotePrefix="1" applyFont="1" applyBorder="1" applyAlignment="1">
      <alignment horizontal="center"/>
    </xf>
    <xf numFmtId="0" fontId="20" fillId="8" borderId="78" xfId="0" applyFont="1" applyFill="1" applyBorder="1" applyAlignment="1">
      <alignment horizontal="left" vertical="center"/>
    </xf>
    <xf numFmtId="0" fontId="20" fillId="8" borderId="79" xfId="0" applyFont="1" applyFill="1" applyBorder="1" applyAlignment="1">
      <alignment horizontal="left" vertical="center"/>
    </xf>
    <xf numFmtId="0" fontId="0" fillId="7" borderId="81" xfId="0" applyFill="1" applyBorder="1" applyAlignment="1">
      <alignment horizontal="left"/>
    </xf>
    <xf numFmtId="0" fontId="0" fillId="7" borderId="82" xfId="0" applyFill="1" applyBorder="1" applyAlignment="1">
      <alignment horizontal="left"/>
    </xf>
    <xf numFmtId="0" fontId="20" fillId="6" borderId="16" xfId="0" applyFont="1" applyFill="1" applyBorder="1" applyAlignment="1">
      <alignment horizontal="center" vertical="center"/>
    </xf>
    <xf numFmtId="0" fontId="20" fillId="6" borderId="17" xfId="0" applyFont="1" applyFill="1" applyBorder="1" applyAlignment="1">
      <alignment horizontal="center" vertical="center"/>
    </xf>
    <xf numFmtId="0" fontId="20" fillId="6" borderId="18" xfId="0" applyFont="1" applyFill="1" applyBorder="1" applyAlignment="1">
      <alignment horizontal="center" vertical="center"/>
    </xf>
    <xf numFmtId="0" fontId="20" fillId="6" borderId="19" xfId="0" applyFont="1" applyFill="1" applyBorder="1" applyAlignment="1">
      <alignment horizontal="center" vertical="center"/>
    </xf>
    <xf numFmtId="0" fontId="20" fillId="6" borderId="20" xfId="0" applyFont="1" applyFill="1" applyBorder="1" applyAlignment="1">
      <alignment horizontal="center" vertical="center"/>
    </xf>
    <xf numFmtId="0" fontId="13" fillId="6" borderId="24" xfId="0" applyFont="1" applyFill="1" applyBorder="1" applyAlignment="1">
      <alignment horizontal="center" vertical="center"/>
    </xf>
    <xf numFmtId="0" fontId="13" fillId="6" borderId="25" xfId="0" applyFont="1" applyFill="1" applyBorder="1" applyAlignment="1">
      <alignment horizontal="center" vertical="center"/>
    </xf>
    <xf numFmtId="0" fontId="13" fillId="6" borderId="26" xfId="0" applyFont="1" applyFill="1" applyBorder="1" applyAlignment="1">
      <alignment horizontal="center" vertical="center"/>
    </xf>
    <xf numFmtId="14" fontId="13" fillId="7" borderId="27" xfId="0" applyNumberFormat="1" applyFont="1" applyFill="1" applyBorder="1" applyAlignment="1">
      <alignment horizontal="center"/>
    </xf>
    <xf numFmtId="14" fontId="13" fillId="7" borderId="28" xfId="0" applyNumberFormat="1" applyFont="1" applyFill="1" applyBorder="1" applyAlignment="1">
      <alignment horizontal="center"/>
    </xf>
    <xf numFmtId="14" fontId="13" fillId="7" borderId="29" xfId="0" applyNumberFormat="1" applyFont="1" applyFill="1" applyBorder="1" applyAlignment="1">
      <alignment horizontal="center"/>
    </xf>
    <xf numFmtId="14" fontId="13" fillId="7" borderId="30" xfId="0" applyNumberFormat="1" applyFont="1" applyFill="1" applyBorder="1" applyAlignment="1">
      <alignment horizontal="center"/>
    </xf>
    <xf numFmtId="14" fontId="13" fillId="7" borderId="31" xfId="0" applyNumberFormat="1" applyFont="1" applyFill="1" applyBorder="1" applyAlignment="1">
      <alignment horizontal="center"/>
    </xf>
    <xf numFmtId="14" fontId="13" fillId="7" borderId="32" xfId="0" applyNumberFormat="1" applyFont="1" applyFill="1" applyBorder="1" applyAlignment="1">
      <alignment horizontal="center"/>
    </xf>
    <xf numFmtId="0" fontId="0" fillId="4" borderId="9" xfId="0" applyFill="1" applyBorder="1" applyAlignment="1">
      <alignment horizontal="right"/>
    </xf>
    <xf numFmtId="0" fontId="0" fillId="4" borderId="10" xfId="0" applyFill="1" applyBorder="1" applyAlignment="1">
      <alignment horizontal="right"/>
    </xf>
    <xf numFmtId="0" fontId="0" fillId="5" borderId="6" xfId="0" quotePrefix="1" applyFill="1" applyBorder="1" applyAlignment="1">
      <alignment horizontal="left"/>
    </xf>
    <xf numFmtId="0" fontId="0" fillId="5" borderId="7" xfId="0" quotePrefix="1" applyFill="1" applyBorder="1" applyAlignment="1">
      <alignment horizontal="left"/>
    </xf>
    <xf numFmtId="0" fontId="0" fillId="5" borderId="8" xfId="0" quotePrefix="1" applyFill="1" applyBorder="1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4" borderId="11" xfId="0" applyFill="1" applyBorder="1" applyAlignment="1">
      <alignment horizontal="right"/>
    </xf>
    <xf numFmtId="0" fontId="0" fillId="4" borderId="12" xfId="0" applyFill="1" applyBorder="1" applyAlignment="1">
      <alignment horizontal="right"/>
    </xf>
    <xf numFmtId="0" fontId="0" fillId="5" borderId="13" xfId="0" applyFill="1" applyBorder="1" applyAlignment="1">
      <alignment horizontal="left"/>
    </xf>
    <xf numFmtId="0" fontId="0" fillId="5" borderId="14" xfId="0" applyFill="1" applyBorder="1" applyAlignment="1">
      <alignment horizontal="left"/>
    </xf>
    <xf numFmtId="0" fontId="0" fillId="5" borderId="15" xfId="0" applyFill="1" applyBorder="1" applyAlignment="1">
      <alignment horizontal="left"/>
    </xf>
    <xf numFmtId="0" fontId="15" fillId="0" borderId="0" xfId="0" applyFont="1" applyAlignment="1">
      <alignment horizontal="center" vertical="center"/>
    </xf>
    <xf numFmtId="0" fontId="16" fillId="3" borderId="0" xfId="0" applyFont="1" applyFill="1" applyAlignment="1">
      <alignment horizontal="center"/>
    </xf>
    <xf numFmtId="0" fontId="0" fillId="4" borderId="4" xfId="0" applyFill="1" applyBorder="1" applyAlignment="1">
      <alignment horizontal="right"/>
    </xf>
    <xf numFmtId="0" fontId="0" fillId="4" borderId="5" xfId="0" applyFill="1" applyBorder="1" applyAlignment="1">
      <alignment horizontal="right"/>
    </xf>
    <xf numFmtId="0" fontId="13" fillId="5" borderId="6" xfId="0" quotePrefix="1" applyFont="1" applyFill="1" applyBorder="1" applyAlignment="1">
      <alignment horizontal="left"/>
    </xf>
    <xf numFmtId="0" fontId="13" fillId="5" borderId="7" xfId="0" quotePrefix="1" applyFont="1" applyFill="1" applyBorder="1" applyAlignment="1">
      <alignment horizontal="left"/>
    </xf>
    <xf numFmtId="0" fontId="13" fillId="5" borderId="8" xfId="0" quotePrefix="1" applyFont="1" applyFill="1" applyBorder="1" applyAlignment="1">
      <alignment horizontal="left"/>
    </xf>
    <xf numFmtId="14" fontId="0" fillId="0" borderId="0" xfId="0" applyNumberFormat="1" applyAlignment="1">
      <alignment horizontal="right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88"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 patternType="solid"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1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7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1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7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9106706-C2CA-405D-BFB0-E0293CA1EB94}"/>
            </a:ext>
          </a:extLst>
        </xdr:cNvPr>
        <xdr:cNvGrpSpPr/>
      </xdr:nvGrpSpPr>
      <xdr:grpSpPr>
        <a:xfrm>
          <a:off x="845752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505CAB81-2A4A-7AF5-D66F-CC0E07F35981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8F9BCCD-547B-CF06-16F6-F4CB01CD36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89C9327C-B3E9-40FF-99ED-388F46362D86}"/>
            </a:ext>
          </a:extLst>
        </xdr:cNvPr>
        <xdr:cNvGrpSpPr/>
      </xdr:nvGrpSpPr>
      <xdr:grpSpPr>
        <a:xfrm>
          <a:off x="845752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CC200785-FAC3-2606-86D3-D42B9C37241E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357F693-BE4C-DC3F-814E-ABD347669AA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ADCE2338-4ADF-4FFB-A85B-A635B6B92C94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6C53A0-5AAD-4361-8060-E5122A963580}"/>
            </a:ext>
          </a:extLst>
        </xdr:cNvPr>
        <xdr:cNvSpPr/>
      </xdr:nvSpPr>
      <xdr:spPr>
        <a:xfrm>
          <a:off x="11249027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5AF4494-A9FC-4C65-98F5-B441FF60C190}"/>
            </a:ext>
          </a:extLst>
        </xdr:cNvPr>
        <xdr:cNvGrpSpPr/>
      </xdr:nvGrpSpPr>
      <xdr:grpSpPr>
        <a:xfrm>
          <a:off x="1020377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DEC2ACFF-D7CC-87BE-FDE2-08DEA9E0E34D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DE9013B-A7E1-9AD1-BDF1-304D9A85CB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397AD29B-595A-4B8D-938C-D0FBD4460ED5}"/>
            </a:ext>
          </a:extLst>
        </xdr:cNvPr>
        <xdr:cNvGrpSpPr/>
      </xdr:nvGrpSpPr>
      <xdr:grpSpPr>
        <a:xfrm>
          <a:off x="1020377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A37B634C-07DC-331A-ED03-BCDDBABE1DDB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5FB18B2-65B1-F838-522A-EB94B31DEC1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D0C6B3C4-19DB-433D-A048-B5EF1A570BCA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F6A910-4D95-428D-9133-FE52DB72AA73}"/>
            </a:ext>
          </a:extLst>
        </xdr:cNvPr>
        <xdr:cNvSpPr/>
      </xdr:nvSpPr>
      <xdr:spPr>
        <a:xfrm>
          <a:off x="12992102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81FC28-DC16-4499-9F16-86BDB780596C}" name="Tableau5" displayName="Tableau5" ref="L10:N18" totalsRowShown="0" headerRowDxfId="87" dataDxfId="85" headerRowBorderDxfId="86" tableBorderDxfId="84" totalsRowBorderDxfId="83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3D5E5F4D-3EC3-41F3-B883-B5F4C7824D42}" name="Code" dataDxfId="82"/>
    <tableColumn id="2" xr3:uid="{6498A585-0434-4EB1-977D-A0B20C9C63FB}" name="Date" dataDxfId="81"/>
    <tableColumn id="3" xr3:uid="{74CB0563-15AB-43E0-9B35-F933DB6DD58F}" name="Taux" dataDxfId="8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BEC410-3782-4EB4-90E8-8C9F29248E62}" name="Tableau37" displayName="Tableau37" ref="D18:F28" totalsRowShown="0" headerRowDxfId="79" headerRowBorderDxfId="78" tableBorderDxfId="77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4B0EDCED-EFE7-4F77-96E5-91C21BFED13C}" name="Prof_ID"/>
    <tableColumn id="2" xr3:uid="{07335957-5072-4CC8-B588-145A144FD6FC}" name="Date" dataDxfId="76"/>
    <tableColumn id="3" xr3:uid="{C1051574-3026-4CFC-ACE4-EE3A5BE120E3}" name="Taux horaire" dataDxfId="75" dataCellStyle="Monétaire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2BB353-BB34-42BB-9D46-2983C5A74B5B}" name="Tableau7" displayName="Tableau7" ref="I10:J25" headerRowCount="0" totalsRowShown="0" headerRowDxfId="74" dataDxfId="72" headerRowBorderDxfId="73" tableBorderDxfId="71" totalsRowBorderDxfId="70">
  <tableColumns count="2">
    <tableColumn id="1" xr3:uid="{F683B85E-E345-46C0-B559-6B55DA1B47DA}" name="Colonne1" headerRowDxfId="69" dataDxfId="68"/>
    <tableColumn id="4" xr3:uid="{931BD703-99B9-4545-835A-2B2008F9C610}" name="Colonne2" headerRowDxfId="67" dataDxfId="66"/>
  </tableColumns>
  <tableStyleInfo name="TableStyleMedium6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B7A353E-F107-4699-BEC2-AECA606D5D2B}" name="Tableau8" displayName="Tableau8" ref="P10:R21" totalsRowShown="0" headerRowDxfId="65" headerRowBorderDxfId="64" tableBorderDxfId="63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621C6399-107E-4F8E-905B-7E9265495827}" name="Nom" dataDxfId="62"/>
    <tableColumn id="2" xr3:uid="{BC9D39C0-5A8D-4060-86F2-B334715137AE}" name="Du" dataDxfId="61"/>
    <tableColumn id="3" xr3:uid="{0317D5F2-8493-46CE-B417-3AD4D1BE752C}" name="Au" dataDxfId="60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B8A5B66-CCB8-44E7-897F-6857E2E7217F}" name="Tableau56" displayName="Tableau56" ref="L10:N18" totalsRowShown="0" headerRowDxfId="59" dataDxfId="57" headerRowBorderDxfId="58" tableBorderDxfId="56" totalsRowBorderDxfId="55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239FBD47-A62E-4E25-A60D-B8F3F5784CAF}" name="Code" dataDxfId="54"/>
    <tableColumn id="2" xr3:uid="{F1BF9BCA-554F-405E-8EB2-104EE5229852}" name="Date" dataDxfId="53"/>
    <tableColumn id="3" xr3:uid="{BC205969-C048-4AC1-82CA-DCF785CD2E46}" name="Taux" dataDxfId="5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24AF566-2215-473A-8202-6EEA9B350847}" name="Tableau377" displayName="Tableau377" ref="D38:F68" totalsRowShown="0" headerRowDxfId="51" headerRowBorderDxfId="50" tableBorderDxfId="49">
  <autoFilter ref="D38:F68" xr:uid="{07C6E30C-A06F-40D4-9BA2-8A0A8A76ABF2}">
    <filterColumn colId="0" hiddenButton="1"/>
    <filterColumn colId="1" hiddenButton="1"/>
    <filterColumn colId="2" hiddenButton="1"/>
  </autoFilter>
  <tableColumns count="3">
    <tableColumn id="1" xr3:uid="{C26875D7-C0AC-4DC0-B966-9A0E941C1287}" name="Prof_ID"/>
    <tableColumn id="2" xr3:uid="{223CDF22-7E9F-4FF3-B9E9-7EC1E83F63FD}" name="Date" dataDxfId="48"/>
    <tableColumn id="3" xr3:uid="{3A31E360-73D5-4ABD-A9DE-9036997DA118}" name="Taux horaire" dataDxfId="47" dataCellStyle="Monétaire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51F979-3D72-41D4-A829-699B5830670C}" name="Tableau78" displayName="Tableau78" ref="I10:J25" headerRowCount="0" totalsRowShown="0" headerRowDxfId="46" dataDxfId="44" headerRowBorderDxfId="45" tableBorderDxfId="43" totalsRowBorderDxfId="42">
  <tableColumns count="2">
    <tableColumn id="1" xr3:uid="{CB9EBD0D-71C1-4C9E-B3EA-2235AF94176F}" name="Colonne1" headerRowDxfId="41" dataDxfId="40"/>
    <tableColumn id="4" xr3:uid="{C7DCD92E-FE54-4CC5-87B2-F9846C4139DC}" name="Colonne2" headerRowDxfId="39" dataDxfId="38"/>
  </tableColumns>
  <tableStyleInfo name="TableStyleMedium6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A20A41A-5290-49EB-A732-D1309A2FE1EA}" name="Tableau89" displayName="Tableau89" ref="P10:R21" totalsRowShown="0" headerRowDxfId="37" headerRowBorderDxfId="36" tableBorderDxfId="35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0934086D-06C2-4C23-8345-99186FF38D1F}" name="Nom" dataDxfId="34"/>
    <tableColumn id="2" xr3:uid="{661E3B83-6827-4026-8FCA-E63CF3515AA8}" name="Du" dataDxfId="33"/>
    <tableColumn id="3" xr3:uid="{41F1CFF9-AC58-4534-B761-8C936A1D968E}" name="Au" dataDxfId="32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table" Target="../tables/table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04C9B-D24F-4FA4-9527-CE14B87DB858}">
  <sheetPr codeName="wshADMIN1">
    <tabColor rgb="FFFFFF00"/>
  </sheetPr>
  <dimension ref="A1:AA76"/>
  <sheetViews>
    <sheetView showGridLines="0" topLeftCell="C1" zoomScale="90" zoomScaleNormal="90" workbookViewId="0">
      <selection activeCell="Q37" sqref="Q37"/>
    </sheetView>
  </sheetViews>
  <sheetFormatPr baseColWidth="10" defaultColWidth="9.140625" defaultRowHeight="15" x14ac:dyDescent="0.25"/>
  <cols>
    <col min="1" max="1" width="14" style="28" hidden="1" customWidth="1"/>
    <col min="2" max="2" width="12.140625" style="28" hidden="1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2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2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22"/>
      <c r="B1" s="22"/>
      <c r="C1" s="330"/>
      <c r="D1" s="330"/>
      <c r="E1" s="330"/>
      <c r="F1" s="330"/>
      <c r="G1" s="330"/>
      <c r="H1" s="330"/>
      <c r="I1" s="330"/>
      <c r="J1" s="330"/>
      <c r="K1" s="330"/>
      <c r="L1" s="330"/>
      <c r="M1" s="330"/>
      <c r="N1" s="330"/>
      <c r="O1" s="330"/>
      <c r="P1" s="330"/>
      <c r="Q1" s="330"/>
      <c r="R1" s="330"/>
      <c r="S1" s="330"/>
      <c r="T1" s="330"/>
      <c r="U1" s="330"/>
    </row>
    <row r="2" spans="1:27" ht="12.6" customHeight="1" thickBot="1" x14ac:dyDescent="0.3">
      <c r="A2" s="331" t="s">
        <v>193</v>
      </c>
      <c r="B2" s="331"/>
    </row>
    <row r="3" spans="1:27" ht="15.75" thickBot="1" x14ac:dyDescent="0.3">
      <c r="A3" s="23" t="s">
        <v>194</v>
      </c>
      <c r="B3" s="24"/>
      <c r="D3" s="332" t="s">
        <v>195</v>
      </c>
      <c r="E3" s="333"/>
      <c r="F3" s="334" t="s">
        <v>196</v>
      </c>
      <c r="G3" s="335"/>
      <c r="H3" s="335"/>
      <c r="I3" s="335"/>
      <c r="J3" s="335"/>
      <c r="K3" s="335"/>
      <c r="L3" s="335"/>
      <c r="M3" s="336"/>
      <c r="T3" s="11"/>
      <c r="V3"/>
    </row>
    <row r="4" spans="1:27" ht="15.75" thickBot="1" x14ac:dyDescent="0.3">
      <c r="A4" s="23" t="s">
        <v>197</v>
      </c>
      <c r="B4" s="24"/>
      <c r="P4" s="337"/>
      <c r="Q4" s="323"/>
      <c r="R4" s="324"/>
      <c r="S4" s="324"/>
      <c r="V4" s="4"/>
      <c r="W4" s="2"/>
    </row>
    <row r="5" spans="1:27" ht="15.75" thickBot="1" x14ac:dyDescent="0.3">
      <c r="A5" s="23" t="s">
        <v>198</v>
      </c>
      <c r="B5" s="25"/>
      <c r="D5" s="318" t="s">
        <v>199</v>
      </c>
      <c r="E5" s="319"/>
      <c r="F5" s="320" t="s">
        <v>200</v>
      </c>
      <c r="G5" s="321"/>
      <c r="H5" s="321"/>
      <c r="I5" s="321"/>
      <c r="J5" s="321"/>
      <c r="K5" s="321"/>
      <c r="L5" s="321"/>
      <c r="M5" s="322"/>
      <c r="P5" s="323"/>
      <c r="Q5" s="323"/>
      <c r="R5" s="324"/>
      <c r="S5" s="324"/>
      <c r="V5" s="4"/>
      <c r="W5" s="2"/>
    </row>
    <row r="6" spans="1:27" ht="15.75" thickBot="1" x14ac:dyDescent="0.3">
      <c r="A6" s="23" t="s">
        <v>201</v>
      </c>
      <c r="B6" s="26"/>
      <c r="D6" s="325" t="s">
        <v>202</v>
      </c>
      <c r="E6" s="326"/>
      <c r="F6" s="327" t="s">
        <v>203</v>
      </c>
      <c r="G6" s="328"/>
      <c r="H6" s="328"/>
      <c r="I6" s="328"/>
      <c r="J6" s="328"/>
      <c r="K6" s="328"/>
      <c r="L6" s="328"/>
      <c r="M6" s="329"/>
      <c r="P6" s="323"/>
      <c r="Q6" s="323"/>
      <c r="R6" s="324"/>
      <c r="S6" s="324"/>
      <c r="V6" s="4"/>
      <c r="W6" s="2"/>
    </row>
    <row r="7" spans="1:27" x14ac:dyDescent="0.25">
      <c r="A7" s="23" t="s">
        <v>204</v>
      </c>
      <c r="B7" s="26"/>
      <c r="E7" s="27"/>
      <c r="F7" s="4"/>
      <c r="G7" s="4"/>
      <c r="H7" s="4"/>
      <c r="I7" s="4"/>
      <c r="J7" s="4"/>
      <c r="K7" s="4"/>
      <c r="L7" s="4"/>
      <c r="N7" s="11"/>
    </row>
    <row r="8" spans="1:27" ht="15.75" thickBot="1" x14ac:dyDescent="0.3">
      <c r="E8" s="27"/>
      <c r="F8" s="4"/>
      <c r="G8" s="4"/>
      <c r="H8" s="4"/>
      <c r="I8" s="4"/>
      <c r="J8" s="4"/>
      <c r="K8" s="4"/>
      <c r="L8" s="4"/>
      <c r="M8" s="4"/>
      <c r="N8" s="4"/>
    </row>
    <row r="9" spans="1:27" ht="15" customHeight="1" x14ac:dyDescent="0.25">
      <c r="A9" s="29" t="s">
        <v>205</v>
      </c>
      <c r="B9" s="30">
        <v>355</v>
      </c>
      <c r="D9" s="304" t="s">
        <v>206</v>
      </c>
      <c r="E9" s="305"/>
      <c r="F9" s="305"/>
      <c r="G9" s="306"/>
      <c r="I9" s="307" t="s">
        <v>207</v>
      </c>
      <c r="J9" s="308"/>
      <c r="K9" s="31"/>
      <c r="L9" s="259" t="s">
        <v>208</v>
      </c>
      <c r="M9" s="260"/>
      <c r="N9" s="261"/>
      <c r="P9" s="309" t="s">
        <v>209</v>
      </c>
      <c r="Q9" s="310"/>
      <c r="R9" s="311"/>
      <c r="T9" s="312" t="s">
        <v>210</v>
      </c>
      <c r="U9" s="313"/>
      <c r="V9" s="313"/>
      <c r="W9" s="314"/>
      <c r="Y9" s="315" t="s">
        <v>211</v>
      </c>
      <c r="Z9" s="316"/>
      <c r="AA9" s="317"/>
    </row>
    <row r="10" spans="1:27" ht="15.75" customHeight="1" thickBot="1" x14ac:dyDescent="0.3">
      <c r="D10" s="32" t="s">
        <v>212</v>
      </c>
      <c r="E10" s="33" t="s">
        <v>1</v>
      </c>
      <c r="F10" s="33" t="s">
        <v>213</v>
      </c>
      <c r="G10" s="34" t="s">
        <v>214</v>
      </c>
      <c r="I10" s="35" t="s">
        <v>215</v>
      </c>
      <c r="J10" s="36" t="s">
        <v>216</v>
      </c>
      <c r="K10" s="31"/>
      <c r="L10" s="37" t="s">
        <v>217</v>
      </c>
      <c r="M10" s="37" t="s">
        <v>3</v>
      </c>
      <c r="N10" s="37" t="s">
        <v>109</v>
      </c>
      <c r="P10" s="38" t="s">
        <v>214</v>
      </c>
      <c r="Q10" s="39" t="s">
        <v>218</v>
      </c>
      <c r="R10" s="40" t="s">
        <v>219</v>
      </c>
      <c r="T10" s="41" t="s">
        <v>6</v>
      </c>
      <c r="U10" s="42" t="s">
        <v>26</v>
      </c>
      <c r="V10" s="42" t="s">
        <v>220</v>
      </c>
      <c r="W10" s="43" t="s">
        <v>163</v>
      </c>
      <c r="Y10" s="292"/>
      <c r="Z10" s="293"/>
      <c r="AA10" s="294"/>
    </row>
    <row r="11" spans="1:27" ht="15.75" thickBot="1" x14ac:dyDescent="0.3">
      <c r="D11" s="44" t="s">
        <v>15</v>
      </c>
      <c r="E11" s="45">
        <v>1</v>
      </c>
      <c r="F11" s="46" t="s">
        <v>221</v>
      </c>
      <c r="G11" s="47" t="s">
        <v>222</v>
      </c>
      <c r="I11" s="48">
        <v>2023</v>
      </c>
      <c r="J11" s="49">
        <v>45138</v>
      </c>
      <c r="K11" s="31"/>
      <c r="L11" s="50" t="s">
        <v>223</v>
      </c>
      <c r="M11" s="3">
        <v>39448</v>
      </c>
      <c r="N11" s="51">
        <v>0.05</v>
      </c>
      <c r="P11" s="52" t="s">
        <v>224</v>
      </c>
      <c r="Q11" s="53">
        <f ca="1">TODAY()</f>
        <v>45507</v>
      </c>
      <c r="R11" s="54">
        <f ca="1">TODAY()</f>
        <v>45507</v>
      </c>
      <c r="T11" s="55" t="s">
        <v>30</v>
      </c>
      <c r="U11" s="56" t="s">
        <v>31</v>
      </c>
      <c r="V11" s="56">
        <v>1</v>
      </c>
      <c r="W11" s="57" t="s">
        <v>225</v>
      </c>
      <c r="Y11" s="58" t="s">
        <v>226</v>
      </c>
      <c r="Z11" s="59" t="s">
        <v>6</v>
      </c>
      <c r="AA11" s="60" t="s">
        <v>227</v>
      </c>
    </row>
    <row r="12" spans="1:27" x14ac:dyDescent="0.25">
      <c r="D12" s="61" t="s">
        <v>18</v>
      </c>
      <c r="E12" s="62">
        <v>2</v>
      </c>
      <c r="F12" s="63" t="s">
        <v>228</v>
      </c>
      <c r="G12" s="64" t="s">
        <v>229</v>
      </c>
      <c r="I12" s="65">
        <v>2024</v>
      </c>
      <c r="J12" s="66">
        <v>45504</v>
      </c>
      <c r="K12" s="31"/>
      <c r="L12" s="50" t="s">
        <v>179</v>
      </c>
      <c r="M12" s="3">
        <v>41275</v>
      </c>
      <c r="N12" s="67">
        <v>9.9750000000000005E-2</v>
      </c>
      <c r="P12" s="55" t="s">
        <v>230</v>
      </c>
      <c r="Q12" s="68">
        <f ca="1">DATE(YEAR(TODAY()),MONTH(TODAY()),1)</f>
        <v>45505</v>
      </c>
      <c r="R12" s="69">
        <f ca="1">EOMONTH(DATE(YEAR(TODAY()),MONTH(TODAY()),1),0)</f>
        <v>45535</v>
      </c>
      <c r="T12" s="70" t="s">
        <v>32</v>
      </c>
      <c r="U12" s="71" t="s">
        <v>52</v>
      </c>
      <c r="V12" s="72">
        <v>2</v>
      </c>
      <c r="W12" s="73" t="s">
        <v>225</v>
      </c>
      <c r="Y12" s="74">
        <v>1</v>
      </c>
      <c r="Z12" s="75" t="s">
        <v>123</v>
      </c>
      <c r="AA12" s="76"/>
    </row>
    <row r="13" spans="1:27" x14ac:dyDescent="0.25">
      <c r="D13" s="61" t="s">
        <v>17</v>
      </c>
      <c r="E13" s="62">
        <v>3</v>
      </c>
      <c r="F13" s="63" t="s">
        <v>231</v>
      </c>
      <c r="G13" s="64" t="s">
        <v>232</v>
      </c>
      <c r="I13" s="77">
        <v>2025</v>
      </c>
      <c r="J13" s="66">
        <v>45869</v>
      </c>
      <c r="K13" s="31"/>
      <c r="L13" s="50"/>
      <c r="M13" s="3"/>
      <c r="N13" s="51"/>
      <c r="P13" s="55" t="s">
        <v>233</v>
      </c>
      <c r="Q13" s="68">
        <f ca="1">DATE(YEAR(TODAY()),MONTH(TODAY())-1,1)</f>
        <v>45474</v>
      </c>
      <c r="R13" s="69">
        <f ca="1">EOMONTH(DATE(YEAR(TODAY()),MONTH(TODAY()),1),-1)</f>
        <v>45504</v>
      </c>
      <c r="T13" s="70" t="s">
        <v>234</v>
      </c>
      <c r="U13" s="78" t="s">
        <v>235</v>
      </c>
      <c r="V13" s="72">
        <v>3</v>
      </c>
      <c r="W13" s="79" t="s">
        <v>225</v>
      </c>
      <c r="Y13" s="80">
        <v>2</v>
      </c>
      <c r="Z13" s="81" t="s">
        <v>110</v>
      </c>
      <c r="AA13" s="82"/>
    </row>
    <row r="14" spans="1:27" ht="15.75" thickBot="1" x14ac:dyDescent="0.3">
      <c r="D14" s="83" t="s">
        <v>16</v>
      </c>
      <c r="E14" s="84">
        <v>4</v>
      </c>
      <c r="F14" s="85" t="s">
        <v>236</v>
      </c>
      <c r="G14" s="86" t="s">
        <v>237</v>
      </c>
      <c r="I14" s="65">
        <v>2026</v>
      </c>
      <c r="J14" s="66">
        <v>46234</v>
      </c>
      <c r="K14" s="31"/>
      <c r="L14" s="50"/>
      <c r="M14" s="3"/>
      <c r="N14" s="67"/>
      <c r="P14" s="55" t="s">
        <v>238</v>
      </c>
      <c r="Q14" s="68" t="e">
        <v>#NAME?</v>
      </c>
      <c r="R14" s="69" t="e">
        <v>#NAME?</v>
      </c>
      <c r="T14" s="70" t="s">
        <v>38</v>
      </c>
      <c r="U14" s="71" t="s">
        <v>37</v>
      </c>
      <c r="V14" s="72">
        <v>4</v>
      </c>
      <c r="W14" s="73" t="s">
        <v>225</v>
      </c>
      <c r="Y14" s="80">
        <v>3</v>
      </c>
      <c r="Z14" s="81" t="s">
        <v>119</v>
      </c>
      <c r="AA14" s="82"/>
    </row>
    <row r="15" spans="1:27" x14ac:dyDescent="0.25">
      <c r="D15" s="87"/>
      <c r="E15" s="87"/>
      <c r="F15" s="88"/>
      <c r="G15" s="4"/>
      <c r="I15" s="77">
        <v>2027</v>
      </c>
      <c r="J15" s="49">
        <v>46599</v>
      </c>
      <c r="K15" s="31"/>
      <c r="L15" s="50"/>
      <c r="M15" s="3"/>
      <c r="N15" s="51"/>
      <c r="P15" s="55" t="s">
        <v>239</v>
      </c>
      <c r="Q15" s="68" t="e">
        <v>#NAME?</v>
      </c>
      <c r="R15" s="69" t="e">
        <v>#NAME?</v>
      </c>
      <c r="T15" s="70" t="s">
        <v>42</v>
      </c>
      <c r="U15" s="78" t="s">
        <v>41</v>
      </c>
      <c r="V15" s="72">
        <v>5</v>
      </c>
      <c r="W15" s="79" t="s">
        <v>225</v>
      </c>
      <c r="Y15" s="80">
        <v>4</v>
      </c>
      <c r="Z15" s="81" t="s">
        <v>117</v>
      </c>
      <c r="AA15" s="82"/>
    </row>
    <row r="16" spans="1:27" ht="15.75" thickBot="1" x14ac:dyDescent="0.3">
      <c r="I16" s="65">
        <v>2028</v>
      </c>
      <c r="J16" s="66">
        <v>46965</v>
      </c>
      <c r="K16" s="31"/>
      <c r="L16" s="50"/>
      <c r="M16" s="3"/>
      <c r="N16" s="67"/>
      <c r="P16" s="55" t="s">
        <v>240</v>
      </c>
      <c r="Q16" s="68" t="e">
        <f>DATE(YEAR(Aujourdhui)-1+IF(MONTH(Aujourdhui)&gt;7,1,0),8,1)</f>
        <v>#NAME?</v>
      </c>
      <c r="R16" s="69" t="e">
        <f>DATE(YEAR(Aujourdhui)+IF(MONTH(Aujourdhui)&gt;7,1,0),7,31)</f>
        <v>#NAME?</v>
      </c>
      <c r="T16" s="70" t="s">
        <v>36</v>
      </c>
      <c r="U16" s="71" t="s">
        <v>35</v>
      </c>
      <c r="V16" s="72">
        <v>6</v>
      </c>
      <c r="W16" s="73" t="s">
        <v>225</v>
      </c>
      <c r="Y16" s="80">
        <v>5</v>
      </c>
      <c r="Z16" s="81" t="s">
        <v>112</v>
      </c>
      <c r="AA16" s="82"/>
    </row>
    <row r="17" spans="4:27" x14ac:dyDescent="0.25">
      <c r="D17" s="295" t="s">
        <v>241</v>
      </c>
      <c r="E17" s="296"/>
      <c r="F17" s="297"/>
      <c r="I17" s="77">
        <v>2029</v>
      </c>
      <c r="J17" s="66">
        <v>47330</v>
      </c>
      <c r="K17" s="31"/>
      <c r="L17" s="50"/>
      <c r="N17" s="4"/>
      <c r="P17" s="55" t="s">
        <v>242</v>
      </c>
      <c r="Q17" s="68" t="e">
        <f>DATE(YEAR(Aujourdhui)-2+IF(MONTH(Aujourdhui)&gt;7,1,0),8,1)</f>
        <v>#NAME?</v>
      </c>
      <c r="R17" s="69" t="e">
        <f>DATE(YEAR(Aujourdhui)-1+IF(MONTH(Aujourdhui)&gt;7,1,0),7,31)</f>
        <v>#NAME?</v>
      </c>
      <c r="T17" s="70" t="s">
        <v>40</v>
      </c>
      <c r="U17" s="78" t="s">
        <v>39</v>
      </c>
      <c r="V17" s="72">
        <v>7</v>
      </c>
      <c r="W17" s="79" t="s">
        <v>225</v>
      </c>
      <c r="Y17" s="80">
        <v>6</v>
      </c>
      <c r="Z17" s="81" t="s">
        <v>118</v>
      </c>
      <c r="AA17" s="82"/>
    </row>
    <row r="18" spans="4:27" x14ac:dyDescent="0.25">
      <c r="D18" s="37" t="s">
        <v>1</v>
      </c>
      <c r="E18" s="89" t="s">
        <v>3</v>
      </c>
      <c r="F18" s="90" t="s">
        <v>243</v>
      </c>
      <c r="I18" s="65">
        <v>2030</v>
      </c>
      <c r="J18" s="66">
        <v>47695</v>
      </c>
      <c r="K18" s="31"/>
      <c r="L18" s="50"/>
      <c r="N18" s="4"/>
      <c r="P18" s="55" t="s">
        <v>244</v>
      </c>
      <c r="Q18" s="68">
        <f ca="1">TODAY()-6</f>
        <v>45501</v>
      </c>
      <c r="R18" s="69">
        <f ca="1">TODAY()</f>
        <v>45507</v>
      </c>
      <c r="T18" s="70" t="s">
        <v>143</v>
      </c>
      <c r="U18" s="71" t="s">
        <v>142</v>
      </c>
      <c r="V18" s="72">
        <v>8</v>
      </c>
      <c r="W18" s="73" t="s">
        <v>225</v>
      </c>
      <c r="Y18" s="80">
        <v>7</v>
      </c>
      <c r="Z18" s="81" t="s">
        <v>121</v>
      </c>
      <c r="AA18" s="82"/>
    </row>
    <row r="19" spans="4:27" x14ac:dyDescent="0.25">
      <c r="D19" s="50">
        <v>1</v>
      </c>
      <c r="E19" s="3">
        <v>44562</v>
      </c>
      <c r="F19" s="91">
        <v>300</v>
      </c>
      <c r="I19" s="77">
        <v>2031</v>
      </c>
      <c r="J19" s="66">
        <v>48060</v>
      </c>
      <c r="K19" s="31"/>
      <c r="P19" s="55" t="s">
        <v>245</v>
      </c>
      <c r="Q19" s="68">
        <f ca="1">TODAY()-14</f>
        <v>45493</v>
      </c>
      <c r="R19" s="69">
        <f ca="1">TODAY()</f>
        <v>45507</v>
      </c>
      <c r="T19" s="70" t="s">
        <v>246</v>
      </c>
      <c r="U19" s="78" t="s">
        <v>247</v>
      </c>
      <c r="V19" s="72">
        <v>9</v>
      </c>
      <c r="W19" s="79" t="s">
        <v>225</v>
      </c>
      <c r="Y19" s="80">
        <v>8</v>
      </c>
      <c r="Z19" s="81" t="s">
        <v>111</v>
      </c>
      <c r="AA19" s="82"/>
    </row>
    <row r="20" spans="4:27" ht="15.75" thickBot="1" x14ac:dyDescent="0.3">
      <c r="D20" s="50">
        <v>1</v>
      </c>
      <c r="E20" s="3">
        <v>44927</v>
      </c>
      <c r="F20" s="91">
        <v>350</v>
      </c>
      <c r="I20" s="65">
        <v>2032</v>
      </c>
      <c r="J20" s="66">
        <v>48426</v>
      </c>
      <c r="K20" s="31"/>
      <c r="P20" s="55" t="s">
        <v>248</v>
      </c>
      <c r="Q20" s="68">
        <f ca="1">Q11-WEEKDAY(Q11,1)+1</f>
        <v>45501</v>
      </c>
      <c r="R20" s="69">
        <f ca="1">Tableau8[[#This Row],[Du]]+6</f>
        <v>45507</v>
      </c>
      <c r="T20" s="70" t="s">
        <v>76</v>
      </c>
      <c r="U20" s="71" t="s">
        <v>75</v>
      </c>
      <c r="V20" s="72">
        <v>10</v>
      </c>
      <c r="W20" s="73" t="s">
        <v>225</v>
      </c>
      <c r="Y20" s="80">
        <v>9</v>
      </c>
      <c r="Z20" s="81" t="s">
        <v>249</v>
      </c>
      <c r="AA20" s="82" t="s">
        <v>250</v>
      </c>
    </row>
    <row r="21" spans="4:27" ht="15.75" thickBot="1" x14ac:dyDescent="0.3">
      <c r="D21" s="50">
        <v>1</v>
      </c>
      <c r="E21" s="3">
        <v>45292</v>
      </c>
      <c r="F21" s="91">
        <v>400</v>
      </c>
      <c r="I21" s="77"/>
      <c r="J21" s="66"/>
      <c r="K21" s="31"/>
      <c r="L21" s="298" t="s">
        <v>251</v>
      </c>
      <c r="M21" s="299"/>
      <c r="N21" s="92">
        <v>7</v>
      </c>
      <c r="P21" s="93" t="s">
        <v>252</v>
      </c>
      <c r="Q21" s="94"/>
      <c r="R21" s="95"/>
      <c r="T21" s="70" t="s">
        <v>51</v>
      </c>
      <c r="U21" s="78" t="s">
        <v>50</v>
      </c>
      <c r="V21" s="72">
        <v>11</v>
      </c>
      <c r="W21" s="79" t="s">
        <v>225</v>
      </c>
      <c r="Y21" s="80">
        <v>10</v>
      </c>
      <c r="Z21" s="81" t="s">
        <v>253</v>
      </c>
      <c r="AA21" s="82" t="s">
        <v>254</v>
      </c>
    </row>
    <row r="22" spans="4:27" x14ac:dyDescent="0.25">
      <c r="D22" s="50">
        <v>2</v>
      </c>
      <c r="E22" s="3">
        <v>44927</v>
      </c>
      <c r="F22" s="91">
        <v>200</v>
      </c>
      <c r="I22" s="65"/>
      <c r="J22" s="66"/>
      <c r="K22" s="31"/>
      <c r="P22" s="4"/>
      <c r="Q22" s="96"/>
      <c r="R22" s="96"/>
      <c r="T22" s="70" t="s">
        <v>56</v>
      </c>
      <c r="U22" s="71" t="s">
        <v>55</v>
      </c>
      <c r="V22" s="72">
        <v>12</v>
      </c>
      <c r="W22" s="73" t="s">
        <v>225</v>
      </c>
      <c r="Y22" s="80">
        <v>11</v>
      </c>
      <c r="Z22" s="81" t="s">
        <v>114</v>
      </c>
      <c r="AA22" s="82"/>
    </row>
    <row r="23" spans="4:27" ht="15.75" thickBot="1" x14ac:dyDescent="0.3">
      <c r="D23" s="50">
        <v>2</v>
      </c>
      <c r="E23" s="3">
        <v>45292</v>
      </c>
      <c r="F23" s="91">
        <v>225</v>
      </c>
      <c r="I23" s="77"/>
      <c r="J23" s="66"/>
      <c r="K23" s="31"/>
      <c r="T23" s="70" t="s">
        <v>255</v>
      </c>
      <c r="U23" s="78" t="s">
        <v>256</v>
      </c>
      <c r="V23" s="72">
        <v>13</v>
      </c>
      <c r="W23" s="79" t="s">
        <v>225</v>
      </c>
      <c r="Y23" s="80">
        <v>12</v>
      </c>
      <c r="Z23" s="81" t="s">
        <v>126</v>
      </c>
      <c r="AA23" s="82" t="s">
        <v>257</v>
      </c>
    </row>
    <row r="24" spans="4:27" ht="15.75" thickBot="1" x14ac:dyDescent="0.3">
      <c r="D24" s="50">
        <v>3</v>
      </c>
      <c r="E24" s="3">
        <v>44927</v>
      </c>
      <c r="F24" s="91">
        <v>100</v>
      </c>
      <c r="I24" s="65"/>
      <c r="J24" s="66"/>
      <c r="K24" s="31"/>
      <c r="P24" s="259" t="s">
        <v>258</v>
      </c>
      <c r="Q24" s="260"/>
      <c r="R24" s="261"/>
      <c r="T24" s="70" t="s">
        <v>259</v>
      </c>
      <c r="U24" s="71" t="s">
        <v>260</v>
      </c>
      <c r="V24" s="72">
        <v>14</v>
      </c>
      <c r="W24" s="73" t="s">
        <v>225</v>
      </c>
      <c r="Y24" s="80">
        <v>13</v>
      </c>
      <c r="Z24" s="81" t="s">
        <v>261</v>
      </c>
      <c r="AA24" s="82"/>
    </row>
    <row r="25" spans="4:27" x14ac:dyDescent="0.25">
      <c r="D25" s="50">
        <v>3</v>
      </c>
      <c r="E25" s="3">
        <v>45292</v>
      </c>
      <c r="F25" s="91">
        <v>115</v>
      </c>
      <c r="I25" s="97"/>
      <c r="J25" s="98"/>
      <c r="K25" s="31"/>
      <c r="P25" s="300" t="s">
        <v>6</v>
      </c>
      <c r="Q25" s="301"/>
      <c r="R25" s="99" t="s">
        <v>262</v>
      </c>
      <c r="T25" s="70" t="s">
        <v>263</v>
      </c>
      <c r="U25" s="78" t="s">
        <v>264</v>
      </c>
      <c r="V25" s="72">
        <v>15</v>
      </c>
      <c r="W25" s="79" t="s">
        <v>225</v>
      </c>
      <c r="Y25" s="80">
        <v>14</v>
      </c>
      <c r="Z25" s="81" t="s">
        <v>115</v>
      </c>
      <c r="AA25" s="82" t="s">
        <v>265</v>
      </c>
    </row>
    <row r="26" spans="4:27" x14ac:dyDescent="0.25">
      <c r="D26" s="50">
        <v>4</v>
      </c>
      <c r="E26" s="3">
        <v>44927</v>
      </c>
      <c r="F26" s="91">
        <v>200</v>
      </c>
      <c r="J26" s="3"/>
      <c r="K26" s="2"/>
      <c r="P26" s="302" t="s">
        <v>266</v>
      </c>
      <c r="Q26" s="303"/>
      <c r="R26" s="100" t="s">
        <v>267</v>
      </c>
      <c r="T26" s="70" t="s">
        <v>268</v>
      </c>
      <c r="U26" s="71" t="s">
        <v>269</v>
      </c>
      <c r="V26" s="72">
        <v>16</v>
      </c>
      <c r="W26" s="73" t="s">
        <v>225</v>
      </c>
      <c r="Y26" s="80">
        <v>15</v>
      </c>
      <c r="Z26" s="81" t="s">
        <v>127</v>
      </c>
      <c r="AA26" s="82" t="s">
        <v>270</v>
      </c>
    </row>
    <row r="27" spans="4:27" ht="15.75" thickBot="1" x14ac:dyDescent="0.3">
      <c r="D27" s="50">
        <v>4</v>
      </c>
      <c r="E27" s="3">
        <v>45292</v>
      </c>
      <c r="F27" s="91">
        <v>225</v>
      </c>
      <c r="J27" s="2"/>
      <c r="K27" s="2"/>
      <c r="P27" s="284" t="s">
        <v>271</v>
      </c>
      <c r="Q27" s="285"/>
      <c r="R27" s="102" t="s">
        <v>267</v>
      </c>
      <c r="T27" s="70" t="s">
        <v>272</v>
      </c>
      <c r="U27" s="78" t="s">
        <v>273</v>
      </c>
      <c r="V27" s="72">
        <v>17</v>
      </c>
      <c r="W27" s="79" t="s">
        <v>225</v>
      </c>
      <c r="Y27" s="80">
        <v>16</v>
      </c>
      <c r="Z27" s="81" t="s">
        <v>274</v>
      </c>
      <c r="AA27" s="82"/>
    </row>
    <row r="28" spans="4:27" x14ac:dyDescent="0.25">
      <c r="F28" s="103"/>
      <c r="I28" s="262" t="s">
        <v>275</v>
      </c>
      <c r="J28" s="263"/>
      <c r="K28" s="2"/>
      <c r="L28" s="286" t="s">
        <v>276</v>
      </c>
      <c r="M28" s="287"/>
      <c r="N28" s="288"/>
      <c r="P28" s="252" t="s">
        <v>277</v>
      </c>
      <c r="Q28" s="289"/>
      <c r="R28" s="105" t="s">
        <v>278</v>
      </c>
      <c r="T28" s="70" t="s">
        <v>279</v>
      </c>
      <c r="U28" s="71" t="s">
        <v>280</v>
      </c>
      <c r="V28" s="72">
        <v>18</v>
      </c>
      <c r="W28" s="73" t="s">
        <v>225</v>
      </c>
      <c r="Y28" s="80">
        <v>17</v>
      </c>
      <c r="Z28" s="81" t="s">
        <v>281</v>
      </c>
      <c r="AA28" s="82"/>
    </row>
    <row r="29" spans="4:27" x14ac:dyDescent="0.25">
      <c r="I29" s="252" t="s">
        <v>93</v>
      </c>
      <c r="J29" s="253"/>
      <c r="K29" s="2"/>
      <c r="L29" s="107" t="s">
        <v>173</v>
      </c>
      <c r="M29" s="270"/>
      <c r="N29" s="271"/>
      <c r="P29" s="290" t="s">
        <v>282</v>
      </c>
      <c r="Q29" s="291"/>
      <c r="R29" s="102" t="s">
        <v>278</v>
      </c>
      <c r="T29" s="70" t="s">
        <v>283</v>
      </c>
      <c r="U29" s="78" t="s">
        <v>284</v>
      </c>
      <c r="V29" s="72">
        <v>19</v>
      </c>
      <c r="W29" s="79" t="s">
        <v>225</v>
      </c>
      <c r="Y29" s="80">
        <v>18</v>
      </c>
      <c r="Z29" s="81" t="s">
        <v>285</v>
      </c>
      <c r="AA29" s="82" t="s">
        <v>286</v>
      </c>
    </row>
    <row r="30" spans="4:27" ht="15.75" thickBot="1" x14ac:dyDescent="0.3">
      <c r="I30" s="250" t="s">
        <v>287</v>
      </c>
      <c r="J30" s="251"/>
      <c r="K30" s="2"/>
      <c r="L30" s="107" t="s">
        <v>191</v>
      </c>
      <c r="M30" s="270"/>
      <c r="N30" s="271"/>
      <c r="P30" s="282" t="s">
        <v>288</v>
      </c>
      <c r="Q30" s="283"/>
      <c r="R30" s="105" t="s">
        <v>267</v>
      </c>
      <c r="T30" s="70" t="s">
        <v>62</v>
      </c>
      <c r="U30" s="71" t="s">
        <v>289</v>
      </c>
      <c r="V30" s="72">
        <v>20</v>
      </c>
      <c r="W30" s="73" t="s">
        <v>225</v>
      </c>
      <c r="Y30" s="80">
        <v>19</v>
      </c>
      <c r="Z30" s="81" t="s">
        <v>128</v>
      </c>
      <c r="AA30" s="82"/>
    </row>
    <row r="31" spans="4:27" ht="15.75" thickBot="1" x14ac:dyDescent="0.3">
      <c r="D31" s="259" t="s">
        <v>290</v>
      </c>
      <c r="E31" s="260"/>
      <c r="F31" s="261"/>
      <c r="I31" s="252" t="s">
        <v>59</v>
      </c>
      <c r="J31" s="253"/>
      <c r="L31" s="107" t="s">
        <v>223</v>
      </c>
      <c r="M31" s="270"/>
      <c r="N31" s="271"/>
      <c r="P31" s="284" t="s">
        <v>291</v>
      </c>
      <c r="Q31" s="285"/>
      <c r="R31" s="102" t="s">
        <v>278</v>
      </c>
      <c r="T31" s="70" t="s">
        <v>58</v>
      </c>
      <c r="U31" s="78" t="s">
        <v>57</v>
      </c>
      <c r="V31" s="72">
        <v>21</v>
      </c>
      <c r="W31" s="79" t="s">
        <v>292</v>
      </c>
      <c r="Y31" s="80">
        <v>20</v>
      </c>
      <c r="Z31" s="81" t="s">
        <v>113</v>
      </c>
      <c r="AA31" s="82"/>
    </row>
    <row r="32" spans="4:27" ht="15.75" thickBot="1" x14ac:dyDescent="0.3">
      <c r="D32" s="264" t="s">
        <v>6</v>
      </c>
      <c r="E32" s="265"/>
      <c r="F32" s="266"/>
      <c r="I32" s="250" t="s">
        <v>172</v>
      </c>
      <c r="J32" s="251"/>
      <c r="L32" s="107" t="s">
        <v>179</v>
      </c>
      <c r="M32" s="270"/>
      <c r="N32" s="271"/>
      <c r="P32" s="272" t="s">
        <v>293</v>
      </c>
      <c r="Q32" s="273"/>
      <c r="R32" s="110" t="s">
        <v>267</v>
      </c>
      <c r="T32" s="70" t="s">
        <v>294</v>
      </c>
      <c r="U32" s="71" t="s">
        <v>295</v>
      </c>
      <c r="V32" s="72">
        <v>22</v>
      </c>
      <c r="W32" s="73" t="s">
        <v>292</v>
      </c>
      <c r="Y32" s="80">
        <v>21</v>
      </c>
      <c r="Z32" s="81" t="s">
        <v>296</v>
      </c>
      <c r="AA32" s="82" t="s">
        <v>297</v>
      </c>
    </row>
    <row r="33" spans="4:27" ht="15.75" thickBot="1" x14ac:dyDescent="0.3">
      <c r="D33" s="274" t="s">
        <v>22</v>
      </c>
      <c r="E33" s="275"/>
      <c r="F33" s="276"/>
      <c r="I33" s="252" t="s">
        <v>182</v>
      </c>
      <c r="J33" s="253"/>
      <c r="L33" s="111" t="s">
        <v>180</v>
      </c>
      <c r="M33" s="277"/>
      <c r="N33" s="278"/>
      <c r="T33" s="70" t="s">
        <v>65</v>
      </c>
      <c r="U33" s="78" t="s">
        <v>192</v>
      </c>
      <c r="V33" s="72">
        <v>23</v>
      </c>
      <c r="W33" s="79" t="s">
        <v>292</v>
      </c>
      <c r="Y33" s="80">
        <v>22</v>
      </c>
      <c r="Z33" s="81" t="s">
        <v>298</v>
      </c>
      <c r="AA33" s="82"/>
    </row>
    <row r="34" spans="4:27" x14ac:dyDescent="0.25">
      <c r="D34" s="250" t="s">
        <v>24</v>
      </c>
      <c r="E34" s="279"/>
      <c r="F34" s="251"/>
      <c r="I34" s="250" t="s">
        <v>299</v>
      </c>
      <c r="J34" s="251"/>
      <c r="T34" s="70" t="s">
        <v>300</v>
      </c>
      <c r="U34" s="71" t="s">
        <v>301</v>
      </c>
      <c r="V34" s="72">
        <v>24</v>
      </c>
      <c r="W34" s="73" t="s">
        <v>292</v>
      </c>
      <c r="Y34" s="80">
        <v>23</v>
      </c>
      <c r="Z34" s="81" t="s">
        <v>129</v>
      </c>
      <c r="AA34" s="82"/>
    </row>
    <row r="35" spans="4:27" ht="15.75" thickBot="1" x14ac:dyDescent="0.3">
      <c r="D35" s="252" t="s">
        <v>108</v>
      </c>
      <c r="E35" s="280"/>
      <c r="F35" s="253"/>
      <c r="I35" s="245" t="s">
        <v>302</v>
      </c>
      <c r="J35" s="246"/>
      <c r="P35" s="281"/>
      <c r="Q35" s="281"/>
      <c r="T35" s="70" t="s">
        <v>303</v>
      </c>
      <c r="U35" s="78" t="s">
        <v>304</v>
      </c>
      <c r="V35" s="72">
        <v>25</v>
      </c>
      <c r="W35" s="79" t="s">
        <v>292</v>
      </c>
      <c r="Y35" s="80">
        <v>24</v>
      </c>
      <c r="Z35" s="81" t="s">
        <v>305</v>
      </c>
      <c r="AA35" s="82"/>
    </row>
    <row r="36" spans="4:27" ht="15.75" thickBot="1" x14ac:dyDescent="0.3">
      <c r="D36" s="267" t="s">
        <v>23</v>
      </c>
      <c r="E36" s="268"/>
      <c r="F36" s="269"/>
      <c r="T36" s="70" t="s">
        <v>306</v>
      </c>
      <c r="U36" s="71" t="s">
        <v>307</v>
      </c>
      <c r="V36" s="72">
        <v>26</v>
      </c>
      <c r="W36" s="73" t="s">
        <v>292</v>
      </c>
      <c r="Y36" s="80">
        <v>25</v>
      </c>
      <c r="Z36" s="81" t="s">
        <v>130</v>
      </c>
      <c r="AA36" s="82"/>
    </row>
    <row r="37" spans="4:27" ht="15.75" thickBot="1" x14ac:dyDescent="0.3">
      <c r="T37" s="70" t="s">
        <v>74</v>
      </c>
      <c r="U37" s="78" t="s">
        <v>73</v>
      </c>
      <c r="V37" s="72">
        <v>27</v>
      </c>
      <c r="W37" s="79" t="s">
        <v>292</v>
      </c>
      <c r="Y37" s="80">
        <v>26</v>
      </c>
      <c r="Z37" s="81" t="s">
        <v>116</v>
      </c>
      <c r="AA37" s="82" t="s">
        <v>308</v>
      </c>
    </row>
    <row r="38" spans="4:27" ht="15.75" thickBot="1" x14ac:dyDescent="0.3">
      <c r="I38" s="254" t="s">
        <v>309</v>
      </c>
      <c r="J38" s="255"/>
      <c r="T38" s="70" t="s">
        <v>310</v>
      </c>
      <c r="U38" s="71" t="s">
        <v>134</v>
      </c>
      <c r="V38" s="72">
        <v>28</v>
      </c>
      <c r="W38" s="73" t="s">
        <v>292</v>
      </c>
      <c r="Y38" s="80">
        <v>27</v>
      </c>
      <c r="Z38" s="112" t="s">
        <v>311</v>
      </c>
      <c r="AA38" s="82"/>
    </row>
    <row r="39" spans="4:27" x14ac:dyDescent="0.25">
      <c r="D39" s="256" t="s">
        <v>312</v>
      </c>
      <c r="E39" s="257"/>
      <c r="F39" s="258"/>
      <c r="I39" s="113" t="s">
        <v>84</v>
      </c>
      <c r="J39" s="114" t="s">
        <v>313</v>
      </c>
      <c r="T39" s="70" t="s">
        <v>314</v>
      </c>
      <c r="U39" s="78" t="s">
        <v>135</v>
      </c>
      <c r="V39" s="72">
        <v>29</v>
      </c>
      <c r="W39" s="79" t="s">
        <v>292</v>
      </c>
      <c r="Y39" s="80">
        <v>28</v>
      </c>
      <c r="Z39" s="112" t="s">
        <v>122</v>
      </c>
      <c r="AA39" s="82"/>
    </row>
    <row r="40" spans="4:27" x14ac:dyDescent="0.25">
      <c r="D40" s="113" t="s">
        <v>315</v>
      </c>
      <c r="E40" s="114" t="s">
        <v>316</v>
      </c>
      <c r="F40" s="115" t="s">
        <v>313</v>
      </c>
      <c r="I40" s="101" t="s">
        <v>317</v>
      </c>
      <c r="J40" s="116"/>
      <c r="T40" s="70" t="s">
        <v>318</v>
      </c>
      <c r="U40" s="71" t="s">
        <v>319</v>
      </c>
      <c r="V40" s="72">
        <v>30</v>
      </c>
      <c r="W40" s="73" t="s">
        <v>292</v>
      </c>
      <c r="Y40" s="80">
        <v>29</v>
      </c>
      <c r="Z40" s="112" t="s">
        <v>320</v>
      </c>
      <c r="AA40" s="82"/>
    </row>
    <row r="41" spans="4:27" x14ac:dyDescent="0.25">
      <c r="D41" s="117" t="s">
        <v>321</v>
      </c>
      <c r="E41" s="118">
        <v>0</v>
      </c>
      <c r="F41" s="119"/>
      <c r="I41" s="108" t="s">
        <v>88</v>
      </c>
      <c r="J41" s="120"/>
      <c r="T41" s="70" t="s">
        <v>322</v>
      </c>
      <c r="U41" s="78" t="s">
        <v>323</v>
      </c>
      <c r="V41" s="72">
        <v>31</v>
      </c>
      <c r="W41" s="79" t="s">
        <v>292</v>
      </c>
      <c r="Y41" s="80">
        <v>30</v>
      </c>
      <c r="Z41" s="112" t="s">
        <v>324</v>
      </c>
      <c r="AA41" s="82"/>
    </row>
    <row r="42" spans="4:27" x14ac:dyDescent="0.25">
      <c r="D42" s="121" t="s">
        <v>90</v>
      </c>
      <c r="E42" s="122">
        <v>15</v>
      </c>
      <c r="F42" s="123"/>
      <c r="I42" s="101" t="s">
        <v>102</v>
      </c>
      <c r="J42" s="116"/>
      <c r="T42" s="70" t="s">
        <v>325</v>
      </c>
      <c r="U42" s="71" t="s">
        <v>326</v>
      </c>
      <c r="V42" s="72">
        <v>32</v>
      </c>
      <c r="W42" s="73" t="s">
        <v>292</v>
      </c>
      <c r="Y42" s="80">
        <v>31</v>
      </c>
      <c r="Z42" s="112" t="s">
        <v>125</v>
      </c>
      <c r="AA42" s="82"/>
    </row>
    <row r="43" spans="4:27" x14ac:dyDescent="0.25">
      <c r="D43" s="124" t="s">
        <v>87</v>
      </c>
      <c r="E43" s="125">
        <v>30</v>
      </c>
      <c r="F43" s="126"/>
      <c r="I43" s="108" t="s">
        <v>327</v>
      </c>
      <c r="J43" s="120"/>
      <c r="T43" s="70" t="s">
        <v>328</v>
      </c>
      <c r="U43" s="78" t="s">
        <v>329</v>
      </c>
      <c r="V43" s="72">
        <v>33</v>
      </c>
      <c r="W43" s="79" t="s">
        <v>330</v>
      </c>
      <c r="Y43" s="80">
        <v>32</v>
      </c>
      <c r="Z43" s="112" t="s">
        <v>331</v>
      </c>
      <c r="AA43" s="82"/>
    </row>
    <row r="44" spans="4:27" x14ac:dyDescent="0.25">
      <c r="D44" s="121" t="s">
        <v>103</v>
      </c>
      <c r="E44" s="122">
        <v>60</v>
      </c>
      <c r="F44" s="123"/>
      <c r="I44" s="101" t="s">
        <v>89</v>
      </c>
      <c r="J44" s="116" t="str">
        <f>CHAR(252)</f>
        <v>ü</v>
      </c>
      <c r="T44" s="70" t="s">
        <v>332</v>
      </c>
      <c r="U44" s="71" t="s">
        <v>333</v>
      </c>
      <c r="V44" s="72">
        <v>34</v>
      </c>
      <c r="W44" s="73" t="s">
        <v>330</v>
      </c>
      <c r="Y44" s="80">
        <v>33</v>
      </c>
      <c r="Z44" s="112" t="s">
        <v>334</v>
      </c>
      <c r="AA44" s="82"/>
    </row>
    <row r="45" spans="4:27" ht="15.75" thickBot="1" x14ac:dyDescent="0.3">
      <c r="D45" s="127"/>
      <c r="E45" s="128"/>
      <c r="F45" s="129"/>
      <c r="I45" s="109"/>
      <c r="J45" s="130"/>
      <c r="T45" s="70" t="s">
        <v>335</v>
      </c>
      <c r="U45" s="78" t="s">
        <v>336</v>
      </c>
      <c r="V45" s="72">
        <v>35</v>
      </c>
      <c r="W45" s="79" t="s">
        <v>330</v>
      </c>
      <c r="Y45" s="80">
        <v>34</v>
      </c>
      <c r="Z45" s="112" t="s">
        <v>124</v>
      </c>
      <c r="AA45" s="82"/>
    </row>
    <row r="46" spans="4:27" x14ac:dyDescent="0.25">
      <c r="T46" s="70" t="s">
        <v>54</v>
      </c>
      <c r="U46" s="71" t="s">
        <v>53</v>
      </c>
      <c r="V46" s="72">
        <v>36</v>
      </c>
      <c r="W46" s="73" t="s">
        <v>330</v>
      </c>
      <c r="Y46" s="80">
        <v>35</v>
      </c>
      <c r="Z46" s="81" t="s">
        <v>337</v>
      </c>
      <c r="AA46" s="82" t="s">
        <v>338</v>
      </c>
    </row>
    <row r="47" spans="4:27" ht="15.75" thickBot="1" x14ac:dyDescent="0.3">
      <c r="T47" s="70" t="s">
        <v>44</v>
      </c>
      <c r="U47" s="78" t="s">
        <v>43</v>
      </c>
      <c r="V47" s="72">
        <v>37</v>
      </c>
      <c r="W47" s="79" t="s">
        <v>66</v>
      </c>
      <c r="Y47" s="80">
        <v>36</v>
      </c>
      <c r="Z47" s="81" t="s">
        <v>339</v>
      </c>
      <c r="AA47" s="82"/>
    </row>
    <row r="48" spans="4:27" ht="15.75" thickBot="1" x14ac:dyDescent="0.3">
      <c r="D48" s="259" t="s">
        <v>340</v>
      </c>
      <c r="E48" s="260"/>
      <c r="F48" s="261"/>
      <c r="I48" s="262" t="s">
        <v>341</v>
      </c>
      <c r="J48" s="263"/>
      <c r="T48" s="70" t="s">
        <v>67</v>
      </c>
      <c r="U48" s="71" t="s">
        <v>342</v>
      </c>
      <c r="V48" s="72">
        <v>38</v>
      </c>
      <c r="W48" s="73" t="s">
        <v>66</v>
      </c>
      <c r="Y48" s="80">
        <v>37</v>
      </c>
      <c r="Z48" s="81" t="s">
        <v>131</v>
      </c>
      <c r="AA48" s="82"/>
    </row>
    <row r="49" spans="4:27" x14ac:dyDescent="0.25">
      <c r="D49" s="264" t="s">
        <v>243</v>
      </c>
      <c r="E49" s="265"/>
      <c r="F49" s="266"/>
      <c r="I49" s="252" t="s">
        <v>177</v>
      </c>
      <c r="J49" s="253"/>
      <c r="T49" s="70" t="s">
        <v>343</v>
      </c>
      <c r="U49" s="78" t="s">
        <v>344</v>
      </c>
      <c r="V49" s="72">
        <v>39</v>
      </c>
      <c r="W49" s="79" t="s">
        <v>66</v>
      </c>
      <c r="Y49" s="80">
        <v>38</v>
      </c>
      <c r="Z49" s="81" t="s">
        <v>345</v>
      </c>
      <c r="AA49" s="82"/>
    </row>
    <row r="50" spans="4:27" ht="15.75" thickBot="1" x14ac:dyDescent="0.3">
      <c r="D50" s="247">
        <v>350</v>
      </c>
      <c r="E50" s="248"/>
      <c r="F50" s="249"/>
      <c r="I50" s="250" t="s">
        <v>174</v>
      </c>
      <c r="J50" s="251"/>
      <c r="T50" s="70" t="s">
        <v>68</v>
      </c>
      <c r="U50" s="71" t="s">
        <v>346</v>
      </c>
      <c r="V50" s="72">
        <v>40</v>
      </c>
      <c r="W50" s="73" t="s">
        <v>66</v>
      </c>
      <c r="Y50" s="80">
        <v>39</v>
      </c>
      <c r="Z50" s="81" t="s">
        <v>347</v>
      </c>
      <c r="AA50" s="82" t="s">
        <v>348</v>
      </c>
    </row>
    <row r="51" spans="4:27" ht="15.75" thickBot="1" x14ac:dyDescent="0.3">
      <c r="I51" s="252" t="s">
        <v>178</v>
      </c>
      <c r="J51" s="253"/>
      <c r="T51" s="70" t="s">
        <v>349</v>
      </c>
      <c r="U51" s="78" t="s">
        <v>350</v>
      </c>
      <c r="V51" s="72">
        <v>41</v>
      </c>
      <c r="W51" s="79" t="s">
        <v>66</v>
      </c>
      <c r="Y51" s="131">
        <v>40</v>
      </c>
      <c r="Z51" s="132" t="s">
        <v>120</v>
      </c>
      <c r="AA51" s="133"/>
    </row>
    <row r="52" spans="4:27" x14ac:dyDescent="0.25">
      <c r="I52" s="250" t="s">
        <v>59</v>
      </c>
      <c r="J52" s="251"/>
      <c r="T52" s="70" t="s">
        <v>351</v>
      </c>
      <c r="U52" s="71" t="s">
        <v>352</v>
      </c>
      <c r="V52" s="72">
        <v>42</v>
      </c>
      <c r="W52" s="73" t="s">
        <v>66</v>
      </c>
    </row>
    <row r="53" spans="4:27" x14ac:dyDescent="0.25">
      <c r="I53" s="252" t="s">
        <v>172</v>
      </c>
      <c r="J53" s="253"/>
      <c r="T53" s="70" t="s">
        <v>353</v>
      </c>
      <c r="U53" s="78" t="s">
        <v>354</v>
      </c>
      <c r="V53" s="72">
        <v>43</v>
      </c>
      <c r="W53" s="79" t="s">
        <v>355</v>
      </c>
    </row>
    <row r="54" spans="4:27" x14ac:dyDescent="0.25">
      <c r="I54" s="104" t="s">
        <v>182</v>
      </c>
      <c r="J54" s="106"/>
      <c r="T54" s="70" t="s">
        <v>356</v>
      </c>
      <c r="U54" s="71" t="s">
        <v>357</v>
      </c>
      <c r="V54" s="72">
        <v>44</v>
      </c>
      <c r="W54" s="73" t="s">
        <v>355</v>
      </c>
    </row>
    <row r="55" spans="4:27" x14ac:dyDescent="0.25">
      <c r="I55" s="250" t="s">
        <v>358</v>
      </c>
      <c r="J55" s="251"/>
      <c r="T55" s="70" t="s">
        <v>175</v>
      </c>
      <c r="U55" s="78" t="s">
        <v>133</v>
      </c>
      <c r="V55" s="72">
        <v>45</v>
      </c>
      <c r="W55" s="79" t="s">
        <v>355</v>
      </c>
    </row>
    <row r="56" spans="4:27" ht="15.75" thickBot="1" x14ac:dyDescent="0.3">
      <c r="I56" s="245" t="s">
        <v>183</v>
      </c>
      <c r="J56" s="246"/>
      <c r="T56" s="70" t="s">
        <v>34</v>
      </c>
      <c r="U56" s="71" t="s">
        <v>33</v>
      </c>
      <c r="V56" s="72">
        <v>46</v>
      </c>
      <c r="W56" s="73" t="s">
        <v>355</v>
      </c>
    </row>
    <row r="57" spans="4:27" x14ac:dyDescent="0.25">
      <c r="T57" s="70" t="s">
        <v>140</v>
      </c>
      <c r="U57" s="78" t="s">
        <v>139</v>
      </c>
      <c r="V57" s="72">
        <v>47</v>
      </c>
      <c r="W57" s="79" t="s">
        <v>355</v>
      </c>
    </row>
    <row r="58" spans="4:27" x14ac:dyDescent="0.25">
      <c r="T58" s="70" t="s">
        <v>359</v>
      </c>
      <c r="U58" s="71" t="s">
        <v>360</v>
      </c>
      <c r="V58" s="72">
        <v>48</v>
      </c>
      <c r="W58" s="73" t="s">
        <v>355</v>
      </c>
    </row>
    <row r="59" spans="4:27" x14ac:dyDescent="0.25">
      <c r="T59" s="70" t="s">
        <v>138</v>
      </c>
      <c r="U59" s="78" t="s">
        <v>137</v>
      </c>
      <c r="V59" s="72">
        <v>49</v>
      </c>
      <c r="W59" s="79" t="s">
        <v>355</v>
      </c>
    </row>
    <row r="60" spans="4:27" x14ac:dyDescent="0.25">
      <c r="T60" s="70" t="s">
        <v>69</v>
      </c>
      <c r="U60" s="71" t="s">
        <v>176</v>
      </c>
      <c r="V60" s="72">
        <v>50</v>
      </c>
      <c r="W60" s="73" t="s">
        <v>355</v>
      </c>
    </row>
    <row r="61" spans="4:27" x14ac:dyDescent="0.25">
      <c r="T61" s="70" t="s">
        <v>361</v>
      </c>
      <c r="U61" s="78" t="s">
        <v>81</v>
      </c>
      <c r="V61" s="72">
        <v>66</v>
      </c>
      <c r="W61" s="79" t="s">
        <v>355</v>
      </c>
    </row>
    <row r="62" spans="4:27" x14ac:dyDescent="0.25">
      <c r="T62" s="70" t="s">
        <v>70</v>
      </c>
      <c r="U62" s="71" t="s">
        <v>78</v>
      </c>
      <c r="V62" s="72">
        <v>51</v>
      </c>
      <c r="W62" s="73" t="s">
        <v>355</v>
      </c>
    </row>
    <row r="63" spans="4:27" x14ac:dyDescent="0.25">
      <c r="T63" s="70" t="s">
        <v>181</v>
      </c>
      <c r="U63" s="78" t="s">
        <v>71</v>
      </c>
      <c r="V63" s="72">
        <v>52</v>
      </c>
      <c r="W63" s="79" t="s">
        <v>355</v>
      </c>
      <c r="Z63" s="11"/>
    </row>
    <row r="64" spans="4:27" x14ac:dyDescent="0.25">
      <c r="T64" s="70" t="s">
        <v>80</v>
      </c>
      <c r="U64" s="71" t="s">
        <v>79</v>
      </c>
      <c r="V64" s="72">
        <v>62</v>
      </c>
      <c r="W64" s="73" t="s">
        <v>355</v>
      </c>
    </row>
    <row r="65" spans="20:23" x14ac:dyDescent="0.25">
      <c r="T65" s="70" t="s">
        <v>47</v>
      </c>
      <c r="U65" s="78" t="s">
        <v>46</v>
      </c>
      <c r="V65" s="72">
        <v>53</v>
      </c>
      <c r="W65" s="79" t="s">
        <v>355</v>
      </c>
    </row>
    <row r="66" spans="20:23" x14ac:dyDescent="0.25">
      <c r="T66" s="70" t="s">
        <v>22</v>
      </c>
      <c r="U66" s="71" t="s">
        <v>45</v>
      </c>
      <c r="V66" s="72">
        <v>54</v>
      </c>
      <c r="W66" s="73" t="s">
        <v>355</v>
      </c>
    </row>
    <row r="67" spans="20:23" x14ac:dyDescent="0.25">
      <c r="T67" s="70" t="s">
        <v>49</v>
      </c>
      <c r="U67" s="78" t="s">
        <v>48</v>
      </c>
      <c r="V67" s="72">
        <v>55</v>
      </c>
      <c r="W67" s="79" t="s">
        <v>355</v>
      </c>
    </row>
    <row r="68" spans="20:23" x14ac:dyDescent="0.25">
      <c r="T68" s="70" t="s">
        <v>64</v>
      </c>
      <c r="U68" s="71" t="s">
        <v>63</v>
      </c>
      <c r="V68" s="72">
        <v>56</v>
      </c>
      <c r="W68" s="73" t="s">
        <v>355</v>
      </c>
    </row>
    <row r="69" spans="20:23" x14ac:dyDescent="0.25">
      <c r="T69" s="70" t="s">
        <v>61</v>
      </c>
      <c r="U69" s="78" t="s">
        <v>60</v>
      </c>
      <c r="V69" s="72">
        <v>57</v>
      </c>
      <c r="W69" s="79" t="s">
        <v>355</v>
      </c>
    </row>
    <row r="70" spans="20:23" x14ac:dyDescent="0.25">
      <c r="T70" s="70" t="s">
        <v>362</v>
      </c>
      <c r="U70" s="71" t="s">
        <v>363</v>
      </c>
      <c r="V70" s="72">
        <v>58</v>
      </c>
      <c r="W70" s="73" t="s">
        <v>355</v>
      </c>
    </row>
    <row r="71" spans="20:23" x14ac:dyDescent="0.25">
      <c r="T71" s="70" t="s">
        <v>364</v>
      </c>
      <c r="U71" s="78" t="s">
        <v>365</v>
      </c>
      <c r="V71" s="72">
        <v>59</v>
      </c>
      <c r="W71" s="79" t="s">
        <v>355</v>
      </c>
    </row>
    <row r="72" spans="20:23" x14ac:dyDescent="0.25">
      <c r="T72" s="70" t="s">
        <v>95</v>
      </c>
      <c r="U72" s="71" t="s">
        <v>94</v>
      </c>
      <c r="V72" s="72">
        <v>60</v>
      </c>
      <c r="W72" s="73" t="s">
        <v>355</v>
      </c>
    </row>
    <row r="73" spans="20:23" x14ac:dyDescent="0.25">
      <c r="T73" s="70" t="s">
        <v>185</v>
      </c>
      <c r="U73" s="78" t="s">
        <v>184</v>
      </c>
      <c r="V73" s="72">
        <v>63</v>
      </c>
      <c r="W73" s="79" t="s">
        <v>355</v>
      </c>
    </row>
    <row r="74" spans="20:23" x14ac:dyDescent="0.25">
      <c r="T74" s="70" t="s">
        <v>187</v>
      </c>
      <c r="U74" s="71" t="s">
        <v>186</v>
      </c>
      <c r="V74" s="72">
        <v>64</v>
      </c>
      <c r="W74" s="73" t="s">
        <v>355</v>
      </c>
    </row>
    <row r="75" spans="20:23" x14ac:dyDescent="0.25">
      <c r="T75" s="70" t="s">
        <v>189</v>
      </c>
      <c r="U75" s="78" t="s">
        <v>188</v>
      </c>
      <c r="V75" s="72">
        <v>65</v>
      </c>
      <c r="W75" s="79" t="s">
        <v>355</v>
      </c>
    </row>
    <row r="76" spans="20:23" x14ac:dyDescent="0.25">
      <c r="T76" s="70" t="s">
        <v>366</v>
      </c>
      <c r="U76" s="71" t="s">
        <v>367</v>
      </c>
      <c r="V76" s="72">
        <v>61</v>
      </c>
      <c r="W76" s="73" t="s">
        <v>355</v>
      </c>
    </row>
  </sheetData>
  <mergeCells count="66">
    <mergeCell ref="C1:U1"/>
    <mergeCell ref="A2:B2"/>
    <mergeCell ref="D3:E3"/>
    <mergeCell ref="F3:M3"/>
    <mergeCell ref="P4:Q4"/>
    <mergeCell ref="R4:S4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P26:Q26"/>
    <mergeCell ref="D9:G9"/>
    <mergeCell ref="I9:J9"/>
    <mergeCell ref="L9:N9"/>
    <mergeCell ref="P9:R9"/>
    <mergeCell ref="Y10:AA10"/>
    <mergeCell ref="D17:F1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D31:F31"/>
    <mergeCell ref="I31:J31"/>
    <mergeCell ref="M31:N31"/>
    <mergeCell ref="P31:Q31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8:J38"/>
    <mergeCell ref="D39:F39"/>
    <mergeCell ref="D48:F48"/>
    <mergeCell ref="I48:J48"/>
    <mergeCell ref="D49:F49"/>
    <mergeCell ref="I49:J49"/>
    <mergeCell ref="I56:J56"/>
    <mergeCell ref="D50:F50"/>
    <mergeCell ref="I50:J50"/>
    <mergeCell ref="I51:J51"/>
    <mergeCell ref="I52:J52"/>
    <mergeCell ref="I53:J53"/>
    <mergeCell ref="I55:J55"/>
  </mergeCells>
  <conditionalFormatting sqref="P11:P21">
    <cfRule type="expression" dxfId="31" priority="6">
      <formula>AND($T11&lt;&gt;"",MOD(ROW(),2)=1)</formula>
    </cfRule>
    <cfRule type="expression" dxfId="30" priority="7">
      <formula>AND($T11&lt;&gt;"",MOD(ROW(),2)=0)</formula>
    </cfRule>
  </conditionalFormatting>
  <conditionalFormatting sqref="Q11:Q21">
    <cfRule type="expression" dxfId="29" priority="4">
      <formula>AND($T11&lt;&gt;"",MOD(ROW(),2)=1)</formula>
    </cfRule>
    <cfRule type="expression" dxfId="28" priority="5">
      <formula>AND($T11&lt;&gt;"",MOD(ROW(),2)=0)</formula>
    </cfRule>
  </conditionalFormatting>
  <conditionalFormatting sqref="R11:R20">
    <cfRule type="expression" dxfId="27" priority="2">
      <formula>AND($T11&lt;&gt;"",MOD(ROW(),2)=1)</formula>
    </cfRule>
    <cfRule type="expression" dxfId="26" priority="3">
      <formula>AND($T11&lt;&gt;"",MOD(ROW(),2)=0)</formula>
    </cfRule>
  </conditionalFormatting>
  <conditionalFormatting sqref="T11:W78">
    <cfRule type="expression" dxfId="25" priority="8">
      <formula>AND($T11&lt;&gt;"",MOD(ROW(),2)=1)</formula>
    </cfRule>
    <cfRule type="expression" dxfId="24" priority="9">
      <formula>AND($T11&lt;&gt;"",MOD(ROW(),2)=0)</formula>
    </cfRule>
  </conditionalFormatting>
  <conditionalFormatting sqref="Y12:AA51">
    <cfRule type="expression" dxfId="23" priority="1">
      <formula>AND($Y12&lt;&gt;"",MOD(ROW(),2)=1)</formula>
    </cfRule>
  </conditionalFormatting>
  <dataValidations count="7">
    <dataValidation type="list" allowBlank="1" showInputMessage="1" showErrorMessage="1" sqref="X17" xr:uid="{447DF3B0-43C9-4EDE-9298-FFA4FDED77AE}">
      <formula1>Frequencies</formula1>
    </dataValidation>
    <dataValidation type="list" allowBlank="1" showInputMessage="1" showErrorMessage="1" sqref="X19 X21 X23" xr:uid="{B69AAF92-2B78-4D92-93DE-3671E2D2BED9}">
      <formula1>TransAccts</formula1>
    </dataValidation>
    <dataValidation type="list" allowBlank="1" showInputMessage="1" showErrorMessage="1" sqref="X25 X27" xr:uid="{4E6C2DB6-C9E0-4037-A091-7E5B8BBDBC41}">
      <formula1>OrderStatus</formula1>
    </dataValidation>
    <dataValidation type="list" allowBlank="1" showInputMessage="1" showErrorMessage="1" sqref="W12" xr:uid="{A429E8D8-D163-4754-8A6A-E26D80D7DEDD}">
      <formula1>AcctType</formula1>
    </dataValidation>
    <dataValidation type="list" allowBlank="1" showInputMessage="1" showErrorMessage="1" errorTitle="Incorrect Account" error="Please select a correct Account Type from the drop down list" sqref="W13:W72" xr:uid="{A6F99EFE-CFC6-422D-9F27-27037F5CBF00}">
      <formula1>AcctType</formula1>
    </dataValidation>
    <dataValidation type="list" allowBlank="1" showInputMessage="1" showErrorMessage="1" sqref="R4" xr:uid="{9EC29C4A-408E-422F-B03F-352A1CCD6A7E}">
      <formula1>"Yes,No"</formula1>
    </dataValidation>
    <dataValidation type="list" allowBlank="1" showInputMessage="1" showErrorMessage="1" sqref="R6" xr:uid="{3BEC4642-7E56-4487-B661-8E7542BABBAF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Feuil10"/>
  <dimension ref="A1:J3"/>
  <sheetViews>
    <sheetView workbookViewId="0">
      <selection sqref="A1:A1048576"/>
    </sheetView>
  </sheetViews>
  <sheetFormatPr baseColWidth="10" defaultColWidth="9.140625" defaultRowHeight="15" x14ac:dyDescent="0.25"/>
  <cols>
    <col min="1" max="1" width="9.140625" style="170"/>
    <col min="2" max="2" width="30.7109375" style="12" customWidth="1"/>
    <col min="3" max="4" width="9.140625" style="2"/>
    <col min="5" max="5" width="9.140625" style="168"/>
    <col min="6" max="6" width="10.7109375" style="3" bestFit="1" customWidth="1"/>
    <col min="7" max="7" width="9.140625" style="6"/>
    <col min="8" max="8" width="9.140625" style="171"/>
    <col min="9" max="9" width="9.7109375" style="169" bestFit="1" customWidth="1"/>
    <col min="10" max="10" width="18.42578125" style="14" bestFit="1" customWidth="1"/>
  </cols>
  <sheetData>
    <row r="1" spans="1:10" x14ac:dyDescent="0.25">
      <c r="A1" s="234" t="s">
        <v>376</v>
      </c>
      <c r="B1" s="194" t="s">
        <v>377</v>
      </c>
      <c r="C1" s="195" t="s">
        <v>372</v>
      </c>
      <c r="D1" s="195" t="s">
        <v>373</v>
      </c>
      <c r="E1" s="196" t="s">
        <v>374</v>
      </c>
      <c r="F1" s="197" t="s">
        <v>3</v>
      </c>
      <c r="G1" s="198" t="s">
        <v>2</v>
      </c>
      <c r="H1" s="199" t="s">
        <v>7</v>
      </c>
      <c r="I1" s="198" t="s">
        <v>375</v>
      </c>
      <c r="J1" s="198" t="s">
        <v>141</v>
      </c>
    </row>
    <row r="2" spans="1:10" x14ac:dyDescent="0.25">
      <c r="A2" s="170">
        <v>1</v>
      </c>
      <c r="B2" t="s">
        <v>401</v>
      </c>
      <c r="C2" s="2" t="s">
        <v>402</v>
      </c>
      <c r="D2" s="2" t="s">
        <v>403</v>
      </c>
      <c r="E2" s="2" t="s">
        <v>404</v>
      </c>
      <c r="F2" t="s">
        <v>405</v>
      </c>
      <c r="G2" t="s">
        <v>16</v>
      </c>
      <c r="H2" s="226">
        <v>3</v>
      </c>
      <c r="I2" s="2" t="b">
        <v>1</v>
      </c>
      <c r="J2" t="s">
        <v>406</v>
      </c>
    </row>
    <row r="3" spans="1:10" x14ac:dyDescent="0.25">
      <c r="A3" s="170">
        <v>2</v>
      </c>
      <c r="B3" t="s">
        <v>417</v>
      </c>
      <c r="C3" s="2" t="s">
        <v>416</v>
      </c>
      <c r="D3" s="2" t="s">
        <v>414</v>
      </c>
      <c r="E3" s="2" t="s">
        <v>400</v>
      </c>
      <c r="F3" t="s">
        <v>405</v>
      </c>
      <c r="G3" t="s">
        <v>15</v>
      </c>
      <c r="H3" s="226">
        <v>2.9</v>
      </c>
      <c r="I3" s="2" t="b">
        <v>0</v>
      </c>
      <c r="J3" t="s">
        <v>424</v>
      </c>
    </row>
  </sheetData>
  <conditionalFormatting sqref="A2:J9999">
    <cfRule type="expression" dxfId="5" priority="2">
      <formula>AND($A2&lt;&gt;"",MOD(ROW(),2)=1)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D1332-6ED8-4D5B-AC9A-6A526AA9A422}">
  <sheetPr codeName="Feuil9"/>
  <dimension ref="A1:AA3"/>
  <sheetViews>
    <sheetView tabSelected="1" workbookViewId="0">
      <selection activeCell="A4" sqref="A4"/>
    </sheetView>
  </sheetViews>
  <sheetFormatPr baseColWidth="10" defaultRowHeight="15" x14ac:dyDescent="0.25"/>
  <cols>
    <col min="1" max="1" width="7.85546875" style="170" bestFit="1" customWidth="1"/>
    <col min="2" max="2" width="33.42578125" style="12" customWidth="1"/>
    <col min="3" max="3" width="7.5703125" style="170" bestFit="1" customWidth="1"/>
    <col min="4" max="4" width="10.7109375" style="228" bestFit="1" customWidth="1"/>
    <col min="5" max="5" width="9.7109375" style="5" bestFit="1" customWidth="1"/>
    <col min="6" max="6" width="5.85546875" style="230" bestFit="1" customWidth="1"/>
    <col min="7" max="7" width="7.7109375" style="171" customWidth="1"/>
    <col min="8" max="9" width="9.7109375" style="5" bestFit="1" customWidth="1"/>
    <col min="10" max="10" width="5.85546875" style="230" bestFit="1" customWidth="1"/>
    <col min="11" max="11" width="7.7109375" style="171" customWidth="1"/>
    <col min="12" max="13" width="9.7109375" style="5" bestFit="1" customWidth="1"/>
    <col min="14" max="14" width="5.85546875" style="230" bestFit="1" customWidth="1"/>
    <col min="15" max="15" width="7.7109375" style="171" customWidth="1"/>
    <col min="16" max="17" width="9.7109375" style="5" bestFit="1" customWidth="1"/>
    <col min="18" max="18" width="5.85546875" style="230" bestFit="1" customWidth="1"/>
    <col min="19" max="19" width="7.7109375" style="171" customWidth="1"/>
    <col min="20" max="21" width="9.7109375" style="5" bestFit="1" customWidth="1"/>
    <col min="22" max="22" width="5.85546875" style="231" bestFit="1" customWidth="1"/>
    <col min="23" max="23" width="7.7109375" style="171" customWidth="1"/>
    <col min="24" max="25" width="9.7109375" style="5" bestFit="1" customWidth="1"/>
    <col min="26" max="26" width="9.7109375" style="6" bestFit="1" customWidth="1"/>
    <col min="27" max="27" width="18.42578125" style="14" bestFit="1" customWidth="1"/>
  </cols>
  <sheetData>
    <row r="1" spans="1:27" s="162" customFormat="1" x14ac:dyDescent="0.25">
      <c r="A1" s="232" t="s">
        <v>376</v>
      </c>
      <c r="B1" s="172" t="s">
        <v>377</v>
      </c>
      <c r="C1" s="232" t="s">
        <v>372</v>
      </c>
      <c r="D1" s="227" t="s">
        <v>3</v>
      </c>
      <c r="E1" s="173" t="s">
        <v>398</v>
      </c>
      <c r="F1" s="172" t="s">
        <v>388</v>
      </c>
      <c r="G1" s="174" t="s">
        <v>378</v>
      </c>
      <c r="H1" s="173" t="s">
        <v>390</v>
      </c>
      <c r="I1" s="173" t="s">
        <v>379</v>
      </c>
      <c r="J1" s="172" t="s">
        <v>389</v>
      </c>
      <c r="K1" s="174" t="s">
        <v>380</v>
      </c>
      <c r="L1" s="173" t="s">
        <v>391</v>
      </c>
      <c r="M1" s="173" t="s">
        <v>381</v>
      </c>
      <c r="N1" s="172" t="s">
        <v>392</v>
      </c>
      <c r="O1" s="174" t="s">
        <v>382</v>
      </c>
      <c r="P1" s="173" t="s">
        <v>395</v>
      </c>
      <c r="Q1" s="173" t="s">
        <v>383</v>
      </c>
      <c r="R1" s="172" t="s">
        <v>393</v>
      </c>
      <c r="S1" s="174" t="s">
        <v>384</v>
      </c>
      <c r="T1" s="173" t="s">
        <v>396</v>
      </c>
      <c r="U1" s="173" t="s">
        <v>385</v>
      </c>
      <c r="V1" s="172" t="s">
        <v>394</v>
      </c>
      <c r="W1" s="174" t="s">
        <v>386</v>
      </c>
      <c r="X1" s="173" t="s">
        <v>397</v>
      </c>
      <c r="Y1" s="173" t="s">
        <v>387</v>
      </c>
      <c r="Z1" s="172" t="s">
        <v>375</v>
      </c>
      <c r="AA1" s="172" t="s">
        <v>141</v>
      </c>
    </row>
    <row r="2" spans="1:27" x14ac:dyDescent="0.25">
      <c r="A2" s="170">
        <v>1</v>
      </c>
      <c r="B2" t="s">
        <v>401</v>
      </c>
      <c r="C2" s="170">
        <v>9</v>
      </c>
      <c r="D2" s="228" t="s">
        <v>422</v>
      </c>
      <c r="E2" s="229">
        <v>990</v>
      </c>
      <c r="F2" s="6" t="s">
        <v>16</v>
      </c>
      <c r="G2" s="226">
        <v>6</v>
      </c>
      <c r="H2" s="229">
        <v>165</v>
      </c>
      <c r="I2" s="229">
        <v>990</v>
      </c>
      <c r="J2" s="14"/>
      <c r="K2"/>
      <c r="L2" s="229"/>
      <c r="M2" s="229"/>
      <c r="N2" s="14"/>
      <c r="O2"/>
      <c r="P2" s="229"/>
      <c r="Q2" s="229"/>
      <c r="R2" s="14"/>
      <c r="S2"/>
      <c r="T2" s="229"/>
      <c r="U2" s="229"/>
      <c r="V2" s="14"/>
      <c r="W2"/>
      <c r="X2" s="229"/>
      <c r="Y2" s="229"/>
      <c r="Z2" s="6" t="s">
        <v>410</v>
      </c>
      <c r="AA2" s="14" t="s">
        <v>423</v>
      </c>
    </row>
    <row r="3" spans="1:27" x14ac:dyDescent="0.25">
      <c r="A3" s="170">
        <v>2</v>
      </c>
      <c r="B3" t="s">
        <v>417</v>
      </c>
      <c r="C3" s="170">
        <v>13</v>
      </c>
      <c r="D3" s="228" t="s">
        <v>422</v>
      </c>
      <c r="E3" s="229">
        <v>2030</v>
      </c>
      <c r="F3" s="6" t="s">
        <v>15</v>
      </c>
      <c r="G3" s="226">
        <v>5.8</v>
      </c>
      <c r="H3" s="229">
        <v>350</v>
      </c>
      <c r="I3" s="229">
        <v>2030</v>
      </c>
      <c r="J3" s="14"/>
      <c r="K3"/>
      <c r="L3" s="229"/>
      <c r="M3" s="229"/>
      <c r="N3" s="14"/>
      <c r="O3"/>
      <c r="P3" s="229"/>
      <c r="Q3" s="229"/>
      <c r="R3" s="14"/>
      <c r="S3"/>
      <c r="T3" s="229"/>
      <c r="U3" s="229"/>
      <c r="V3" s="14"/>
      <c r="W3"/>
      <c r="X3" s="229"/>
      <c r="Y3" s="229"/>
      <c r="Z3" s="6" t="s">
        <v>412</v>
      </c>
      <c r="AA3" s="14" t="s">
        <v>425</v>
      </c>
    </row>
  </sheetData>
  <conditionalFormatting sqref="A2:AA3">
    <cfRule type="expression" dxfId="4" priority="1">
      <formula>AND($A1048576&lt;&gt;"",MOD(ROW(),2)=1)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3752E-2F9F-457A-A26B-86CB2514BE15}">
  <sheetPr codeName="wshFAC_Sommaire_Taux"/>
  <dimension ref="A1:E2"/>
  <sheetViews>
    <sheetView workbookViewId="0">
      <selection sqref="A1:E1"/>
    </sheetView>
  </sheetViews>
  <sheetFormatPr baseColWidth="10" defaultRowHeight="15" x14ac:dyDescent="0.25"/>
  <cols>
    <col min="1" max="1" width="11.42578125" style="164"/>
    <col min="2" max="2" width="11.42578125" style="165"/>
    <col min="3" max="3" width="11.42578125" style="164"/>
    <col min="4" max="4" width="11.42578125" style="166"/>
    <col min="5" max="5" width="11.42578125" style="167"/>
    <col min="6" max="16384" width="11.42578125" style="163"/>
  </cols>
  <sheetData>
    <row r="1" spans="1:5" x14ac:dyDescent="0.25">
      <c r="A1" s="172" t="s">
        <v>96</v>
      </c>
      <c r="B1" s="172" t="s">
        <v>399</v>
      </c>
      <c r="C1" s="172" t="s">
        <v>2</v>
      </c>
      <c r="D1" s="172" t="s">
        <v>7</v>
      </c>
      <c r="E1" s="172" t="s">
        <v>109</v>
      </c>
    </row>
    <row r="2" spans="1:5" x14ac:dyDescent="0.25">
      <c r="A2" s="233" t="s">
        <v>428</v>
      </c>
      <c r="B2" s="233" t="s">
        <v>433</v>
      </c>
      <c r="C2" s="233" t="s">
        <v>16</v>
      </c>
      <c r="D2" s="233" t="s">
        <v>438</v>
      </c>
      <c r="E2" s="233" t="s">
        <v>439</v>
      </c>
    </row>
  </sheetData>
  <conditionalFormatting sqref="A2:E9984">
    <cfRule type="expression" dxfId="3" priority="1">
      <formula>AND($A2&lt;&gt;"",MOD(ROW(),2)=1)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1"/>
  <sheetViews>
    <sheetView zoomScaleNormal="100" workbookViewId="0">
      <pane ySplit="1" topLeftCell="A2" activePane="bottomLeft" state="frozen"/>
      <selection pane="bottomLeft" sqref="A1:G1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7" customFormat="1" x14ac:dyDescent="0.25">
      <c r="A1" s="190" t="s">
        <v>77</v>
      </c>
      <c r="B1" s="190" t="s">
        <v>6</v>
      </c>
      <c r="C1" s="190" t="s">
        <v>72</v>
      </c>
      <c r="D1" s="190" t="s">
        <v>26</v>
      </c>
      <c r="E1" s="190" t="s">
        <v>27</v>
      </c>
      <c r="F1" s="190" t="s">
        <v>28</v>
      </c>
      <c r="G1" s="190" t="s">
        <v>29</v>
      </c>
    </row>
  </sheetData>
  <conditionalFormatting sqref="A2:G962">
    <cfRule type="expression" dxfId="2" priority="1">
      <formula>AND($A2&lt;&gt;"",MOD(ROW(),2)=1)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5"/>
  <sheetViews>
    <sheetView zoomScaleNormal="100" workbookViewId="0">
      <pane ySplit="1" topLeftCell="A2" activePane="bottomLeft" state="frozen"/>
      <selection activeCell="G40" sqref="G40"/>
      <selection pane="bottomLeft" activeCell="E6" sqref="E6"/>
    </sheetView>
  </sheetViews>
  <sheetFormatPr baseColWidth="10" defaultRowHeight="15" x14ac:dyDescent="0.25"/>
  <cols>
    <col min="1" max="1" width="10" style="244" bestFit="1" customWidth="1"/>
    <col min="2" max="2" width="11.5703125" style="243" bestFit="1" customWidth="1"/>
    <col min="3" max="3" width="67.7109375" style="237" bestFit="1" customWidth="1"/>
    <col min="4" max="4" width="19.85546875" style="236" bestFit="1" customWidth="1"/>
    <col min="5" max="5" width="11.7109375" style="236" customWidth="1"/>
    <col min="6" max="6" width="36.140625" style="237" bestFit="1" customWidth="1"/>
    <col min="7" max="7" width="16.7109375" style="241" bestFit="1" customWidth="1"/>
    <col min="8" max="8" width="16.28515625" style="241" bestFit="1" customWidth="1"/>
    <col min="9" max="9" width="34.28515625" style="237" customWidth="1"/>
    <col min="10" max="10" width="20.140625" style="236" bestFit="1" customWidth="1"/>
    <col min="11" max="16384" width="11.42578125" style="18"/>
  </cols>
  <sheetData>
    <row r="1" spans="1:10" ht="15" customHeight="1" x14ac:dyDescent="0.25">
      <c r="A1" s="200" t="s">
        <v>132</v>
      </c>
      <c r="B1" s="242" t="s">
        <v>3</v>
      </c>
      <c r="C1" s="235" t="s">
        <v>6</v>
      </c>
      <c r="D1" s="235" t="s">
        <v>25</v>
      </c>
      <c r="E1" s="235" t="s">
        <v>72</v>
      </c>
      <c r="F1" s="238" t="s">
        <v>26</v>
      </c>
      <c r="G1" s="239" t="s">
        <v>27</v>
      </c>
      <c r="H1" s="239" t="s">
        <v>28</v>
      </c>
      <c r="I1" s="235" t="s">
        <v>29</v>
      </c>
      <c r="J1" s="235" t="s">
        <v>141</v>
      </c>
    </row>
    <row r="2" spans="1:10" x14ac:dyDescent="0.25">
      <c r="A2" s="170">
        <v>1</v>
      </c>
      <c r="B2" s="3">
        <v>45504</v>
      </c>
      <c r="D2" s="6" t="s">
        <v>440</v>
      </c>
      <c r="E2" s="6" t="s">
        <v>52</v>
      </c>
      <c r="F2" s="14" t="s">
        <v>442</v>
      </c>
      <c r="G2" s="240">
        <v>1138.25</v>
      </c>
      <c r="J2" s="6" t="s">
        <v>441</v>
      </c>
    </row>
    <row r="3" spans="1:10" x14ac:dyDescent="0.25">
      <c r="A3" s="170">
        <v>1</v>
      </c>
      <c r="B3" s="3">
        <v>45504</v>
      </c>
      <c r="D3" s="6" t="s">
        <v>440</v>
      </c>
      <c r="E3" s="6" t="s">
        <v>43</v>
      </c>
      <c r="F3" s="14" t="s">
        <v>44</v>
      </c>
      <c r="H3" s="240">
        <v>990</v>
      </c>
      <c r="J3" s="6" t="s">
        <v>441</v>
      </c>
    </row>
    <row r="4" spans="1:10" x14ac:dyDescent="0.25">
      <c r="A4" s="170">
        <v>1</v>
      </c>
      <c r="B4" s="3">
        <v>45504</v>
      </c>
      <c r="D4" s="6" t="s">
        <v>440</v>
      </c>
      <c r="E4" s="6" t="s">
        <v>35</v>
      </c>
      <c r="F4" s="14" t="s">
        <v>443</v>
      </c>
      <c r="H4" s="240">
        <v>49.5</v>
      </c>
      <c r="J4" s="6" t="s">
        <v>441</v>
      </c>
    </row>
    <row r="5" spans="1:10" x14ac:dyDescent="0.25">
      <c r="A5" s="170">
        <v>1</v>
      </c>
      <c r="B5" s="3">
        <v>45504</v>
      </c>
      <c r="D5" s="6" t="s">
        <v>440</v>
      </c>
      <c r="E5" s="6" t="s">
        <v>39</v>
      </c>
      <c r="F5" s="14" t="s">
        <v>444</v>
      </c>
      <c r="H5" s="240">
        <v>98.75</v>
      </c>
      <c r="J5" s="6" t="s">
        <v>441</v>
      </c>
    </row>
  </sheetData>
  <autoFilter ref="A1:J1" xr:uid="{E0D58006-DE1D-488F-9BB7-8096C5818030}"/>
  <phoneticPr fontId="2" type="noConversion"/>
  <conditionalFormatting sqref="A2:J99999">
    <cfRule type="expression" dxfId="1" priority="1">
      <formula>AND($A2&lt;&gt;"",MOD(ROW(),2)=1)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"/>
  <dimension ref="A1:P5"/>
  <sheetViews>
    <sheetView zoomScaleNormal="100" workbookViewId="0">
      <pane ySplit="570" activePane="bottomLeft"/>
      <selection activeCell="K1" sqref="K1:K1048576"/>
      <selection pane="bottomLeft" activeCell="A6" sqref="A6"/>
    </sheetView>
  </sheetViews>
  <sheetFormatPr baseColWidth="10" defaultColWidth="9.140625" defaultRowHeight="15" x14ac:dyDescent="0.25"/>
  <cols>
    <col min="1" max="1" width="8.5703125" style="170" customWidth="1"/>
    <col min="2" max="2" width="9.140625" style="13" customWidth="1"/>
    <col min="3" max="3" width="9.28515625" style="2" bestFit="1" customWidth="1"/>
    <col min="4" max="4" width="11.5703125" style="3" bestFit="1" customWidth="1"/>
    <col min="5" max="5" width="10.5703125" style="13" customWidth="1"/>
    <col min="6" max="6" width="52.140625" style="4" bestFit="1" customWidth="1"/>
    <col min="7" max="7" width="44.28515625" customWidth="1"/>
    <col min="8" max="8" width="9.42578125" style="136" customWidth="1"/>
    <col min="9" max="9" width="25.7109375" style="4" customWidth="1"/>
    <col min="10" max="10" width="14.140625" style="2" customWidth="1"/>
    <col min="11" max="11" width="20.7109375" style="2" customWidth="1"/>
    <col min="12" max="12" width="12.7109375" style="2" customWidth="1"/>
    <col min="13" max="13" width="18.28515625" style="2" bestFit="1" customWidth="1"/>
    <col min="14" max="14" width="11.5703125" style="2" customWidth="1"/>
    <col min="15" max="15" width="12.7109375" style="2" customWidth="1"/>
    <col min="16" max="16" width="11.7109375" style="2" customWidth="1"/>
  </cols>
  <sheetData>
    <row r="1" spans="1:16" s="16" customFormat="1" ht="13.5" x14ac:dyDescent="0.25">
      <c r="A1" s="201" t="s">
        <v>0</v>
      </c>
      <c r="B1" s="224" t="s">
        <v>1</v>
      </c>
      <c r="C1" s="202" t="s">
        <v>2</v>
      </c>
      <c r="D1" s="203" t="s">
        <v>3</v>
      </c>
      <c r="E1" s="224" t="s">
        <v>4</v>
      </c>
      <c r="F1" s="225" t="s">
        <v>5</v>
      </c>
      <c r="G1" s="222" t="s">
        <v>6</v>
      </c>
      <c r="H1" s="223" t="s">
        <v>7</v>
      </c>
      <c r="I1" s="202" t="s">
        <v>8</v>
      </c>
      <c r="J1" s="202" t="s">
        <v>9</v>
      </c>
      <c r="K1" s="204" t="s">
        <v>10</v>
      </c>
      <c r="L1" s="202" t="s">
        <v>11</v>
      </c>
      <c r="M1" s="204" t="s">
        <v>144</v>
      </c>
      <c r="N1" s="202" t="s">
        <v>12</v>
      </c>
      <c r="O1" s="202" t="s">
        <v>13</v>
      </c>
      <c r="P1" s="205" t="s">
        <v>14</v>
      </c>
    </row>
    <row r="2" spans="1:16" x14ac:dyDescent="0.25">
      <c r="A2" s="2" t="s">
        <v>400</v>
      </c>
      <c r="B2" s="13">
        <v>4</v>
      </c>
      <c r="C2" s="2" t="s">
        <v>16</v>
      </c>
      <c r="D2" s="221" t="s">
        <v>407</v>
      </c>
      <c r="E2" s="13">
        <v>12</v>
      </c>
      <c r="F2" s="4" t="s">
        <v>408</v>
      </c>
      <c r="G2" t="s">
        <v>409</v>
      </c>
      <c r="H2" s="136">
        <v>1.5</v>
      </c>
      <c r="I2"/>
      <c r="J2" s="2" t="s">
        <v>410</v>
      </c>
      <c r="K2" s="2" t="s">
        <v>411</v>
      </c>
      <c r="L2" s="2" t="s">
        <v>412</v>
      </c>
      <c r="M2"/>
      <c r="N2" s="2" t="s">
        <v>412</v>
      </c>
      <c r="O2" s="221" t="s">
        <v>413</v>
      </c>
      <c r="P2"/>
    </row>
    <row r="3" spans="1:16" x14ac:dyDescent="0.25">
      <c r="A3" s="2" t="s">
        <v>414</v>
      </c>
      <c r="B3" s="13">
        <v>1</v>
      </c>
      <c r="C3" s="2" t="s">
        <v>15</v>
      </c>
      <c r="D3" s="221" t="s">
        <v>415</v>
      </c>
      <c r="E3" s="13">
        <v>13</v>
      </c>
      <c r="F3" s="4" t="s">
        <v>417</v>
      </c>
      <c r="G3" t="s">
        <v>418</v>
      </c>
      <c r="H3" s="136">
        <v>2.9</v>
      </c>
      <c r="I3"/>
      <c r="J3" s="2" t="s">
        <v>410</v>
      </c>
      <c r="K3" s="2" t="s">
        <v>419</v>
      </c>
      <c r="L3" s="2" t="s">
        <v>412</v>
      </c>
      <c r="M3"/>
      <c r="N3" s="2" t="s">
        <v>412</v>
      </c>
      <c r="O3" s="221" t="s">
        <v>413</v>
      </c>
      <c r="P3"/>
    </row>
    <row r="4" spans="1:16" x14ac:dyDescent="0.25">
      <c r="A4" s="2" t="s">
        <v>403</v>
      </c>
      <c r="B4" s="13">
        <v>4</v>
      </c>
      <c r="C4" s="2" t="s">
        <v>16</v>
      </c>
      <c r="D4" s="221" t="s">
        <v>415</v>
      </c>
      <c r="E4" s="13">
        <v>9</v>
      </c>
      <c r="F4" s="4" t="s">
        <v>401</v>
      </c>
      <c r="G4" t="s">
        <v>420</v>
      </c>
      <c r="H4" s="136">
        <v>3</v>
      </c>
      <c r="I4"/>
      <c r="J4" s="2" t="s">
        <v>410</v>
      </c>
      <c r="K4" s="2" t="s">
        <v>421</v>
      </c>
      <c r="L4" s="2" t="s">
        <v>412</v>
      </c>
      <c r="M4"/>
      <c r="N4" s="2" t="s">
        <v>412</v>
      </c>
      <c r="O4" s="221" t="s">
        <v>413</v>
      </c>
      <c r="P4"/>
    </row>
    <row r="5" spans="1:16" x14ac:dyDescent="0.25">
      <c r="A5" s="2" t="s">
        <v>404</v>
      </c>
      <c r="B5" s="13">
        <v>2</v>
      </c>
      <c r="C5" s="2" t="s">
        <v>18</v>
      </c>
      <c r="D5" s="221" t="s">
        <v>426</v>
      </c>
      <c r="E5" s="13">
        <v>12</v>
      </c>
      <c r="F5" s="4" t="s">
        <v>408</v>
      </c>
      <c r="G5" t="s">
        <v>420</v>
      </c>
      <c r="H5" s="136">
        <v>5</v>
      </c>
      <c r="I5"/>
      <c r="J5" s="2" t="s">
        <v>410</v>
      </c>
      <c r="K5" s="2" t="s">
        <v>427</v>
      </c>
      <c r="L5" s="2" t="s">
        <v>412</v>
      </c>
      <c r="M5"/>
      <c r="N5" s="2" t="s">
        <v>412</v>
      </c>
      <c r="O5" s="221" t="s">
        <v>413</v>
      </c>
      <c r="P5"/>
    </row>
  </sheetData>
  <conditionalFormatting sqref="A2:P99999">
    <cfRule type="expression" dxfId="0" priority="1">
      <formula>AND($A2&lt;&gt;"",MOD(ROW(),2)=1)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53498-464E-4CB0-9F56-F0B9763A021B}">
  <sheetPr codeName="wshADMIN">
    <tabColor rgb="FFFFFF00"/>
  </sheetPr>
  <dimension ref="A1:AA76"/>
  <sheetViews>
    <sheetView showGridLines="0" topLeftCell="A29" zoomScale="90" zoomScaleNormal="90" workbookViewId="0">
      <selection activeCell="E40" sqref="E40"/>
    </sheetView>
  </sheetViews>
  <sheetFormatPr baseColWidth="10" defaultColWidth="9.140625" defaultRowHeight="15" x14ac:dyDescent="0.25"/>
  <cols>
    <col min="1" max="1" width="14" style="28" customWidth="1"/>
    <col min="2" max="2" width="12.140625" style="28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2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2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22"/>
      <c r="B1" s="22"/>
      <c r="C1" s="330"/>
      <c r="D1" s="330"/>
      <c r="E1" s="330"/>
      <c r="F1" s="330"/>
      <c r="G1" s="330"/>
      <c r="H1" s="330"/>
      <c r="I1" s="330"/>
      <c r="J1" s="330"/>
      <c r="K1" s="330"/>
      <c r="L1" s="330"/>
      <c r="M1" s="330"/>
      <c r="N1" s="330"/>
      <c r="O1" s="330"/>
      <c r="P1" s="330"/>
      <c r="Q1" s="330"/>
      <c r="R1" s="330"/>
      <c r="S1" s="330"/>
      <c r="T1" s="330"/>
      <c r="U1" s="330"/>
    </row>
    <row r="2" spans="1:27" ht="12.6" customHeight="1" thickBot="1" x14ac:dyDescent="0.3">
      <c r="A2" s="331" t="s">
        <v>193</v>
      </c>
      <c r="B2" s="331"/>
    </row>
    <row r="3" spans="1:27" ht="15.75" thickBot="1" x14ac:dyDescent="0.3">
      <c r="A3" s="23" t="s">
        <v>194</v>
      </c>
      <c r="B3" s="24"/>
      <c r="D3" s="332" t="s">
        <v>195</v>
      </c>
      <c r="E3" s="333"/>
      <c r="F3" s="334" t="s">
        <v>196</v>
      </c>
      <c r="G3" s="335"/>
      <c r="H3" s="335"/>
      <c r="I3" s="335"/>
      <c r="J3" s="335"/>
      <c r="K3" s="335"/>
      <c r="L3" s="335"/>
      <c r="M3" s="336"/>
      <c r="T3" s="11"/>
      <c r="V3"/>
    </row>
    <row r="4" spans="1:27" ht="15.75" thickBot="1" x14ac:dyDescent="0.3">
      <c r="A4" s="23" t="s">
        <v>197</v>
      </c>
      <c r="B4" s="24"/>
      <c r="P4" s="337"/>
      <c r="Q4" s="323"/>
      <c r="R4" s="324"/>
      <c r="S4" s="324"/>
      <c r="V4" s="4"/>
      <c r="W4" s="2"/>
    </row>
    <row r="5" spans="1:27" ht="15.75" thickBot="1" x14ac:dyDescent="0.3">
      <c r="A5" s="23" t="s">
        <v>198</v>
      </c>
      <c r="B5" s="25"/>
      <c r="D5" s="318" t="s">
        <v>199</v>
      </c>
      <c r="E5" s="319"/>
      <c r="F5" s="320" t="s">
        <v>200</v>
      </c>
      <c r="G5" s="321"/>
      <c r="H5" s="321"/>
      <c r="I5" s="321"/>
      <c r="J5" s="321"/>
      <c r="K5" s="321"/>
      <c r="L5" s="321"/>
      <c r="M5" s="322"/>
      <c r="P5" s="323"/>
      <c r="Q5" s="323"/>
      <c r="R5" s="324"/>
      <c r="S5" s="324"/>
      <c r="V5" s="4"/>
      <c r="W5" s="2"/>
    </row>
    <row r="6" spans="1:27" ht="15.75" thickBot="1" x14ac:dyDescent="0.3">
      <c r="A6" s="23" t="s">
        <v>201</v>
      </c>
      <c r="B6" s="26"/>
      <c r="D6" s="325" t="s">
        <v>202</v>
      </c>
      <c r="E6" s="326"/>
      <c r="F6" s="327" t="s">
        <v>203</v>
      </c>
      <c r="G6" s="328"/>
      <c r="H6" s="328"/>
      <c r="I6" s="328"/>
      <c r="J6" s="328"/>
      <c r="K6" s="328"/>
      <c r="L6" s="328"/>
      <c r="M6" s="329"/>
      <c r="P6" s="323"/>
      <c r="Q6" s="323"/>
      <c r="R6" s="324"/>
      <c r="S6" s="324"/>
      <c r="V6" s="4"/>
      <c r="W6" s="2"/>
    </row>
    <row r="7" spans="1:27" x14ac:dyDescent="0.25">
      <c r="A7" s="23" t="s">
        <v>204</v>
      </c>
      <c r="B7" s="26"/>
      <c r="E7" s="27"/>
      <c r="F7" s="4"/>
      <c r="G7" s="4"/>
      <c r="H7" s="4"/>
      <c r="I7" s="4"/>
      <c r="J7" s="4"/>
      <c r="K7" s="4"/>
      <c r="L7" s="4"/>
      <c r="N7" s="11"/>
    </row>
    <row r="8" spans="1:27" ht="15.75" thickBot="1" x14ac:dyDescent="0.3">
      <c r="E8" s="27"/>
      <c r="F8" s="4"/>
      <c r="G8" s="4"/>
      <c r="H8" s="4"/>
      <c r="I8" s="4"/>
      <c r="J8" s="4"/>
      <c r="K8" s="4"/>
      <c r="L8" s="4"/>
      <c r="M8" s="4"/>
      <c r="N8" s="4"/>
    </row>
    <row r="9" spans="1:27" ht="15" customHeight="1" x14ac:dyDescent="0.25">
      <c r="A9" s="29" t="s">
        <v>205</v>
      </c>
      <c r="B9" s="30">
        <v>355</v>
      </c>
      <c r="D9" s="304" t="s">
        <v>370</v>
      </c>
      <c r="E9" s="305"/>
      <c r="F9" s="305"/>
      <c r="G9" s="306"/>
      <c r="I9" s="307" t="s">
        <v>207</v>
      </c>
      <c r="J9" s="308"/>
      <c r="K9" s="31"/>
      <c r="L9" s="259" t="s">
        <v>208</v>
      </c>
      <c r="M9" s="260"/>
      <c r="N9" s="261"/>
      <c r="P9" s="309" t="s">
        <v>209</v>
      </c>
      <c r="Q9" s="310"/>
      <c r="R9" s="311"/>
      <c r="T9" s="312" t="s">
        <v>210</v>
      </c>
      <c r="U9" s="313"/>
      <c r="V9" s="313"/>
      <c r="W9" s="314"/>
      <c r="Y9" s="315" t="s">
        <v>211</v>
      </c>
      <c r="Z9" s="316"/>
      <c r="AA9" s="317"/>
    </row>
    <row r="10" spans="1:27" ht="15.75" customHeight="1" thickBot="1" x14ac:dyDescent="0.3">
      <c r="D10" s="156" t="s">
        <v>212</v>
      </c>
      <c r="E10" s="157" t="s">
        <v>1</v>
      </c>
      <c r="F10" s="157" t="s">
        <v>213</v>
      </c>
      <c r="G10" s="158" t="s">
        <v>214</v>
      </c>
      <c r="I10" s="35" t="s">
        <v>215</v>
      </c>
      <c r="J10" s="36" t="s">
        <v>216</v>
      </c>
      <c r="K10" s="31"/>
      <c r="L10" s="37" t="s">
        <v>217</v>
      </c>
      <c r="M10" s="37" t="s">
        <v>3</v>
      </c>
      <c r="N10" s="37" t="s">
        <v>109</v>
      </c>
      <c r="P10" s="38" t="s">
        <v>214</v>
      </c>
      <c r="Q10" s="39" t="s">
        <v>218</v>
      </c>
      <c r="R10" s="40" t="s">
        <v>219</v>
      </c>
      <c r="T10" s="41" t="s">
        <v>6</v>
      </c>
      <c r="U10" s="42" t="s">
        <v>26</v>
      </c>
      <c r="V10" s="42" t="s">
        <v>220</v>
      </c>
      <c r="W10" s="43" t="s">
        <v>163</v>
      </c>
      <c r="Y10" s="292"/>
      <c r="Z10" s="293"/>
      <c r="AA10" s="294"/>
    </row>
    <row r="11" spans="1:27" ht="15.75" thickBot="1" x14ac:dyDescent="0.3">
      <c r="D11" s="142" t="s">
        <v>15</v>
      </c>
      <c r="E11" s="143">
        <v>1</v>
      </c>
      <c r="F11" s="144" t="s">
        <v>221</v>
      </c>
      <c r="G11" s="145" t="s">
        <v>222</v>
      </c>
      <c r="I11" s="48">
        <v>2023</v>
      </c>
      <c r="J11" s="49">
        <v>45138</v>
      </c>
      <c r="K11" s="31"/>
      <c r="L11" s="50" t="s">
        <v>223</v>
      </c>
      <c r="M11" s="3">
        <v>39448</v>
      </c>
      <c r="N11" s="51">
        <v>0.05</v>
      </c>
      <c r="P11" s="52" t="s">
        <v>224</v>
      </c>
      <c r="Q11" s="53">
        <f ca="1">TODAY()</f>
        <v>45507</v>
      </c>
      <c r="R11" s="54">
        <f ca="1">TODAY()</f>
        <v>45507</v>
      </c>
      <c r="T11" s="55" t="s">
        <v>30</v>
      </c>
      <c r="U11" s="56" t="s">
        <v>31</v>
      </c>
      <c r="V11" s="56">
        <v>1</v>
      </c>
      <c r="W11" s="57" t="s">
        <v>225</v>
      </c>
      <c r="Y11" s="58" t="s">
        <v>226</v>
      </c>
      <c r="Z11" s="59" t="s">
        <v>6</v>
      </c>
      <c r="AA11" s="60" t="s">
        <v>227</v>
      </c>
    </row>
    <row r="12" spans="1:27" x14ac:dyDescent="0.25">
      <c r="D12" s="146" t="s">
        <v>18</v>
      </c>
      <c r="E12" s="147">
        <v>2</v>
      </c>
      <c r="F12" s="148" t="s">
        <v>228</v>
      </c>
      <c r="G12" s="149" t="s">
        <v>229</v>
      </c>
      <c r="I12" s="65">
        <v>2024</v>
      </c>
      <c r="J12" s="66">
        <v>45504</v>
      </c>
      <c r="K12" s="31"/>
      <c r="L12" s="50" t="s">
        <v>179</v>
      </c>
      <c r="M12" s="3">
        <v>41275</v>
      </c>
      <c r="N12" s="67">
        <v>9.9750000000000005E-2</v>
      </c>
      <c r="P12" s="55" t="s">
        <v>230</v>
      </c>
      <c r="Q12" s="68">
        <f ca="1">DATE(YEAR(TODAY()),MONTH(TODAY()),1)</f>
        <v>45505</v>
      </c>
      <c r="R12" s="69">
        <f ca="1">EOMONTH(DATE(YEAR(TODAY()),MONTH(TODAY()),1),0)</f>
        <v>45535</v>
      </c>
      <c r="T12" s="70" t="s">
        <v>32</v>
      </c>
      <c r="U12" s="71" t="s">
        <v>52</v>
      </c>
      <c r="V12" s="72">
        <v>2</v>
      </c>
      <c r="W12" s="73" t="s">
        <v>225</v>
      </c>
      <c r="Y12" s="74">
        <v>1</v>
      </c>
      <c r="Z12" s="75" t="s">
        <v>123</v>
      </c>
      <c r="AA12" s="76"/>
    </row>
    <row r="13" spans="1:27" x14ac:dyDescent="0.25">
      <c r="D13" s="146" t="s">
        <v>17</v>
      </c>
      <c r="E13" s="147">
        <v>3</v>
      </c>
      <c r="F13" s="148" t="s">
        <v>231</v>
      </c>
      <c r="G13" s="149" t="s">
        <v>232</v>
      </c>
      <c r="I13" s="77">
        <v>2025</v>
      </c>
      <c r="J13" s="66">
        <v>45869</v>
      </c>
      <c r="K13" s="31"/>
      <c r="L13" s="50"/>
      <c r="M13" s="3"/>
      <c r="N13" s="51"/>
      <c r="P13" s="55" t="s">
        <v>233</v>
      </c>
      <c r="Q13" s="68">
        <f ca="1">DATE(YEAR(TODAY()),MONTH(TODAY())-1,1)</f>
        <v>45474</v>
      </c>
      <c r="R13" s="69">
        <f ca="1">EOMONTH(DATE(YEAR(TODAY()),MONTH(TODAY()),1),-1)</f>
        <v>45504</v>
      </c>
      <c r="T13" s="70" t="s">
        <v>234</v>
      </c>
      <c r="U13" s="78" t="s">
        <v>235</v>
      </c>
      <c r="V13" s="72">
        <v>3</v>
      </c>
      <c r="W13" s="79" t="s">
        <v>225</v>
      </c>
      <c r="Y13" s="80">
        <v>2</v>
      </c>
      <c r="Z13" s="81" t="s">
        <v>110</v>
      </c>
      <c r="AA13" s="82"/>
    </row>
    <row r="14" spans="1:27" x14ac:dyDescent="0.25">
      <c r="D14" s="146" t="s">
        <v>16</v>
      </c>
      <c r="E14" s="147">
        <v>4</v>
      </c>
      <c r="F14" s="148" t="s">
        <v>236</v>
      </c>
      <c r="G14" s="149" t="s">
        <v>237</v>
      </c>
      <c r="I14" s="65">
        <v>2026</v>
      </c>
      <c r="J14" s="66">
        <v>46234</v>
      </c>
      <c r="K14" s="31"/>
      <c r="L14" s="50"/>
      <c r="M14" s="3"/>
      <c r="N14" s="67"/>
      <c r="P14" s="55" t="s">
        <v>238</v>
      </c>
      <c r="Q14" s="68">
        <f ca="1">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</f>
        <v>45505</v>
      </c>
      <c r="R14" s="69">
        <f ca="1">EOMONTH(IF(MONTH(Aujourdhui)&lt;(MoisFinAnnéeFinancière+1),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1)), 2)</f>
        <v>45596</v>
      </c>
      <c r="T14" s="70" t="s">
        <v>38</v>
      </c>
      <c r="U14" s="71" t="s">
        <v>37</v>
      </c>
      <c r="V14" s="72">
        <v>4</v>
      </c>
      <c r="W14" s="73" t="s">
        <v>225</v>
      </c>
      <c r="Y14" s="80">
        <v>3</v>
      </c>
      <c r="Z14" s="81" t="s">
        <v>119</v>
      </c>
      <c r="AA14" s="82"/>
    </row>
    <row r="15" spans="1:27" x14ac:dyDescent="0.25">
      <c r="D15" s="146"/>
      <c r="E15" s="147">
        <v>5</v>
      </c>
      <c r="F15" s="148"/>
      <c r="G15" s="149"/>
      <c r="I15" s="77">
        <v>2027</v>
      </c>
      <c r="J15" s="49">
        <v>46599</v>
      </c>
      <c r="K15" s="31"/>
      <c r="L15" s="50"/>
      <c r="M15" s="3"/>
      <c r="N15" s="51"/>
      <c r="P15" s="55" t="s">
        <v>239</v>
      </c>
      <c r="Q15" s="68">
        <f ca="1">IF(MONTH(Aujourdhui)&lt;(MoisFinAnnéeFinancière +1), DATE(YEAR(Aujourdhui)-1, (MoisFinAnnéeFinancière +1) + INT((MONTH(Aujourdhui) + 12 -(MoisFinAnnéeFinancière +1))/3 - 1)*3, 1), DATE(YEAR(Aujourdhui), (MoisFinAnnéeFinancière +1) + INT((MONTH(Aujourdhui) - (MoisFinAnnéeFinancière +1))/3 - 1)*3, 1))</f>
        <v>45413</v>
      </c>
      <c r="R15" s="69">
        <f ca="1">EOMONTH(IF(MONTH(Aujourdhui)&lt;(MoisFinAnnéeFinancière+1), DATE(YEAR(Aujourdhui)-1, (MoisFinAnnéeFinancière+1) + INT((MONTH(Aujourdhui) + 12 - (MoisFinAnnéeFinancière+1))/3 - 1)*3, 1), DATE(YEAR(Aujourdhui), (MoisFinAnnéeFinancière+1) + INT((MONTH(Aujourdhui) - (MoisFinAnnéeFinancière+1))/3 - 1)*3, 1)), 2)</f>
        <v>45504</v>
      </c>
      <c r="T15" s="70" t="s">
        <v>42</v>
      </c>
      <c r="U15" s="78" t="s">
        <v>41</v>
      </c>
      <c r="V15" s="72">
        <v>5</v>
      </c>
      <c r="W15" s="79" t="s">
        <v>225</v>
      </c>
      <c r="Y15" s="80">
        <v>4</v>
      </c>
      <c r="Z15" s="81" t="s">
        <v>117</v>
      </c>
      <c r="AA15" s="82"/>
    </row>
    <row r="16" spans="1:27" x14ac:dyDescent="0.25">
      <c r="D16" s="146"/>
      <c r="E16" s="147">
        <v>6</v>
      </c>
      <c r="F16" s="148"/>
      <c r="G16" s="149"/>
      <c r="I16" s="65">
        <v>2028</v>
      </c>
      <c r="J16" s="66">
        <v>46965</v>
      </c>
      <c r="K16" s="31"/>
      <c r="L16" s="50"/>
      <c r="M16" s="3"/>
      <c r="N16" s="67"/>
      <c r="P16" s="55" t="s">
        <v>240</v>
      </c>
      <c r="Q16" s="68">
        <f ca="1">DATE(YEAR(Aujourdhui)-1+IF(MONTH(Aujourdhui)&gt;7,1,0),8,1)</f>
        <v>45505</v>
      </c>
      <c r="R16" s="69">
        <f ca="1">DATE(YEAR(Aujourdhui)+IF(MONTH(Aujourdhui)&gt;7,1,0),7,31)</f>
        <v>45869</v>
      </c>
      <c r="T16" s="70" t="s">
        <v>36</v>
      </c>
      <c r="U16" s="71" t="s">
        <v>35</v>
      </c>
      <c r="V16" s="72">
        <v>6</v>
      </c>
      <c r="W16" s="73" t="s">
        <v>225</v>
      </c>
      <c r="Y16" s="80">
        <v>5</v>
      </c>
      <c r="Z16" s="81" t="s">
        <v>112</v>
      </c>
      <c r="AA16" s="82"/>
    </row>
    <row r="17" spans="4:27" x14ac:dyDescent="0.25">
      <c r="D17" s="146"/>
      <c r="E17" s="147">
        <v>7</v>
      </c>
      <c r="F17" s="148"/>
      <c r="G17" s="149"/>
      <c r="I17" s="77">
        <v>2029</v>
      </c>
      <c r="J17" s="66">
        <v>47330</v>
      </c>
      <c r="K17" s="31"/>
      <c r="L17" s="50"/>
      <c r="N17" s="4"/>
      <c r="P17" s="55" t="s">
        <v>242</v>
      </c>
      <c r="Q17" s="68">
        <f ca="1">DATE(YEAR(Aujourdhui)-2+IF(MONTH(Aujourdhui)&gt;7,1,0),8,1)</f>
        <v>45139</v>
      </c>
      <c r="R17" s="69">
        <f ca="1">DATE(YEAR(Aujourdhui)-1+IF(MONTH(Aujourdhui)&gt;7,1,0),7,31)</f>
        <v>45504</v>
      </c>
      <c r="T17" s="70" t="s">
        <v>40</v>
      </c>
      <c r="U17" s="78" t="s">
        <v>39</v>
      </c>
      <c r="V17" s="72">
        <v>7</v>
      </c>
      <c r="W17" s="79" t="s">
        <v>225</v>
      </c>
      <c r="Y17" s="80">
        <v>6</v>
      </c>
      <c r="Z17" s="81" t="s">
        <v>118</v>
      </c>
      <c r="AA17" s="82"/>
    </row>
    <row r="18" spans="4:27" x14ac:dyDescent="0.25">
      <c r="D18" s="146"/>
      <c r="E18" s="147">
        <v>8</v>
      </c>
      <c r="F18" s="148"/>
      <c r="G18" s="149"/>
      <c r="I18" s="65">
        <v>2030</v>
      </c>
      <c r="J18" s="66">
        <v>47695</v>
      </c>
      <c r="K18" s="31"/>
      <c r="L18" s="50"/>
      <c r="N18" s="4"/>
      <c r="P18" s="55" t="s">
        <v>244</v>
      </c>
      <c r="Q18" s="68">
        <f ca="1">TODAY()-6</f>
        <v>45501</v>
      </c>
      <c r="R18" s="69">
        <f ca="1">TODAY()</f>
        <v>45507</v>
      </c>
      <c r="T18" s="70" t="s">
        <v>143</v>
      </c>
      <c r="U18" s="71" t="s">
        <v>142</v>
      </c>
      <c r="V18" s="72">
        <v>8</v>
      </c>
      <c r="W18" s="73" t="s">
        <v>225</v>
      </c>
      <c r="Y18" s="80">
        <v>7</v>
      </c>
      <c r="Z18" s="81" t="s">
        <v>121</v>
      </c>
      <c r="AA18" s="82"/>
    </row>
    <row r="19" spans="4:27" x14ac:dyDescent="0.25">
      <c r="D19" s="146"/>
      <c r="E19" s="147">
        <v>9</v>
      </c>
      <c r="F19" s="148"/>
      <c r="G19" s="149"/>
      <c r="I19" s="77">
        <v>2031</v>
      </c>
      <c r="J19" s="66">
        <v>48060</v>
      </c>
      <c r="K19" s="31"/>
      <c r="P19" s="55" t="s">
        <v>245</v>
      </c>
      <c r="Q19" s="68">
        <f ca="1">TODAY()-14</f>
        <v>45493</v>
      </c>
      <c r="R19" s="69">
        <f ca="1">TODAY()</f>
        <v>45507</v>
      </c>
      <c r="T19" s="70" t="s">
        <v>246</v>
      </c>
      <c r="U19" s="78" t="s">
        <v>247</v>
      </c>
      <c r="V19" s="72">
        <v>9</v>
      </c>
      <c r="W19" s="79" t="s">
        <v>225</v>
      </c>
      <c r="Y19" s="80">
        <v>8</v>
      </c>
      <c r="Z19" s="81" t="s">
        <v>111</v>
      </c>
      <c r="AA19" s="82"/>
    </row>
    <row r="20" spans="4:27" ht="15.75" thickBot="1" x14ac:dyDescent="0.3">
      <c r="D20" s="146"/>
      <c r="E20" s="147">
        <v>10</v>
      </c>
      <c r="F20" s="148"/>
      <c r="G20" s="149"/>
      <c r="I20" s="65">
        <v>2032</v>
      </c>
      <c r="J20" s="66">
        <v>48426</v>
      </c>
      <c r="K20" s="31"/>
      <c r="P20" s="55" t="s">
        <v>248</v>
      </c>
      <c r="Q20" s="68">
        <f ca="1">Q11-WEEKDAY(Q11,1)+1</f>
        <v>45501</v>
      </c>
      <c r="R20" s="69">
        <f ca="1">Tableau89[[#This Row],[Du]]+6</f>
        <v>45507</v>
      </c>
      <c r="T20" s="70" t="s">
        <v>76</v>
      </c>
      <c r="U20" s="71" t="s">
        <v>75</v>
      </c>
      <c r="V20" s="72">
        <v>10</v>
      </c>
      <c r="W20" s="73" t="s">
        <v>225</v>
      </c>
      <c r="Y20" s="80">
        <v>9</v>
      </c>
      <c r="Z20" s="81" t="s">
        <v>249</v>
      </c>
      <c r="AA20" s="82" t="s">
        <v>250</v>
      </c>
    </row>
    <row r="21" spans="4:27" ht="15.75" thickBot="1" x14ac:dyDescent="0.3">
      <c r="D21" s="146"/>
      <c r="E21" s="147">
        <v>11</v>
      </c>
      <c r="F21" s="148"/>
      <c r="G21" s="149"/>
      <c r="I21" s="137"/>
      <c r="J21" s="139"/>
      <c r="K21" s="31"/>
      <c r="L21" s="298" t="s">
        <v>251</v>
      </c>
      <c r="M21" s="299"/>
      <c r="N21" s="92">
        <v>7</v>
      </c>
      <c r="P21" s="93" t="s">
        <v>252</v>
      </c>
      <c r="Q21" s="94"/>
      <c r="R21" s="95"/>
      <c r="T21" s="70" t="s">
        <v>51</v>
      </c>
      <c r="U21" s="78" t="s">
        <v>50</v>
      </c>
      <c r="V21" s="72">
        <v>11</v>
      </c>
      <c r="W21" s="79" t="s">
        <v>225</v>
      </c>
      <c r="Y21" s="80">
        <v>10</v>
      </c>
      <c r="Z21" s="81" t="s">
        <v>253</v>
      </c>
      <c r="AA21" s="82" t="s">
        <v>254</v>
      </c>
    </row>
    <row r="22" spans="4:27" x14ac:dyDescent="0.25">
      <c r="D22" s="146"/>
      <c r="E22" s="147">
        <v>12</v>
      </c>
      <c r="F22" s="148"/>
      <c r="G22" s="149"/>
      <c r="I22" s="138"/>
      <c r="J22" s="139"/>
      <c r="K22" s="31"/>
      <c r="P22" s="4"/>
      <c r="Q22" s="96"/>
      <c r="R22" s="96"/>
      <c r="T22" s="70" t="s">
        <v>56</v>
      </c>
      <c r="U22" s="71" t="s">
        <v>55</v>
      </c>
      <c r="V22" s="72">
        <v>12</v>
      </c>
      <c r="W22" s="73" t="s">
        <v>225</v>
      </c>
      <c r="Y22" s="80">
        <v>11</v>
      </c>
      <c r="Z22" s="81" t="s">
        <v>114</v>
      </c>
      <c r="AA22" s="82"/>
    </row>
    <row r="23" spans="4:27" ht="15.75" thickBot="1" x14ac:dyDescent="0.3">
      <c r="D23" s="146"/>
      <c r="E23" s="147">
        <v>13</v>
      </c>
      <c r="F23" s="148"/>
      <c r="G23" s="149"/>
      <c r="I23" s="137"/>
      <c r="J23" s="139"/>
      <c r="K23" s="31"/>
      <c r="T23" s="70" t="s">
        <v>255</v>
      </c>
      <c r="U23" s="78" t="s">
        <v>256</v>
      </c>
      <c r="V23" s="72">
        <v>13</v>
      </c>
      <c r="W23" s="79" t="s">
        <v>225</v>
      </c>
      <c r="Y23" s="80">
        <v>12</v>
      </c>
      <c r="Z23" s="81" t="s">
        <v>126</v>
      </c>
      <c r="AA23" s="82" t="s">
        <v>257</v>
      </c>
    </row>
    <row r="24" spans="4:27" ht="15.75" thickBot="1" x14ac:dyDescent="0.3">
      <c r="D24" s="150"/>
      <c r="E24" s="147">
        <v>14</v>
      </c>
      <c r="F24" s="148"/>
      <c r="G24" s="151"/>
      <c r="I24" s="138"/>
      <c r="J24" s="139"/>
      <c r="K24" s="31"/>
      <c r="P24" s="259" t="s">
        <v>258</v>
      </c>
      <c r="Q24" s="260"/>
      <c r="R24" s="261"/>
      <c r="T24" s="70" t="s">
        <v>259</v>
      </c>
      <c r="U24" s="71" t="s">
        <v>260</v>
      </c>
      <c r="V24" s="72">
        <v>14</v>
      </c>
      <c r="W24" s="73" t="s">
        <v>225</v>
      </c>
      <c r="Y24" s="80">
        <v>13</v>
      </c>
      <c r="Z24" s="81" t="s">
        <v>261</v>
      </c>
      <c r="AA24" s="82"/>
    </row>
    <row r="25" spans="4:27" x14ac:dyDescent="0.25">
      <c r="D25" s="150"/>
      <c r="E25" s="147">
        <v>15</v>
      </c>
      <c r="F25" s="148"/>
      <c r="G25" s="151"/>
      <c r="I25" s="140"/>
      <c r="J25" s="141"/>
      <c r="K25" s="31"/>
      <c r="P25" s="300" t="s">
        <v>6</v>
      </c>
      <c r="Q25" s="301"/>
      <c r="R25" s="99" t="s">
        <v>262</v>
      </c>
      <c r="T25" s="70" t="s">
        <v>263</v>
      </c>
      <c r="U25" s="78" t="s">
        <v>264</v>
      </c>
      <c r="V25" s="72">
        <v>15</v>
      </c>
      <c r="W25" s="79" t="s">
        <v>225</v>
      </c>
      <c r="Y25" s="80">
        <v>14</v>
      </c>
      <c r="Z25" s="81" t="s">
        <v>115</v>
      </c>
      <c r="AA25" s="82" t="s">
        <v>265</v>
      </c>
    </row>
    <row r="26" spans="4:27" x14ac:dyDescent="0.25">
      <c r="D26" s="150"/>
      <c r="E26" s="147">
        <v>16</v>
      </c>
      <c r="F26" s="148"/>
      <c r="G26" s="151"/>
      <c r="J26" s="3"/>
      <c r="K26" s="2"/>
      <c r="P26" s="302" t="s">
        <v>266</v>
      </c>
      <c r="Q26" s="303"/>
      <c r="R26" s="100" t="s">
        <v>267</v>
      </c>
      <c r="T26" s="70" t="s">
        <v>268</v>
      </c>
      <c r="U26" s="71" t="s">
        <v>269</v>
      </c>
      <c r="V26" s="72">
        <v>16</v>
      </c>
      <c r="W26" s="73" t="s">
        <v>225</v>
      </c>
      <c r="Y26" s="80">
        <v>15</v>
      </c>
      <c r="Z26" s="81" t="s">
        <v>127</v>
      </c>
      <c r="AA26" s="82" t="s">
        <v>270</v>
      </c>
    </row>
    <row r="27" spans="4:27" ht="15.75" thickBot="1" x14ac:dyDescent="0.3">
      <c r="D27" s="150"/>
      <c r="E27" s="147">
        <v>17</v>
      </c>
      <c r="F27" s="148"/>
      <c r="G27" s="151"/>
      <c r="J27" s="2"/>
      <c r="K27" s="2"/>
      <c r="P27" s="284" t="s">
        <v>271</v>
      </c>
      <c r="Q27" s="285"/>
      <c r="R27" s="102" t="s">
        <v>267</v>
      </c>
      <c r="T27" s="70" t="s">
        <v>272</v>
      </c>
      <c r="U27" s="78" t="s">
        <v>273</v>
      </c>
      <c r="V27" s="72">
        <v>17</v>
      </c>
      <c r="W27" s="79" t="s">
        <v>225</v>
      </c>
      <c r="Y27" s="80">
        <v>16</v>
      </c>
      <c r="Z27" s="81" t="s">
        <v>274</v>
      </c>
      <c r="AA27" s="82"/>
    </row>
    <row r="28" spans="4:27" x14ac:dyDescent="0.25">
      <c r="D28" s="150"/>
      <c r="E28" s="147">
        <v>18</v>
      </c>
      <c r="F28" s="148"/>
      <c r="G28" s="151"/>
      <c r="I28" s="262" t="s">
        <v>275</v>
      </c>
      <c r="J28" s="263"/>
      <c r="K28" s="2"/>
      <c r="L28" s="286" t="s">
        <v>276</v>
      </c>
      <c r="M28" s="287"/>
      <c r="N28" s="288"/>
      <c r="P28" s="252" t="s">
        <v>277</v>
      </c>
      <c r="Q28" s="289"/>
      <c r="R28" s="105" t="s">
        <v>278</v>
      </c>
      <c r="T28" s="70" t="s">
        <v>279</v>
      </c>
      <c r="U28" s="71" t="s">
        <v>280</v>
      </c>
      <c r="V28" s="72">
        <v>18</v>
      </c>
      <c r="W28" s="73" t="s">
        <v>225</v>
      </c>
      <c r="Y28" s="80">
        <v>17</v>
      </c>
      <c r="Z28" s="81" t="s">
        <v>281</v>
      </c>
      <c r="AA28" s="82"/>
    </row>
    <row r="29" spans="4:27" x14ac:dyDescent="0.25">
      <c r="D29" s="150"/>
      <c r="E29" s="147">
        <v>19</v>
      </c>
      <c r="F29" s="148"/>
      <c r="G29" s="151"/>
      <c r="I29" s="252" t="s">
        <v>93</v>
      </c>
      <c r="J29" s="253"/>
      <c r="K29" s="2"/>
      <c r="L29" s="107" t="s">
        <v>173</v>
      </c>
      <c r="M29" s="270"/>
      <c r="N29" s="271"/>
      <c r="P29" s="290" t="s">
        <v>282</v>
      </c>
      <c r="Q29" s="291"/>
      <c r="R29" s="102" t="s">
        <v>278</v>
      </c>
      <c r="T29" s="70" t="s">
        <v>283</v>
      </c>
      <c r="U29" s="78" t="s">
        <v>284</v>
      </c>
      <c r="V29" s="72">
        <v>19</v>
      </c>
      <c r="W29" s="79" t="s">
        <v>225</v>
      </c>
      <c r="Y29" s="80">
        <v>18</v>
      </c>
      <c r="Z29" s="81" t="s">
        <v>285</v>
      </c>
      <c r="AA29" s="82" t="s">
        <v>286</v>
      </c>
    </row>
    <row r="30" spans="4:27" ht="15.75" thickBot="1" x14ac:dyDescent="0.3">
      <c r="D30" s="152"/>
      <c r="E30" s="155">
        <v>20</v>
      </c>
      <c r="F30" s="153"/>
      <c r="G30" s="154"/>
      <c r="I30" s="250" t="s">
        <v>287</v>
      </c>
      <c r="J30" s="251"/>
      <c r="K30" s="2"/>
      <c r="L30" s="107" t="s">
        <v>191</v>
      </c>
      <c r="M30" s="270"/>
      <c r="N30" s="271"/>
      <c r="P30" s="282" t="s">
        <v>288</v>
      </c>
      <c r="Q30" s="283"/>
      <c r="R30" s="105" t="s">
        <v>267</v>
      </c>
      <c r="T30" s="70" t="s">
        <v>62</v>
      </c>
      <c r="U30" s="71" t="s">
        <v>289</v>
      </c>
      <c r="V30" s="72">
        <v>20</v>
      </c>
      <c r="W30" s="73" t="s">
        <v>225</v>
      </c>
      <c r="Y30" s="80">
        <v>19</v>
      </c>
      <c r="Z30" s="81" t="s">
        <v>128</v>
      </c>
      <c r="AA30" s="82"/>
    </row>
    <row r="31" spans="4:27" x14ac:dyDescent="0.25">
      <c r="I31" s="252" t="s">
        <v>59</v>
      </c>
      <c r="J31" s="253"/>
      <c r="L31" s="107" t="s">
        <v>223</v>
      </c>
      <c r="M31" s="270"/>
      <c r="N31" s="271"/>
      <c r="P31" s="284" t="s">
        <v>291</v>
      </c>
      <c r="Q31" s="285"/>
      <c r="R31" s="102" t="s">
        <v>278</v>
      </c>
      <c r="T31" s="70" t="s">
        <v>58</v>
      </c>
      <c r="U31" s="78" t="s">
        <v>57</v>
      </c>
      <c r="V31" s="72">
        <v>21</v>
      </c>
      <c r="W31" s="79" t="s">
        <v>292</v>
      </c>
      <c r="Y31" s="80">
        <v>20</v>
      </c>
      <c r="Z31" s="81" t="s">
        <v>113</v>
      </c>
      <c r="AA31" s="82"/>
    </row>
    <row r="32" spans="4:27" ht="15.75" thickBot="1" x14ac:dyDescent="0.3">
      <c r="I32" s="250" t="s">
        <v>172</v>
      </c>
      <c r="J32" s="251"/>
      <c r="L32" s="107" t="s">
        <v>179</v>
      </c>
      <c r="M32" s="270"/>
      <c r="N32" s="271"/>
      <c r="P32" s="272" t="s">
        <v>293</v>
      </c>
      <c r="Q32" s="273"/>
      <c r="R32" s="110" t="s">
        <v>267</v>
      </c>
      <c r="T32" s="70" t="s">
        <v>294</v>
      </c>
      <c r="U32" s="71" t="s">
        <v>295</v>
      </c>
      <c r="V32" s="72">
        <v>22</v>
      </c>
      <c r="W32" s="73" t="s">
        <v>292</v>
      </c>
      <c r="Y32" s="80">
        <v>21</v>
      </c>
      <c r="Z32" s="81" t="s">
        <v>296</v>
      </c>
      <c r="AA32" s="82" t="s">
        <v>297</v>
      </c>
    </row>
    <row r="33" spans="4:27" ht="15.75" thickBot="1" x14ac:dyDescent="0.3">
      <c r="I33" s="252" t="s">
        <v>182</v>
      </c>
      <c r="J33" s="253"/>
      <c r="L33" s="111" t="s">
        <v>180</v>
      </c>
      <c r="M33" s="277"/>
      <c r="N33" s="278"/>
      <c r="T33" s="70" t="s">
        <v>65</v>
      </c>
      <c r="U33" s="78" t="s">
        <v>192</v>
      </c>
      <c r="V33" s="72">
        <v>23</v>
      </c>
      <c r="W33" s="79" t="s">
        <v>292</v>
      </c>
      <c r="Y33" s="80">
        <v>22</v>
      </c>
      <c r="Z33" s="81" t="s">
        <v>298</v>
      </c>
      <c r="AA33" s="82"/>
    </row>
    <row r="34" spans="4:27" x14ac:dyDescent="0.25">
      <c r="I34" s="250" t="s">
        <v>299</v>
      </c>
      <c r="J34" s="251"/>
      <c r="T34" s="70" t="s">
        <v>300</v>
      </c>
      <c r="U34" s="71" t="s">
        <v>301</v>
      </c>
      <c r="V34" s="72">
        <v>24</v>
      </c>
      <c r="W34" s="73" t="s">
        <v>292</v>
      </c>
      <c r="Y34" s="80">
        <v>23</v>
      </c>
      <c r="Z34" s="81" t="s">
        <v>129</v>
      </c>
      <c r="AA34" s="82"/>
    </row>
    <row r="35" spans="4:27" ht="15.75" thickBot="1" x14ac:dyDescent="0.3">
      <c r="I35" s="245" t="s">
        <v>302</v>
      </c>
      <c r="J35" s="246"/>
      <c r="P35" s="281"/>
      <c r="Q35" s="281"/>
      <c r="T35" s="70" t="s">
        <v>303</v>
      </c>
      <c r="U35" s="78" t="s">
        <v>304</v>
      </c>
      <c r="V35" s="72">
        <v>25</v>
      </c>
      <c r="W35" s="79" t="s">
        <v>292</v>
      </c>
      <c r="Y35" s="80">
        <v>24</v>
      </c>
      <c r="Z35" s="81" t="s">
        <v>305</v>
      </c>
      <c r="AA35" s="82"/>
    </row>
    <row r="36" spans="4:27" ht="15.75" thickBot="1" x14ac:dyDescent="0.3">
      <c r="T36" s="70" t="s">
        <v>306</v>
      </c>
      <c r="U36" s="71" t="s">
        <v>307</v>
      </c>
      <c r="V36" s="72">
        <v>26</v>
      </c>
      <c r="W36" s="73" t="s">
        <v>292</v>
      </c>
      <c r="Y36" s="80">
        <v>25</v>
      </c>
      <c r="Z36" s="81" t="s">
        <v>130</v>
      </c>
      <c r="AA36" s="82"/>
    </row>
    <row r="37" spans="4:27" ht="15.75" thickBot="1" x14ac:dyDescent="0.3">
      <c r="D37" s="295" t="s">
        <v>371</v>
      </c>
      <c r="E37" s="296"/>
      <c r="F37" s="297"/>
      <c r="P37" s="259" t="s">
        <v>290</v>
      </c>
      <c r="Q37" s="260"/>
      <c r="R37" s="261"/>
      <c r="T37" s="70" t="s">
        <v>74</v>
      </c>
      <c r="U37" s="78" t="s">
        <v>73</v>
      </c>
      <c r="V37" s="72">
        <v>27</v>
      </c>
      <c r="W37" s="79" t="s">
        <v>292</v>
      </c>
      <c r="Y37" s="80">
        <v>26</v>
      </c>
      <c r="Z37" s="81" t="s">
        <v>116</v>
      </c>
      <c r="AA37" s="82" t="s">
        <v>308</v>
      </c>
    </row>
    <row r="38" spans="4:27" x14ac:dyDescent="0.25">
      <c r="D38" s="159" t="s">
        <v>1</v>
      </c>
      <c r="E38" s="160" t="s">
        <v>3</v>
      </c>
      <c r="F38" s="161" t="s">
        <v>243</v>
      </c>
      <c r="I38" s="254" t="s">
        <v>309</v>
      </c>
      <c r="J38" s="255"/>
      <c r="P38" s="264" t="s">
        <v>6</v>
      </c>
      <c r="Q38" s="265"/>
      <c r="R38" s="266"/>
      <c r="T38" s="70" t="s">
        <v>310</v>
      </c>
      <c r="U38" s="71" t="s">
        <v>134</v>
      </c>
      <c r="V38" s="72">
        <v>28</v>
      </c>
      <c r="W38" s="73" t="s">
        <v>292</v>
      </c>
      <c r="Y38" s="80">
        <v>27</v>
      </c>
      <c r="Z38" s="112" t="s">
        <v>311</v>
      </c>
      <c r="AA38" s="82"/>
    </row>
    <row r="39" spans="4:27" x14ac:dyDescent="0.25">
      <c r="D39" s="50">
        <v>1</v>
      </c>
      <c r="E39" s="3">
        <v>44562</v>
      </c>
      <c r="F39" s="91">
        <v>300</v>
      </c>
      <c r="I39" s="113" t="s">
        <v>84</v>
      </c>
      <c r="J39" s="114" t="s">
        <v>313</v>
      </c>
      <c r="P39" s="274" t="s">
        <v>22</v>
      </c>
      <c r="Q39" s="275"/>
      <c r="R39" s="276"/>
      <c r="T39" s="70" t="s">
        <v>314</v>
      </c>
      <c r="U39" s="78" t="s">
        <v>135</v>
      </c>
      <c r="V39" s="72">
        <v>29</v>
      </c>
      <c r="W39" s="79" t="s">
        <v>292</v>
      </c>
      <c r="Y39" s="80">
        <v>28</v>
      </c>
      <c r="Z39" s="112" t="s">
        <v>122</v>
      </c>
      <c r="AA39" s="82"/>
    </row>
    <row r="40" spans="4:27" x14ac:dyDescent="0.25">
      <c r="D40" s="50">
        <v>1</v>
      </c>
      <c r="E40" s="3">
        <v>44927</v>
      </c>
      <c r="F40" s="91">
        <v>350</v>
      </c>
      <c r="I40" s="101" t="s">
        <v>317</v>
      </c>
      <c r="J40" s="116"/>
      <c r="P40" s="250" t="s">
        <v>24</v>
      </c>
      <c r="Q40" s="279"/>
      <c r="R40" s="251"/>
      <c r="T40" s="70" t="s">
        <v>318</v>
      </c>
      <c r="U40" s="71" t="s">
        <v>319</v>
      </c>
      <c r="V40" s="72">
        <v>30</v>
      </c>
      <c r="W40" s="73" t="s">
        <v>292</v>
      </c>
      <c r="Y40" s="80">
        <v>29</v>
      </c>
      <c r="Z40" s="112" t="s">
        <v>320</v>
      </c>
      <c r="AA40" s="82"/>
    </row>
    <row r="41" spans="4:27" x14ac:dyDescent="0.25">
      <c r="D41" s="50">
        <v>1</v>
      </c>
      <c r="E41" s="3">
        <v>45292</v>
      </c>
      <c r="F41" s="91">
        <v>400</v>
      </c>
      <c r="I41" s="108" t="s">
        <v>88</v>
      </c>
      <c r="J41" s="120"/>
      <c r="P41" s="252" t="s">
        <v>108</v>
      </c>
      <c r="Q41" s="280"/>
      <c r="R41" s="253"/>
      <c r="T41" s="70" t="s">
        <v>322</v>
      </c>
      <c r="U41" s="78" t="s">
        <v>323</v>
      </c>
      <c r="V41" s="72">
        <v>31</v>
      </c>
      <c r="W41" s="79" t="s">
        <v>292</v>
      </c>
      <c r="Y41" s="80">
        <v>30</v>
      </c>
      <c r="Z41" s="112" t="s">
        <v>324</v>
      </c>
      <c r="AA41" s="82"/>
    </row>
    <row r="42" spans="4:27" ht="15.75" thickBot="1" x14ac:dyDescent="0.3">
      <c r="D42" s="50">
        <v>2</v>
      </c>
      <c r="E42" s="3">
        <v>44927</v>
      </c>
      <c r="F42" s="91">
        <v>200</v>
      </c>
      <c r="I42" s="101" t="s">
        <v>102</v>
      </c>
      <c r="J42" s="116"/>
      <c r="P42" s="267" t="s">
        <v>23</v>
      </c>
      <c r="Q42" s="268"/>
      <c r="R42" s="269"/>
      <c r="T42" s="70" t="s">
        <v>325</v>
      </c>
      <c r="U42" s="71" t="s">
        <v>326</v>
      </c>
      <c r="V42" s="72">
        <v>32</v>
      </c>
      <c r="W42" s="73" t="s">
        <v>292</v>
      </c>
      <c r="Y42" s="80">
        <v>31</v>
      </c>
      <c r="Z42" s="112" t="s">
        <v>125</v>
      </c>
      <c r="AA42" s="82"/>
    </row>
    <row r="43" spans="4:27" x14ac:dyDescent="0.25">
      <c r="D43" s="50">
        <v>2</v>
      </c>
      <c r="E43" s="3">
        <v>45292</v>
      </c>
      <c r="F43" s="91">
        <v>225</v>
      </c>
      <c r="I43" s="108" t="s">
        <v>327</v>
      </c>
      <c r="J43" s="120"/>
      <c r="T43" s="70" t="s">
        <v>328</v>
      </c>
      <c r="U43" s="78" t="s">
        <v>329</v>
      </c>
      <c r="V43" s="72">
        <v>33</v>
      </c>
      <c r="W43" s="79" t="s">
        <v>330</v>
      </c>
      <c r="Y43" s="80">
        <v>32</v>
      </c>
      <c r="Z43" s="112" t="s">
        <v>331</v>
      </c>
      <c r="AA43" s="82"/>
    </row>
    <row r="44" spans="4:27" x14ac:dyDescent="0.25">
      <c r="D44" s="50">
        <v>3</v>
      </c>
      <c r="E44" s="3">
        <v>44927</v>
      </c>
      <c r="F44" s="91">
        <v>100</v>
      </c>
      <c r="I44" s="101" t="s">
        <v>89</v>
      </c>
      <c r="J44" s="116" t="str">
        <f>CHAR(252)</f>
        <v>ü</v>
      </c>
      <c r="T44" s="70" t="s">
        <v>332</v>
      </c>
      <c r="U44" s="71" t="s">
        <v>333</v>
      </c>
      <c r="V44" s="72">
        <v>34</v>
      </c>
      <c r="W44" s="73" t="s">
        <v>330</v>
      </c>
      <c r="Y44" s="80">
        <v>33</v>
      </c>
      <c r="Z44" s="112" t="s">
        <v>334</v>
      </c>
      <c r="AA44" s="82"/>
    </row>
    <row r="45" spans="4:27" ht="15.75" thickBot="1" x14ac:dyDescent="0.3">
      <c r="D45" s="50">
        <v>3</v>
      </c>
      <c r="E45" s="3">
        <v>45292</v>
      </c>
      <c r="F45" s="91">
        <v>115</v>
      </c>
      <c r="I45" s="109"/>
      <c r="J45" s="130"/>
      <c r="T45" s="70" t="s">
        <v>335</v>
      </c>
      <c r="U45" s="78" t="s">
        <v>336</v>
      </c>
      <c r="V45" s="72">
        <v>35</v>
      </c>
      <c r="W45" s="79" t="s">
        <v>330</v>
      </c>
      <c r="Y45" s="80">
        <v>34</v>
      </c>
      <c r="Z45" s="112" t="s">
        <v>124</v>
      </c>
      <c r="AA45" s="82"/>
    </row>
    <row r="46" spans="4:27" x14ac:dyDescent="0.25">
      <c r="D46" s="50">
        <v>4</v>
      </c>
      <c r="E46" s="3">
        <v>44927</v>
      </c>
      <c r="F46" s="91">
        <v>200</v>
      </c>
      <c r="T46" s="70" t="s">
        <v>54</v>
      </c>
      <c r="U46" s="71" t="s">
        <v>53</v>
      </c>
      <c r="V46" s="72">
        <v>36</v>
      </c>
      <c r="W46" s="73" t="s">
        <v>330</v>
      </c>
      <c r="Y46" s="80">
        <v>35</v>
      </c>
      <c r="Z46" s="81" t="s">
        <v>337</v>
      </c>
      <c r="AA46" s="82" t="s">
        <v>338</v>
      </c>
    </row>
    <row r="47" spans="4:27" ht="15.75" thickBot="1" x14ac:dyDescent="0.3">
      <c r="D47" s="50">
        <v>4</v>
      </c>
      <c r="E47" s="3">
        <v>45292</v>
      </c>
      <c r="F47" s="91">
        <v>225</v>
      </c>
      <c r="T47" s="70" t="s">
        <v>44</v>
      </c>
      <c r="U47" s="78" t="s">
        <v>43</v>
      </c>
      <c r="V47" s="72">
        <v>37</v>
      </c>
      <c r="W47" s="79" t="s">
        <v>66</v>
      </c>
      <c r="Y47" s="80">
        <v>36</v>
      </c>
      <c r="Z47" s="81" t="s">
        <v>339</v>
      </c>
      <c r="AA47" s="82"/>
    </row>
    <row r="48" spans="4:27" x14ac:dyDescent="0.25">
      <c r="F48" s="103"/>
      <c r="I48" s="262" t="s">
        <v>341</v>
      </c>
      <c r="J48" s="263"/>
      <c r="P48" s="256" t="s">
        <v>312</v>
      </c>
      <c r="Q48" s="257"/>
      <c r="R48" s="258"/>
      <c r="T48" s="70" t="s">
        <v>67</v>
      </c>
      <c r="U48" s="71" t="s">
        <v>342</v>
      </c>
      <c r="V48" s="72">
        <v>38</v>
      </c>
      <c r="W48" s="73" t="s">
        <v>66</v>
      </c>
      <c r="Y48" s="80">
        <v>37</v>
      </c>
      <c r="Z48" s="81" t="s">
        <v>131</v>
      </c>
      <c r="AA48" s="82"/>
    </row>
    <row r="49" spans="6:27" x14ac:dyDescent="0.25">
      <c r="F49" s="103"/>
      <c r="I49" s="252" t="s">
        <v>177</v>
      </c>
      <c r="J49" s="253"/>
      <c r="P49" s="113" t="s">
        <v>315</v>
      </c>
      <c r="Q49" s="114" t="s">
        <v>316</v>
      </c>
      <c r="R49" s="115" t="s">
        <v>313</v>
      </c>
      <c r="T49" s="70" t="s">
        <v>343</v>
      </c>
      <c r="U49" s="78" t="s">
        <v>344</v>
      </c>
      <c r="V49" s="72">
        <v>39</v>
      </c>
      <c r="W49" s="79" t="s">
        <v>66</v>
      </c>
      <c r="Y49" s="80">
        <v>38</v>
      </c>
      <c r="Z49" s="81" t="s">
        <v>345</v>
      </c>
      <c r="AA49" s="82"/>
    </row>
    <row r="50" spans="6:27" x14ac:dyDescent="0.25">
      <c r="F50" s="103"/>
      <c r="I50" s="250" t="s">
        <v>174</v>
      </c>
      <c r="J50" s="251"/>
      <c r="P50" s="117" t="s">
        <v>321</v>
      </c>
      <c r="Q50" s="118">
        <v>0</v>
      </c>
      <c r="R50" s="119"/>
      <c r="T50" s="70" t="s">
        <v>68</v>
      </c>
      <c r="U50" s="71" t="s">
        <v>346</v>
      </c>
      <c r="V50" s="72">
        <v>40</v>
      </c>
      <c r="W50" s="73" t="s">
        <v>66</v>
      </c>
      <c r="Y50" s="80">
        <v>39</v>
      </c>
      <c r="Z50" s="81" t="s">
        <v>347</v>
      </c>
      <c r="AA50" s="82" t="s">
        <v>348</v>
      </c>
    </row>
    <row r="51" spans="6:27" ht="15.75" thickBot="1" x14ac:dyDescent="0.3">
      <c r="F51" s="103"/>
      <c r="I51" s="252" t="s">
        <v>178</v>
      </c>
      <c r="J51" s="253"/>
      <c r="P51" s="121" t="s">
        <v>90</v>
      </c>
      <c r="Q51" s="122">
        <v>15</v>
      </c>
      <c r="R51" s="123"/>
      <c r="T51" s="70" t="s">
        <v>349</v>
      </c>
      <c r="U51" s="78" t="s">
        <v>350</v>
      </c>
      <c r="V51" s="72">
        <v>41</v>
      </c>
      <c r="W51" s="79" t="s">
        <v>66</v>
      </c>
      <c r="Y51" s="131">
        <v>40</v>
      </c>
      <c r="Z51" s="132" t="s">
        <v>120</v>
      </c>
      <c r="AA51" s="133"/>
    </row>
    <row r="52" spans="6:27" x14ac:dyDescent="0.25">
      <c r="F52" s="103"/>
      <c r="I52" s="250" t="s">
        <v>59</v>
      </c>
      <c r="J52" s="251"/>
      <c r="P52" s="124" t="s">
        <v>87</v>
      </c>
      <c r="Q52" s="125">
        <v>30</v>
      </c>
      <c r="R52" s="126"/>
      <c r="T52" s="70" t="s">
        <v>351</v>
      </c>
      <c r="U52" s="71" t="s">
        <v>352</v>
      </c>
      <c r="V52" s="72">
        <v>42</v>
      </c>
      <c r="W52" s="73" t="s">
        <v>66</v>
      </c>
    </row>
    <row r="53" spans="6:27" x14ac:dyDescent="0.25">
      <c r="F53" s="103"/>
      <c r="I53" s="252" t="s">
        <v>172</v>
      </c>
      <c r="J53" s="253"/>
      <c r="P53" s="121" t="s">
        <v>103</v>
      </c>
      <c r="Q53" s="122">
        <v>60</v>
      </c>
      <c r="R53" s="123"/>
      <c r="T53" s="70" t="s">
        <v>353</v>
      </c>
      <c r="U53" s="78" t="s">
        <v>354</v>
      </c>
      <c r="V53" s="72">
        <v>43</v>
      </c>
      <c r="W53" s="79" t="s">
        <v>355</v>
      </c>
    </row>
    <row r="54" spans="6:27" ht="15.75" thickBot="1" x14ac:dyDescent="0.3">
      <c r="F54" s="103"/>
      <c r="I54" s="104" t="s">
        <v>182</v>
      </c>
      <c r="J54" s="106"/>
      <c r="P54" s="127"/>
      <c r="Q54" s="128"/>
      <c r="R54" s="129"/>
      <c r="T54" s="70" t="s">
        <v>356</v>
      </c>
      <c r="U54" s="71" t="s">
        <v>357</v>
      </c>
      <c r="V54" s="72">
        <v>44</v>
      </c>
      <c r="W54" s="73" t="s">
        <v>355</v>
      </c>
    </row>
    <row r="55" spans="6:27" x14ac:dyDescent="0.25">
      <c r="F55" s="103"/>
      <c r="I55" s="250" t="s">
        <v>358</v>
      </c>
      <c r="J55" s="251"/>
      <c r="T55" s="70" t="s">
        <v>175</v>
      </c>
      <c r="U55" s="78" t="s">
        <v>133</v>
      </c>
      <c r="V55" s="72">
        <v>45</v>
      </c>
      <c r="W55" s="79" t="s">
        <v>355</v>
      </c>
    </row>
    <row r="56" spans="6:27" ht="15.75" thickBot="1" x14ac:dyDescent="0.3">
      <c r="F56" s="103"/>
      <c r="I56" s="245" t="s">
        <v>183</v>
      </c>
      <c r="J56" s="246"/>
      <c r="T56" s="70" t="s">
        <v>34</v>
      </c>
      <c r="U56" s="71" t="s">
        <v>33</v>
      </c>
      <c r="V56" s="72">
        <v>46</v>
      </c>
      <c r="W56" s="73" t="s">
        <v>355</v>
      </c>
    </row>
    <row r="57" spans="6:27" x14ac:dyDescent="0.25">
      <c r="F57" s="103"/>
      <c r="T57" s="70" t="s">
        <v>140</v>
      </c>
      <c r="U57" s="78" t="s">
        <v>139</v>
      </c>
      <c r="V57" s="72">
        <v>47</v>
      </c>
      <c r="W57" s="79" t="s">
        <v>355</v>
      </c>
    </row>
    <row r="58" spans="6:27" x14ac:dyDescent="0.25">
      <c r="F58" s="103"/>
      <c r="T58" s="70" t="s">
        <v>359</v>
      </c>
      <c r="U58" s="71" t="s">
        <v>360</v>
      </c>
      <c r="V58" s="72">
        <v>48</v>
      </c>
      <c r="W58" s="73" t="s">
        <v>355</v>
      </c>
    </row>
    <row r="59" spans="6:27" x14ac:dyDescent="0.25">
      <c r="F59" s="103"/>
      <c r="T59" s="70" t="s">
        <v>138</v>
      </c>
      <c r="U59" s="78" t="s">
        <v>137</v>
      </c>
      <c r="V59" s="72">
        <v>49</v>
      </c>
      <c r="W59" s="79" t="s">
        <v>355</v>
      </c>
    </row>
    <row r="60" spans="6:27" x14ac:dyDescent="0.25">
      <c r="F60" s="103"/>
      <c r="T60" s="70" t="s">
        <v>69</v>
      </c>
      <c r="U60" s="71" t="s">
        <v>176</v>
      </c>
      <c r="V60" s="72">
        <v>50</v>
      </c>
      <c r="W60" s="73" t="s">
        <v>355</v>
      </c>
    </row>
    <row r="61" spans="6:27" x14ac:dyDescent="0.25">
      <c r="F61" s="103"/>
      <c r="T61" s="70" t="s">
        <v>361</v>
      </c>
      <c r="U61" s="78" t="s">
        <v>81</v>
      </c>
      <c r="V61" s="72">
        <v>66</v>
      </c>
      <c r="W61" s="79" t="s">
        <v>355</v>
      </c>
    </row>
    <row r="62" spans="6:27" x14ac:dyDescent="0.25">
      <c r="F62" s="103"/>
      <c r="T62" s="70" t="s">
        <v>70</v>
      </c>
      <c r="U62" s="71" t="s">
        <v>78</v>
      </c>
      <c r="V62" s="72">
        <v>51</v>
      </c>
      <c r="W62" s="73" t="s">
        <v>355</v>
      </c>
    </row>
    <row r="63" spans="6:27" x14ac:dyDescent="0.25">
      <c r="F63" s="103"/>
      <c r="T63" s="70" t="s">
        <v>181</v>
      </c>
      <c r="U63" s="78" t="s">
        <v>71</v>
      </c>
      <c r="V63" s="72">
        <v>52</v>
      </c>
      <c r="W63" s="79" t="s">
        <v>355</v>
      </c>
      <c r="Z63" s="11"/>
    </row>
    <row r="64" spans="6:27" x14ac:dyDescent="0.25">
      <c r="F64" s="103"/>
      <c r="T64" s="70" t="s">
        <v>80</v>
      </c>
      <c r="U64" s="71" t="s">
        <v>79</v>
      </c>
      <c r="V64" s="72">
        <v>62</v>
      </c>
      <c r="W64" s="73" t="s">
        <v>355</v>
      </c>
    </row>
    <row r="65" spans="4:23" x14ac:dyDescent="0.25">
      <c r="F65" s="103"/>
      <c r="T65" s="70" t="s">
        <v>47</v>
      </c>
      <c r="U65" s="78" t="s">
        <v>46</v>
      </c>
      <c r="V65" s="72">
        <v>53</v>
      </c>
      <c r="W65" s="79" t="s">
        <v>355</v>
      </c>
    </row>
    <row r="66" spans="4:23" x14ac:dyDescent="0.25">
      <c r="F66" s="103"/>
      <c r="T66" s="70" t="s">
        <v>22</v>
      </c>
      <c r="U66" s="71" t="s">
        <v>45</v>
      </c>
      <c r="V66" s="72">
        <v>54</v>
      </c>
      <c r="W66" s="73" t="s">
        <v>355</v>
      </c>
    </row>
    <row r="67" spans="4:23" x14ac:dyDescent="0.25">
      <c r="F67" s="103"/>
      <c r="T67" s="70" t="s">
        <v>49</v>
      </c>
      <c r="U67" s="78" t="s">
        <v>48</v>
      </c>
      <c r="V67" s="72">
        <v>55</v>
      </c>
      <c r="W67" s="79" t="s">
        <v>355</v>
      </c>
    </row>
    <row r="68" spans="4:23" x14ac:dyDescent="0.25">
      <c r="F68" s="103"/>
      <c r="T68" s="70" t="s">
        <v>64</v>
      </c>
      <c r="U68" s="71" t="s">
        <v>63</v>
      </c>
      <c r="V68" s="72">
        <v>56</v>
      </c>
      <c r="W68" s="73" t="s">
        <v>355</v>
      </c>
    </row>
    <row r="69" spans="4:23" x14ac:dyDescent="0.25">
      <c r="T69" s="70" t="s">
        <v>61</v>
      </c>
      <c r="U69" s="78" t="s">
        <v>60</v>
      </c>
      <c r="V69" s="72">
        <v>57</v>
      </c>
      <c r="W69" s="79" t="s">
        <v>355</v>
      </c>
    </row>
    <row r="70" spans="4:23" x14ac:dyDescent="0.25">
      <c r="T70" s="70" t="s">
        <v>362</v>
      </c>
      <c r="U70" s="71" t="s">
        <v>363</v>
      </c>
      <c r="V70" s="72">
        <v>58</v>
      </c>
      <c r="W70" s="73" t="s">
        <v>355</v>
      </c>
    </row>
    <row r="71" spans="4:23" x14ac:dyDescent="0.25">
      <c r="T71" s="70" t="s">
        <v>364</v>
      </c>
      <c r="U71" s="78" t="s">
        <v>365</v>
      </c>
      <c r="V71" s="72">
        <v>59</v>
      </c>
      <c r="W71" s="79" t="s">
        <v>355</v>
      </c>
    </row>
    <row r="72" spans="4:23" x14ac:dyDescent="0.25">
      <c r="T72" s="70" t="s">
        <v>95</v>
      </c>
      <c r="U72" s="71" t="s">
        <v>94</v>
      </c>
      <c r="V72" s="72">
        <v>60</v>
      </c>
      <c r="W72" s="73" t="s">
        <v>355</v>
      </c>
    </row>
    <row r="73" spans="4:23" ht="15.75" thickBot="1" x14ac:dyDescent="0.3">
      <c r="T73" s="70" t="s">
        <v>185</v>
      </c>
      <c r="U73" s="78" t="s">
        <v>184</v>
      </c>
      <c r="V73" s="72">
        <v>63</v>
      </c>
      <c r="W73" s="79" t="s">
        <v>355</v>
      </c>
    </row>
    <row r="74" spans="4:23" ht="15.75" thickBot="1" x14ac:dyDescent="0.3">
      <c r="D74" s="259" t="s">
        <v>340</v>
      </c>
      <c r="E74" s="260"/>
      <c r="F74" s="261"/>
      <c r="T74" s="70" t="s">
        <v>187</v>
      </c>
      <c r="U74" s="71" t="s">
        <v>186</v>
      </c>
      <c r="V74" s="72">
        <v>64</v>
      </c>
      <c r="W74" s="73" t="s">
        <v>355</v>
      </c>
    </row>
    <row r="75" spans="4:23" x14ac:dyDescent="0.25">
      <c r="D75" s="264" t="s">
        <v>243</v>
      </c>
      <c r="E75" s="265"/>
      <c r="F75" s="266"/>
      <c r="T75" s="70" t="s">
        <v>189</v>
      </c>
      <c r="U75" s="78" t="s">
        <v>188</v>
      </c>
      <c r="V75" s="72">
        <v>65</v>
      </c>
      <c r="W75" s="79" t="s">
        <v>355</v>
      </c>
    </row>
    <row r="76" spans="4:23" ht="15.75" thickBot="1" x14ac:dyDescent="0.3">
      <c r="D76" s="247">
        <v>350</v>
      </c>
      <c r="E76" s="248"/>
      <c r="F76" s="249"/>
      <c r="T76" s="70" t="s">
        <v>366</v>
      </c>
      <c r="U76" s="71" t="s">
        <v>367</v>
      </c>
      <c r="V76" s="72">
        <v>61</v>
      </c>
      <c r="W76" s="73" t="s">
        <v>355</v>
      </c>
    </row>
  </sheetData>
  <mergeCells count="66">
    <mergeCell ref="C1:U1"/>
    <mergeCell ref="A2:B2"/>
    <mergeCell ref="D3:E3"/>
    <mergeCell ref="F3:M3"/>
    <mergeCell ref="P4:Q4"/>
    <mergeCell ref="R4:S4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P26:Q26"/>
    <mergeCell ref="D9:G9"/>
    <mergeCell ref="I9:J9"/>
    <mergeCell ref="L9:N9"/>
    <mergeCell ref="P9:R9"/>
    <mergeCell ref="Y10:AA10"/>
    <mergeCell ref="D37:F3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P37:R37"/>
    <mergeCell ref="I31:J31"/>
    <mergeCell ref="M31:N31"/>
    <mergeCell ref="P31:Q31"/>
    <mergeCell ref="P42:R42"/>
    <mergeCell ref="P38:R38"/>
    <mergeCell ref="I32:J32"/>
    <mergeCell ref="M32:N32"/>
    <mergeCell ref="P32:Q32"/>
    <mergeCell ref="P39:R39"/>
    <mergeCell ref="I33:J33"/>
    <mergeCell ref="M33:N33"/>
    <mergeCell ref="P40:R40"/>
    <mergeCell ref="I34:J34"/>
    <mergeCell ref="P41:R41"/>
    <mergeCell ref="I35:J35"/>
    <mergeCell ref="P35:Q35"/>
    <mergeCell ref="I38:J38"/>
    <mergeCell ref="P48:R48"/>
    <mergeCell ref="D74:F74"/>
    <mergeCell ref="I48:J48"/>
    <mergeCell ref="D75:F75"/>
    <mergeCell ref="I49:J49"/>
    <mergeCell ref="I56:J56"/>
    <mergeCell ref="D76:F76"/>
    <mergeCell ref="I50:J50"/>
    <mergeCell ref="I51:J51"/>
    <mergeCell ref="I52:J52"/>
    <mergeCell ref="I53:J53"/>
    <mergeCell ref="I55:J55"/>
  </mergeCells>
  <conditionalFormatting sqref="D11:G30">
    <cfRule type="expression" dxfId="22" priority="1">
      <formula>AND($D11&lt;&gt;"",MOD(ROW(),2)=1)</formula>
    </cfRule>
  </conditionalFormatting>
  <conditionalFormatting sqref="P11:P21">
    <cfRule type="expression" dxfId="21" priority="7">
      <formula>AND($T11&lt;&gt;"",MOD(ROW(),2)=1)</formula>
    </cfRule>
    <cfRule type="expression" dxfId="20" priority="8">
      <formula>AND($T11&lt;&gt;"",MOD(ROW(),2)=0)</formula>
    </cfRule>
  </conditionalFormatting>
  <conditionalFormatting sqref="Q11:Q21">
    <cfRule type="expression" dxfId="19" priority="5">
      <formula>AND($T11&lt;&gt;"",MOD(ROW(),2)=1)</formula>
    </cfRule>
    <cfRule type="expression" dxfId="18" priority="6">
      <formula>AND($T11&lt;&gt;"",MOD(ROW(),2)=0)</formula>
    </cfRule>
  </conditionalFormatting>
  <conditionalFormatting sqref="R11:R20">
    <cfRule type="expression" dxfId="17" priority="3">
      <formula>AND($T11&lt;&gt;"",MOD(ROW(),2)=1)</formula>
    </cfRule>
    <cfRule type="expression" dxfId="16" priority="4">
      <formula>AND($T11&lt;&gt;"",MOD(ROW(),2)=0)</formula>
    </cfRule>
  </conditionalFormatting>
  <conditionalFormatting sqref="T11:W78">
    <cfRule type="expression" dxfId="15" priority="9">
      <formula>AND($T11&lt;&gt;"",MOD(ROW(),2)=1)</formula>
    </cfRule>
    <cfRule type="expression" dxfId="14" priority="10">
      <formula>AND($T11&lt;&gt;"",MOD(ROW(),2)=0)</formula>
    </cfRule>
  </conditionalFormatting>
  <conditionalFormatting sqref="Y12:AA51">
    <cfRule type="expression" dxfId="13" priority="2">
      <formula>AND($Y12&lt;&gt;"",MOD(ROW(),2)=1)</formula>
    </cfRule>
  </conditionalFormatting>
  <dataValidations count="7">
    <dataValidation type="list" allowBlank="1" showInputMessage="1" showErrorMessage="1" sqref="X17" xr:uid="{488EBBF1-20BF-4AAA-869E-65DF5DD99B19}">
      <formula1>Frequencies</formula1>
    </dataValidation>
    <dataValidation type="list" allowBlank="1" showInputMessage="1" showErrorMessage="1" sqref="X19 X21 X23" xr:uid="{9837F917-9419-49A2-BC78-09D8A07F4293}">
      <formula1>TransAccts</formula1>
    </dataValidation>
    <dataValidation type="list" allowBlank="1" showInputMessage="1" showErrorMessage="1" sqref="X25 X27" xr:uid="{29B8F9DA-C8AA-41A2-9BB8-B9C03E95CFE4}">
      <formula1>OrderStatus</formula1>
    </dataValidation>
    <dataValidation type="list" allowBlank="1" showInputMessage="1" showErrorMessage="1" sqref="W12" xr:uid="{A03FECF3-0E80-4348-91EE-92ACE4749A17}">
      <formula1>AcctType</formula1>
    </dataValidation>
    <dataValidation type="list" allowBlank="1" showInputMessage="1" showErrorMessage="1" errorTitle="Incorrect Account" error="Please select a correct Account Type from the drop down list" sqref="W13:W72" xr:uid="{C778C5D7-620B-4C8D-8C9D-0FFE21C6A502}">
      <formula1>AcctType</formula1>
    </dataValidation>
    <dataValidation type="list" allowBlank="1" showInputMessage="1" showErrorMessage="1" sqref="R4" xr:uid="{96458C52-CDF1-4321-BB39-C148BC74312B}">
      <formula1>"Yes,No"</formula1>
    </dataValidation>
    <dataValidation type="list" allowBlank="1" showInputMessage="1" showErrorMessage="1" sqref="R6" xr:uid="{DCF33861-A16C-4102-927D-FD4F95147C34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M26"/>
  <sheetViews>
    <sheetView zoomScaleNormal="100" workbookViewId="0">
      <pane ySplit="570" activePane="bottomLeft"/>
      <selection pane="bottomLeft" activeCell="C29" sqref="C29"/>
    </sheetView>
  </sheetViews>
  <sheetFormatPr baseColWidth="10" defaultRowHeight="15" x14ac:dyDescent="0.25"/>
  <cols>
    <col min="1" max="1" width="17.42578125" style="2" bestFit="1" customWidth="1"/>
    <col min="2" max="2" width="11" style="135" bestFit="1" customWidth="1"/>
    <col min="3" max="3" width="21.28515625" bestFit="1" customWidth="1"/>
    <col min="4" max="4" width="41.85546875" bestFit="1" customWidth="1"/>
    <col min="5" max="5" width="12.7109375" bestFit="1" customWidth="1"/>
    <col min="6" max="6" width="16.85546875" style="2" bestFit="1" customWidth="1"/>
    <col min="7" max="7" width="36.28515625" bestFit="1" customWidth="1"/>
    <col min="8" max="8" width="15" style="2" bestFit="1" customWidth="1"/>
    <col min="9" max="13" width="10.7109375" style="136" customWidth="1"/>
  </cols>
  <sheetData>
    <row r="1" spans="1:13" s="2" customFormat="1" x14ac:dyDescent="0.25">
      <c r="A1" s="206" t="s">
        <v>190</v>
      </c>
      <c r="B1" s="207" t="s">
        <v>3</v>
      </c>
      <c r="C1" s="208" t="s">
        <v>163</v>
      </c>
      <c r="D1" s="208" t="s">
        <v>164</v>
      </c>
      <c r="E1" s="209" t="s">
        <v>165</v>
      </c>
      <c r="F1" s="206" t="s">
        <v>72</v>
      </c>
      <c r="G1" s="208" t="s">
        <v>26</v>
      </c>
      <c r="H1" s="210" t="s">
        <v>169</v>
      </c>
      <c r="I1" s="211" t="s">
        <v>166</v>
      </c>
      <c r="J1" s="211" t="s">
        <v>167</v>
      </c>
      <c r="K1" s="211" t="s">
        <v>168</v>
      </c>
      <c r="L1" s="211" t="s">
        <v>170</v>
      </c>
      <c r="M1" s="211" t="s">
        <v>171</v>
      </c>
    </row>
    <row r="2" spans="1:13" s="212" customFormat="1" ht="12.75" x14ac:dyDescent="0.2">
      <c r="A2" s="213"/>
      <c r="B2" s="214"/>
      <c r="F2" s="213"/>
      <c r="H2" s="213"/>
      <c r="I2" s="215"/>
      <c r="J2" s="215"/>
      <c r="K2" s="215"/>
      <c r="L2" s="215"/>
      <c r="M2" s="215"/>
    </row>
    <row r="3" spans="1:13" s="212" customFormat="1" ht="12.75" x14ac:dyDescent="0.2">
      <c r="A3" s="213"/>
      <c r="B3" s="214"/>
      <c r="F3" s="213"/>
      <c r="H3" s="213"/>
      <c r="I3" s="215"/>
      <c r="J3" s="215"/>
      <c r="K3" s="215"/>
      <c r="L3" s="215"/>
      <c r="M3" s="215"/>
    </row>
    <row r="4" spans="1:13" s="212" customFormat="1" ht="12.75" x14ac:dyDescent="0.2">
      <c r="A4" s="213"/>
      <c r="B4" s="214"/>
      <c r="F4" s="213"/>
      <c r="H4" s="213"/>
      <c r="I4" s="215"/>
      <c r="J4" s="215"/>
      <c r="K4" s="215"/>
      <c r="L4" s="215"/>
      <c r="M4" s="215"/>
    </row>
    <row r="5" spans="1:13" s="212" customFormat="1" ht="12.75" x14ac:dyDescent="0.2">
      <c r="A5" s="213"/>
      <c r="B5" s="214"/>
      <c r="F5" s="213"/>
      <c r="H5" s="213"/>
      <c r="I5" s="215"/>
      <c r="J5" s="215"/>
      <c r="K5" s="215"/>
      <c r="L5" s="215"/>
      <c r="M5" s="215"/>
    </row>
    <row r="6" spans="1:13" s="212" customFormat="1" ht="12.75" x14ac:dyDescent="0.2">
      <c r="A6" s="213"/>
      <c r="B6" s="214"/>
      <c r="F6" s="213"/>
      <c r="H6" s="213"/>
      <c r="I6" s="215"/>
      <c r="J6" s="215"/>
      <c r="K6" s="215"/>
      <c r="L6" s="215"/>
      <c r="M6" s="215"/>
    </row>
    <row r="7" spans="1:13" s="212" customFormat="1" ht="12.75" x14ac:dyDescent="0.2">
      <c r="A7" s="213"/>
      <c r="B7" s="214"/>
      <c r="F7" s="213"/>
      <c r="H7" s="213"/>
      <c r="I7" s="215"/>
      <c r="J7" s="215"/>
      <c r="K7" s="215"/>
      <c r="L7" s="215"/>
      <c r="M7" s="215"/>
    </row>
    <row r="8" spans="1:13" s="212" customFormat="1" ht="12.75" x14ac:dyDescent="0.2">
      <c r="A8" s="213"/>
      <c r="B8" s="214"/>
      <c r="F8" s="213"/>
      <c r="H8" s="213"/>
      <c r="I8" s="215"/>
      <c r="J8" s="215"/>
      <c r="K8" s="215"/>
      <c r="L8" s="215"/>
      <c r="M8" s="215"/>
    </row>
    <row r="9" spans="1:13" s="212" customFormat="1" ht="12.75" x14ac:dyDescent="0.2">
      <c r="A9" s="213"/>
      <c r="B9" s="214"/>
      <c r="F9" s="213"/>
      <c r="H9" s="213"/>
      <c r="I9" s="215"/>
      <c r="J9" s="215"/>
      <c r="K9" s="215"/>
      <c r="L9" s="215"/>
      <c r="M9" s="215"/>
    </row>
    <row r="10" spans="1:13" s="212" customFormat="1" ht="12.75" x14ac:dyDescent="0.2">
      <c r="A10" s="213"/>
      <c r="B10" s="214"/>
      <c r="F10" s="213"/>
      <c r="H10" s="213"/>
      <c r="I10" s="215"/>
      <c r="J10" s="215"/>
      <c r="K10" s="215"/>
      <c r="L10" s="215"/>
      <c r="M10" s="215"/>
    </row>
    <row r="11" spans="1:13" s="212" customFormat="1" ht="12.75" x14ac:dyDescent="0.2">
      <c r="A11" s="213"/>
      <c r="B11" s="214"/>
      <c r="F11" s="213"/>
      <c r="H11" s="213"/>
      <c r="I11" s="215"/>
      <c r="J11" s="215"/>
      <c r="K11" s="215"/>
      <c r="L11" s="215"/>
      <c r="M11" s="215"/>
    </row>
    <row r="12" spans="1:13" s="212" customFormat="1" ht="12.75" x14ac:dyDescent="0.2">
      <c r="A12" s="213"/>
      <c r="B12" s="214"/>
      <c r="F12" s="213"/>
      <c r="H12" s="213"/>
      <c r="I12" s="215"/>
      <c r="J12" s="215"/>
      <c r="K12" s="215"/>
      <c r="L12" s="215"/>
      <c r="M12" s="215"/>
    </row>
    <row r="13" spans="1:13" s="212" customFormat="1" ht="12.75" x14ac:dyDescent="0.2">
      <c r="A13" s="213"/>
      <c r="B13" s="214"/>
      <c r="F13" s="213"/>
      <c r="H13" s="213"/>
      <c r="I13" s="215"/>
      <c r="J13" s="215"/>
      <c r="K13" s="215"/>
      <c r="L13" s="215"/>
      <c r="M13" s="215"/>
    </row>
    <row r="14" spans="1:13" s="212" customFormat="1" ht="12.75" x14ac:dyDescent="0.2">
      <c r="A14" s="213"/>
      <c r="B14" s="214"/>
      <c r="F14" s="213"/>
      <c r="H14" s="213"/>
      <c r="I14" s="215"/>
      <c r="J14" s="215"/>
      <c r="K14" s="215"/>
      <c r="L14" s="215"/>
      <c r="M14" s="215"/>
    </row>
    <row r="15" spans="1:13" s="212" customFormat="1" ht="12.75" x14ac:dyDescent="0.2">
      <c r="A15" s="213"/>
      <c r="B15" s="214"/>
      <c r="F15" s="213"/>
      <c r="H15" s="213"/>
      <c r="I15" s="215"/>
      <c r="J15" s="215"/>
      <c r="K15" s="215"/>
      <c r="L15" s="215"/>
      <c r="M15" s="215"/>
    </row>
    <row r="16" spans="1:13" s="212" customFormat="1" ht="12.75" x14ac:dyDescent="0.2">
      <c r="A16" s="213"/>
      <c r="B16" s="214"/>
      <c r="F16" s="213"/>
      <c r="H16" s="213"/>
      <c r="I16" s="215"/>
      <c r="J16" s="215"/>
      <c r="K16" s="215"/>
      <c r="L16" s="215"/>
      <c r="M16" s="215"/>
    </row>
    <row r="17" spans="1:13" s="212" customFormat="1" ht="12.75" x14ac:dyDescent="0.2">
      <c r="A17" s="213"/>
      <c r="B17" s="214"/>
      <c r="F17" s="213"/>
      <c r="H17" s="213"/>
      <c r="I17" s="215"/>
      <c r="J17" s="215"/>
      <c r="K17" s="215"/>
      <c r="L17" s="215"/>
      <c r="M17" s="215"/>
    </row>
    <row r="18" spans="1:13" s="212" customFormat="1" ht="12.75" x14ac:dyDescent="0.2">
      <c r="A18" s="213"/>
      <c r="B18" s="214"/>
      <c r="F18" s="213"/>
      <c r="H18" s="213"/>
      <c r="I18" s="215"/>
      <c r="J18" s="215"/>
      <c r="K18" s="215"/>
      <c r="L18" s="215"/>
      <c r="M18" s="215"/>
    </row>
    <row r="19" spans="1:13" s="212" customFormat="1" ht="12.75" x14ac:dyDescent="0.2">
      <c r="A19" s="213"/>
      <c r="B19" s="214"/>
      <c r="F19" s="213"/>
      <c r="H19" s="213"/>
      <c r="I19" s="215"/>
      <c r="J19" s="215"/>
      <c r="K19" s="215"/>
      <c r="L19" s="215"/>
      <c r="M19" s="215"/>
    </row>
    <row r="20" spans="1:13" s="212" customFormat="1" ht="12.75" x14ac:dyDescent="0.2">
      <c r="A20" s="213"/>
      <c r="B20" s="214"/>
      <c r="F20" s="213"/>
      <c r="H20" s="213"/>
      <c r="I20" s="215"/>
      <c r="J20" s="215"/>
      <c r="K20" s="215"/>
      <c r="L20" s="215"/>
      <c r="M20" s="215"/>
    </row>
    <row r="21" spans="1:13" s="212" customFormat="1" ht="12.75" x14ac:dyDescent="0.2">
      <c r="A21" s="213"/>
      <c r="B21" s="214"/>
      <c r="F21" s="213"/>
      <c r="H21" s="213"/>
      <c r="I21" s="215"/>
      <c r="J21" s="215"/>
      <c r="K21" s="215"/>
      <c r="L21" s="215"/>
      <c r="M21" s="215"/>
    </row>
    <row r="22" spans="1:13" s="212" customFormat="1" ht="12.75" x14ac:dyDescent="0.2">
      <c r="A22" s="213"/>
      <c r="B22" s="214"/>
      <c r="F22" s="213"/>
      <c r="H22" s="213"/>
      <c r="I22" s="215"/>
      <c r="J22" s="215"/>
      <c r="K22" s="215"/>
      <c r="L22" s="215"/>
      <c r="M22" s="215"/>
    </row>
    <row r="23" spans="1:13" s="212" customFormat="1" ht="12.75" x14ac:dyDescent="0.2">
      <c r="A23" s="213"/>
      <c r="B23" s="214"/>
      <c r="F23" s="213"/>
      <c r="H23" s="213"/>
      <c r="I23" s="215"/>
      <c r="J23" s="215"/>
      <c r="K23" s="215"/>
      <c r="L23" s="215"/>
      <c r="M23" s="215"/>
    </row>
    <row r="24" spans="1:13" s="212" customFormat="1" ht="12.75" x14ac:dyDescent="0.2">
      <c r="A24" s="213"/>
      <c r="B24" s="214"/>
      <c r="F24" s="213"/>
      <c r="H24" s="213"/>
      <c r="I24" s="215"/>
      <c r="J24" s="215"/>
      <c r="K24" s="215"/>
      <c r="L24" s="215"/>
      <c r="M24" s="215"/>
    </row>
    <row r="25" spans="1:13" s="212" customFormat="1" ht="12.75" x14ac:dyDescent="0.2">
      <c r="A25" s="213"/>
      <c r="B25" s="214"/>
      <c r="F25" s="213"/>
      <c r="H25" s="213"/>
      <c r="I25" s="215"/>
      <c r="J25" s="215"/>
      <c r="K25" s="215"/>
      <c r="L25" s="215"/>
      <c r="M25" s="215"/>
    </row>
    <row r="26" spans="1:13" s="212" customFormat="1" ht="12.75" x14ac:dyDescent="0.2">
      <c r="A26" s="213"/>
      <c r="B26" s="214"/>
      <c r="F26" s="213"/>
      <c r="H26" s="213"/>
      <c r="I26" s="215"/>
      <c r="J26" s="215"/>
      <c r="K26" s="215"/>
      <c r="L26" s="215"/>
      <c r="M26" s="215"/>
    </row>
  </sheetData>
  <conditionalFormatting sqref="A2:M9987">
    <cfRule type="expression" dxfId="12" priority="1">
      <formula>AND($A2&lt;&gt;"",MOD(ROW(),2)=1)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wshDEB_Trans"/>
  <dimension ref="A1:P21"/>
  <sheetViews>
    <sheetView zoomScaleNormal="100" workbookViewId="0">
      <pane ySplit="570" topLeftCell="A2" activePane="bottomLeft"/>
      <selection sqref="A1:P1"/>
      <selection pane="bottomLeft" activeCell="D12" sqref="D12"/>
    </sheetView>
  </sheetViews>
  <sheetFormatPr baseColWidth="10" defaultRowHeight="15" x14ac:dyDescent="0.25"/>
  <cols>
    <col min="1" max="1" width="9.5703125" bestFit="1" customWidth="1"/>
    <col min="2" max="2" width="13.7109375" customWidth="1"/>
    <col min="3" max="3" width="21.28515625" bestFit="1" customWidth="1"/>
    <col min="4" max="4" width="43.28515625" bestFit="1" customWidth="1"/>
    <col min="5" max="5" width="8.140625" bestFit="1" customWidth="1"/>
    <col min="6" max="6" width="12.140625" bestFit="1" customWidth="1"/>
    <col min="7" max="7" width="10.5703125" bestFit="1" customWidth="1"/>
    <col min="8" max="8" width="36.28515625" bestFit="1" customWidth="1"/>
    <col min="9" max="9" width="9.28515625" bestFit="1" customWidth="1"/>
    <col min="10" max="14" width="12.7109375" customWidth="1"/>
    <col min="15" max="15" width="19.42578125" bestFit="1" customWidth="1"/>
    <col min="16" max="16" width="20.7109375" style="134" customWidth="1"/>
  </cols>
  <sheetData>
    <row r="1" spans="1:16" s="2" customFormat="1" ht="15" customHeight="1" x14ac:dyDescent="0.25">
      <c r="A1" s="175" t="s">
        <v>132</v>
      </c>
      <c r="B1" s="176" t="s">
        <v>3</v>
      </c>
      <c r="C1" s="175" t="s">
        <v>163</v>
      </c>
      <c r="D1" s="175" t="s">
        <v>164</v>
      </c>
      <c r="E1" s="175" t="s">
        <v>368</v>
      </c>
      <c r="F1" s="175" t="s">
        <v>165</v>
      </c>
      <c r="G1" s="175" t="s">
        <v>72</v>
      </c>
      <c r="H1" s="175" t="s">
        <v>26</v>
      </c>
      <c r="I1" s="175" t="s">
        <v>169</v>
      </c>
      <c r="J1" s="175" t="s">
        <v>166</v>
      </c>
      <c r="K1" s="175" t="s">
        <v>167</v>
      </c>
      <c r="L1" s="175" t="s">
        <v>168</v>
      </c>
      <c r="M1" s="175" t="s">
        <v>170</v>
      </c>
      <c r="N1" s="175" t="s">
        <v>171</v>
      </c>
      <c r="O1" s="175" t="s">
        <v>29</v>
      </c>
      <c r="P1" s="177" t="s">
        <v>141</v>
      </c>
    </row>
    <row r="2" spans="1:16" s="212" customFormat="1" ht="12.75" x14ac:dyDescent="0.2">
      <c r="P2" s="216"/>
    </row>
    <row r="3" spans="1:16" s="212" customFormat="1" ht="12.75" x14ac:dyDescent="0.2">
      <c r="P3" s="216"/>
    </row>
    <row r="4" spans="1:16" s="212" customFormat="1" ht="12.75" x14ac:dyDescent="0.2">
      <c r="P4" s="216"/>
    </row>
    <row r="5" spans="1:16" s="212" customFormat="1" ht="12.75" x14ac:dyDescent="0.2">
      <c r="P5" s="216"/>
    </row>
    <row r="6" spans="1:16" s="212" customFormat="1" ht="12.75" x14ac:dyDescent="0.2">
      <c r="P6" s="216"/>
    </row>
    <row r="7" spans="1:16" s="212" customFormat="1" ht="12.75" x14ac:dyDescent="0.2">
      <c r="P7" s="216"/>
    </row>
    <row r="8" spans="1:16" s="212" customFormat="1" ht="12.75" x14ac:dyDescent="0.2">
      <c r="P8" s="216"/>
    </row>
    <row r="9" spans="1:16" s="212" customFormat="1" ht="12.75" x14ac:dyDescent="0.2">
      <c r="P9" s="216"/>
    </row>
    <row r="10" spans="1:16" s="212" customFormat="1" ht="12.75" x14ac:dyDescent="0.2">
      <c r="P10" s="216"/>
    </row>
    <row r="11" spans="1:16" s="212" customFormat="1" ht="12.75" x14ac:dyDescent="0.2">
      <c r="P11" s="216"/>
    </row>
    <row r="12" spans="1:16" s="212" customFormat="1" ht="12.75" x14ac:dyDescent="0.2">
      <c r="P12" s="216"/>
    </row>
    <row r="13" spans="1:16" s="212" customFormat="1" ht="12.75" x14ac:dyDescent="0.2">
      <c r="P13" s="216"/>
    </row>
    <row r="14" spans="1:16" s="212" customFormat="1" ht="12.75" x14ac:dyDescent="0.2">
      <c r="P14" s="216"/>
    </row>
    <row r="15" spans="1:16" s="212" customFormat="1" ht="12.75" x14ac:dyDescent="0.2">
      <c r="P15" s="216"/>
    </row>
    <row r="16" spans="1:16" s="212" customFormat="1" ht="12.75" x14ac:dyDescent="0.2">
      <c r="P16" s="216"/>
    </row>
    <row r="17" spans="16:16" s="212" customFormat="1" ht="12.75" x14ac:dyDescent="0.2">
      <c r="P17" s="216"/>
    </row>
    <row r="18" spans="16:16" s="212" customFormat="1" ht="12.75" x14ac:dyDescent="0.2">
      <c r="P18" s="216"/>
    </row>
    <row r="19" spans="16:16" s="212" customFormat="1" ht="12.75" x14ac:dyDescent="0.2">
      <c r="P19" s="216"/>
    </row>
    <row r="20" spans="16:16" s="212" customFormat="1" ht="12.75" x14ac:dyDescent="0.2">
      <c r="P20" s="216"/>
    </row>
    <row r="21" spans="16:16" s="212" customFormat="1" ht="12.75" x14ac:dyDescent="0.2">
      <c r="P21" s="216"/>
    </row>
  </sheetData>
  <autoFilter ref="A1:P1" xr:uid="{BF285A66-D32A-4C2D-BAAD-5B60B0034FFF}"/>
  <phoneticPr fontId="2" type="noConversion"/>
  <conditionalFormatting sqref="A2:P9924">
    <cfRule type="expression" dxfId="11" priority="1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F27"/>
  <sheetViews>
    <sheetView workbookViewId="0">
      <pane ySplit="600" activePane="bottomLeft"/>
      <selection pane="bottomLeft" activeCell="B2" sqref="B2"/>
    </sheetView>
  </sheetViews>
  <sheetFormatPr baseColWidth="10" defaultRowHeight="13.5" x14ac:dyDescent="0.25"/>
  <cols>
    <col min="1" max="1" width="6.42578125" style="8" customWidth="1"/>
    <col min="2" max="2" width="8.7109375" style="10" customWidth="1"/>
    <col min="3" max="3" width="26" style="8" customWidth="1"/>
    <col min="4" max="4" width="12.7109375" style="9" customWidth="1"/>
    <col min="5" max="5" width="13.7109375" style="17" customWidth="1"/>
    <col min="6" max="6" width="6.7109375" style="8" customWidth="1"/>
    <col min="7" max="7" width="5.7109375" style="8" customWidth="1"/>
    <col min="8" max="8" width="13.7109375" style="8" customWidth="1"/>
    <col min="9" max="9" width="5.7109375" style="8" customWidth="1"/>
    <col min="10" max="10" width="19.7109375" style="8" customWidth="1"/>
    <col min="11" max="16384" width="11.42578125" style="8"/>
  </cols>
  <sheetData>
    <row r="1" spans="1:6" ht="15" customHeight="1" x14ac:dyDescent="0.25">
      <c r="A1" s="178" t="s">
        <v>97</v>
      </c>
      <c r="B1" s="179" t="s">
        <v>96</v>
      </c>
      <c r="C1" s="178" t="s">
        <v>82</v>
      </c>
      <c r="D1" s="178" t="s">
        <v>98</v>
      </c>
      <c r="E1" s="180" t="s">
        <v>100</v>
      </c>
      <c r="F1" s="178" t="s">
        <v>92</v>
      </c>
    </row>
    <row r="2" spans="1:6" s="217" customFormat="1" ht="12.75" x14ac:dyDescent="0.2">
      <c r="B2" s="218"/>
      <c r="D2" s="219"/>
      <c r="E2" s="220"/>
    </row>
    <row r="3" spans="1:6" s="217" customFormat="1" ht="12.75" x14ac:dyDescent="0.2">
      <c r="B3" s="218"/>
      <c r="D3" s="219"/>
      <c r="E3" s="220"/>
    </row>
    <row r="4" spans="1:6" s="217" customFormat="1" ht="12.75" x14ac:dyDescent="0.2">
      <c r="B4" s="218"/>
      <c r="D4" s="219"/>
      <c r="E4" s="220"/>
    </row>
    <row r="5" spans="1:6" s="217" customFormat="1" ht="12.75" x14ac:dyDescent="0.2">
      <c r="B5" s="218"/>
      <c r="D5" s="219"/>
      <c r="E5" s="220"/>
    </row>
    <row r="6" spans="1:6" s="217" customFormat="1" ht="12.75" x14ac:dyDescent="0.2">
      <c r="B6" s="218"/>
      <c r="D6" s="219"/>
      <c r="E6" s="220"/>
    </row>
    <row r="7" spans="1:6" s="217" customFormat="1" ht="12.75" x14ac:dyDescent="0.2">
      <c r="B7" s="218"/>
      <c r="D7" s="219"/>
      <c r="E7" s="220"/>
    </row>
    <row r="8" spans="1:6" s="217" customFormat="1" ht="12.75" x14ac:dyDescent="0.2">
      <c r="B8" s="218"/>
      <c r="D8" s="219"/>
      <c r="E8" s="220"/>
    </row>
    <row r="9" spans="1:6" s="217" customFormat="1" ht="12.75" x14ac:dyDescent="0.2">
      <c r="B9" s="218"/>
      <c r="D9" s="219"/>
      <c r="E9" s="220"/>
    </row>
    <row r="10" spans="1:6" s="217" customFormat="1" ht="12.75" x14ac:dyDescent="0.2">
      <c r="B10" s="218"/>
      <c r="D10" s="219"/>
      <c r="E10" s="220"/>
    </row>
    <row r="11" spans="1:6" s="217" customFormat="1" ht="12.75" x14ac:dyDescent="0.2">
      <c r="B11" s="218"/>
      <c r="D11" s="219"/>
      <c r="E11" s="220"/>
    </row>
    <row r="12" spans="1:6" s="217" customFormat="1" ht="12.75" x14ac:dyDescent="0.2">
      <c r="B12" s="218"/>
      <c r="D12" s="219"/>
      <c r="E12" s="220"/>
    </row>
    <row r="13" spans="1:6" s="217" customFormat="1" ht="12.75" x14ac:dyDescent="0.2">
      <c r="B13" s="218"/>
      <c r="D13" s="219"/>
      <c r="E13" s="220"/>
    </row>
    <row r="14" spans="1:6" s="217" customFormat="1" ht="12.75" x14ac:dyDescent="0.2">
      <c r="B14" s="218"/>
      <c r="D14" s="219"/>
      <c r="E14" s="220"/>
    </row>
    <row r="15" spans="1:6" s="217" customFormat="1" ht="12.75" x14ac:dyDescent="0.2">
      <c r="B15" s="218"/>
      <c r="D15" s="219"/>
      <c r="E15" s="220"/>
    </row>
    <row r="16" spans="1:6" s="217" customFormat="1" ht="12.75" x14ac:dyDescent="0.2">
      <c r="B16" s="218"/>
      <c r="D16" s="219"/>
      <c r="E16" s="220"/>
    </row>
    <row r="17" spans="2:5" s="217" customFormat="1" ht="12.75" x14ac:dyDescent="0.2">
      <c r="B17" s="218"/>
      <c r="D17" s="219"/>
      <c r="E17" s="220"/>
    </row>
    <row r="18" spans="2:5" s="217" customFormat="1" ht="12.75" x14ac:dyDescent="0.2">
      <c r="B18" s="218"/>
      <c r="D18" s="219"/>
      <c r="E18" s="220"/>
    </row>
    <row r="19" spans="2:5" s="217" customFormat="1" ht="12.75" x14ac:dyDescent="0.2">
      <c r="B19" s="218"/>
      <c r="D19" s="219"/>
      <c r="E19" s="220"/>
    </row>
    <row r="20" spans="2:5" s="217" customFormat="1" ht="12.75" x14ac:dyDescent="0.2">
      <c r="B20" s="218"/>
      <c r="D20" s="219"/>
      <c r="E20" s="220"/>
    </row>
    <row r="21" spans="2:5" s="217" customFormat="1" ht="12.75" x14ac:dyDescent="0.2">
      <c r="B21" s="218"/>
      <c r="D21" s="219"/>
      <c r="E21" s="220"/>
    </row>
    <row r="22" spans="2:5" s="217" customFormat="1" ht="12.75" x14ac:dyDescent="0.2">
      <c r="B22" s="218"/>
      <c r="D22" s="219"/>
      <c r="E22" s="220"/>
    </row>
    <row r="23" spans="2:5" s="217" customFormat="1" ht="12.75" x14ac:dyDescent="0.2">
      <c r="B23" s="218"/>
      <c r="D23" s="219"/>
      <c r="E23" s="220"/>
    </row>
    <row r="24" spans="2:5" s="217" customFormat="1" ht="12.75" x14ac:dyDescent="0.2">
      <c r="B24" s="218"/>
      <c r="D24" s="219"/>
      <c r="E24" s="220"/>
    </row>
    <row r="25" spans="2:5" s="217" customFormat="1" ht="12.75" x14ac:dyDescent="0.2">
      <c r="B25" s="218"/>
      <c r="D25" s="219"/>
      <c r="E25" s="220"/>
    </row>
    <row r="26" spans="2:5" s="217" customFormat="1" ht="12.75" x14ac:dyDescent="0.2">
      <c r="B26" s="218"/>
      <c r="D26" s="219"/>
      <c r="E26" s="220"/>
    </row>
    <row r="27" spans="2:5" s="217" customFormat="1" ht="12.75" x14ac:dyDescent="0.2">
      <c r="B27" s="218"/>
      <c r="D27" s="219"/>
      <c r="E27" s="220"/>
    </row>
  </sheetData>
  <phoneticPr fontId="2" type="noConversion"/>
  <conditionalFormatting sqref="A2:F9929">
    <cfRule type="expression" dxfId="10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1"/>
  <sheetViews>
    <sheetView zoomScaleNormal="100" workbookViewId="0">
      <selection activeCell="D24" sqref="D24"/>
    </sheetView>
  </sheetViews>
  <sheetFormatPr baseColWidth="10" defaultRowHeight="13.5" x14ac:dyDescent="0.25"/>
  <cols>
    <col min="1" max="1" width="6.42578125" style="8" bestFit="1" customWidth="1"/>
    <col min="2" max="2" width="12.7109375" style="9" customWidth="1"/>
    <col min="3" max="3" width="26.140625" style="8" bestFit="1" customWidth="1"/>
    <col min="4" max="4" width="13" style="8" bestFit="1" customWidth="1"/>
    <col min="5" max="5" width="13.28515625" style="17" customWidth="1"/>
    <col min="6" max="6" width="27.85546875" style="8" bestFit="1" customWidth="1"/>
    <col min="7" max="16384" width="11.42578125" style="8"/>
  </cols>
  <sheetData>
    <row r="1" spans="1:6" x14ac:dyDescent="0.25">
      <c r="A1" s="181" t="s">
        <v>97</v>
      </c>
      <c r="B1" s="181" t="s">
        <v>98</v>
      </c>
      <c r="C1" s="181" t="s">
        <v>82</v>
      </c>
      <c r="D1" s="181" t="s">
        <v>99</v>
      </c>
      <c r="E1" s="182" t="s">
        <v>91</v>
      </c>
      <c r="F1" s="181" t="s">
        <v>19</v>
      </c>
    </row>
  </sheetData>
  <autoFilter ref="A1:F1" xr:uid="{9CC0F112-F6F5-4729-8EA4-252A1080634A}"/>
  <conditionalFormatting sqref="A2:F99947">
    <cfRule type="expression" dxfId="9" priority="1">
      <formula>AND($A2&lt;&gt;"",MOD(ROW(),2)=1)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2"/>
  <sheetViews>
    <sheetView zoomScaleNormal="100" workbookViewId="0">
      <selection sqref="A1:J1"/>
    </sheetView>
  </sheetViews>
  <sheetFormatPr baseColWidth="10" defaultRowHeight="15" x14ac:dyDescent="0.25"/>
  <cols>
    <col min="1" max="1" width="11" style="20" bestFit="1" customWidth="1"/>
    <col min="2" max="2" width="12.7109375" style="19" bestFit="1" customWidth="1"/>
    <col min="3" max="3" width="52.140625" style="7" bestFit="1" customWidth="1"/>
    <col min="4" max="5" width="7.42578125" style="7" bestFit="1" customWidth="1"/>
    <col min="6" max="6" width="10.42578125" style="19" bestFit="1" customWidth="1"/>
    <col min="7" max="7" width="11" style="21" bestFit="1" customWidth="1"/>
    <col min="8" max="8" width="10.140625" style="21" bestFit="1" customWidth="1"/>
    <col min="9" max="9" width="11" style="21" bestFit="1" customWidth="1"/>
    <col min="10" max="10" width="15.42578125" style="19" bestFit="1" customWidth="1"/>
    <col min="11" max="16384" width="11.42578125" style="7"/>
  </cols>
  <sheetData>
    <row r="1" spans="1:10" x14ac:dyDescent="0.25">
      <c r="A1" s="183" t="s">
        <v>136</v>
      </c>
      <c r="B1" s="184" t="s">
        <v>101</v>
      </c>
      <c r="C1" s="184" t="s">
        <v>82</v>
      </c>
      <c r="D1" s="184" t="s">
        <v>84</v>
      </c>
      <c r="E1" s="184" t="s">
        <v>83</v>
      </c>
      <c r="F1" s="184" t="s">
        <v>104</v>
      </c>
      <c r="G1" s="185" t="s">
        <v>85</v>
      </c>
      <c r="H1" s="186" t="s">
        <v>105</v>
      </c>
      <c r="I1" s="187" t="s">
        <v>86</v>
      </c>
      <c r="J1" s="188" t="s">
        <v>106</v>
      </c>
    </row>
    <row r="2" spans="1:10" x14ac:dyDescent="0.25">
      <c r="A2" s="233" t="s">
        <v>428</v>
      </c>
      <c r="B2" s="233" t="s">
        <v>426</v>
      </c>
      <c r="D2" s="233" t="s">
        <v>89</v>
      </c>
      <c r="E2" s="233" t="s">
        <v>87</v>
      </c>
      <c r="F2" s="233" t="s">
        <v>429</v>
      </c>
      <c r="G2" s="233" t="s">
        <v>430</v>
      </c>
    </row>
  </sheetData>
  <autoFilter ref="A1:J1" xr:uid="{6A0BDE8C-C0CD-4E75-A0A0-916CFADCF838}"/>
  <phoneticPr fontId="2" type="noConversion"/>
  <conditionalFormatting sqref="A2:J99796">
    <cfRule type="expression" dxfId="8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V2"/>
  <sheetViews>
    <sheetView topLeftCell="G1" zoomScaleNormal="100" workbookViewId="0">
      <pane ySplit="1" topLeftCell="A2" activePane="bottomLeft" state="frozen"/>
      <selection pane="bottomLeft" sqref="A1:V1"/>
    </sheetView>
  </sheetViews>
  <sheetFormatPr baseColWidth="10" defaultRowHeight="15" x14ac:dyDescent="0.25"/>
  <cols>
    <col min="1" max="1" width="9.5703125" style="6" bestFit="1" customWidth="1"/>
    <col min="2" max="2" width="12" style="3" bestFit="1" customWidth="1"/>
    <col min="3" max="3" width="12" style="3" customWidth="1"/>
    <col min="4" max="4" width="8.28515625" style="13" bestFit="1" customWidth="1"/>
    <col min="5" max="5" width="28" style="12" bestFit="1" customWidth="1"/>
    <col min="6" max="6" width="34.28515625" style="12" customWidth="1"/>
    <col min="7" max="7" width="25.42578125" style="12" bestFit="1" customWidth="1"/>
    <col min="8" max="8" width="25.42578125" style="12" customWidth="1"/>
    <col min="9" max="9" width="23.85546875" style="12" bestFit="1" customWidth="1"/>
    <col min="10" max="10" width="11.42578125" style="5" bestFit="1" customWidth="1"/>
    <col min="11" max="11" width="21.7109375" bestFit="1" customWidth="1"/>
    <col min="12" max="12" width="12.140625" style="1" bestFit="1" customWidth="1"/>
    <col min="13" max="13" width="23.5703125" style="14" bestFit="1" customWidth="1"/>
    <col min="14" max="14" width="12.140625" style="5" bestFit="1" customWidth="1"/>
    <col min="15" max="15" width="12.42578125" style="14" bestFit="1" customWidth="1"/>
    <col min="16" max="16" width="12.140625" style="5" bestFit="1" customWidth="1"/>
    <col min="17" max="17" width="8.42578125" style="15" bestFit="1" customWidth="1"/>
    <col min="18" max="18" width="8.7109375" style="5" bestFit="1" customWidth="1"/>
    <col min="19" max="19" width="8.7109375" style="15" bestFit="1" customWidth="1"/>
    <col min="20" max="20" width="10.28515625" style="5" bestFit="1" customWidth="1"/>
    <col min="21" max="21" width="11.42578125" style="5" bestFit="1" customWidth="1"/>
    <col min="22" max="22" width="10.28515625" style="5" bestFit="1" customWidth="1"/>
  </cols>
  <sheetData>
    <row r="1" spans="1:22" x14ac:dyDescent="0.25">
      <c r="A1" s="189" t="s">
        <v>96</v>
      </c>
      <c r="B1" s="190" t="s">
        <v>146</v>
      </c>
      <c r="C1" s="190" t="s">
        <v>369</v>
      </c>
      <c r="D1" s="190" t="s">
        <v>147</v>
      </c>
      <c r="E1" s="190" t="s">
        <v>20</v>
      </c>
      <c r="F1" s="190" t="s">
        <v>148</v>
      </c>
      <c r="G1" s="190" t="s">
        <v>160</v>
      </c>
      <c r="H1" s="190" t="s">
        <v>162</v>
      </c>
      <c r="I1" s="190" t="s">
        <v>161</v>
      </c>
      <c r="J1" s="190" t="s">
        <v>21</v>
      </c>
      <c r="K1" s="190" t="s">
        <v>149</v>
      </c>
      <c r="L1" s="190" t="s">
        <v>150</v>
      </c>
      <c r="M1" s="190" t="s">
        <v>151</v>
      </c>
      <c r="N1" s="190" t="s">
        <v>152</v>
      </c>
      <c r="O1" s="190" t="s">
        <v>153</v>
      </c>
      <c r="P1" s="190" t="s">
        <v>154</v>
      </c>
      <c r="Q1" s="190" t="s">
        <v>155</v>
      </c>
      <c r="R1" s="190" t="s">
        <v>156</v>
      </c>
      <c r="S1" s="190" t="s">
        <v>157</v>
      </c>
      <c r="T1" s="190" t="s">
        <v>158</v>
      </c>
      <c r="U1" s="190" t="s">
        <v>107</v>
      </c>
      <c r="V1" s="190" t="s">
        <v>145</v>
      </c>
    </row>
    <row r="2" spans="1:22" x14ac:dyDescent="0.25">
      <c r="A2" s="233" t="s">
        <v>428</v>
      </c>
      <c r="B2" s="233" t="s">
        <v>426</v>
      </c>
      <c r="C2" s="233" t="s">
        <v>223</v>
      </c>
      <c r="D2" s="233" t="s">
        <v>431</v>
      </c>
      <c r="J2" s="233" t="s">
        <v>432</v>
      </c>
      <c r="K2" s="233" t="s">
        <v>22</v>
      </c>
      <c r="L2" s="233" t="s">
        <v>433</v>
      </c>
      <c r="M2" s="233" t="s">
        <v>108</v>
      </c>
      <c r="N2" s="233" t="s">
        <v>433</v>
      </c>
      <c r="O2" s="233" t="s">
        <v>23</v>
      </c>
      <c r="P2" s="233" t="s">
        <v>433</v>
      </c>
      <c r="Q2" s="233" t="s">
        <v>434</v>
      </c>
      <c r="R2" s="233" t="s">
        <v>435</v>
      </c>
      <c r="S2" s="233" t="s">
        <v>436</v>
      </c>
      <c r="T2" s="233" t="s">
        <v>437</v>
      </c>
      <c r="U2" s="233" t="s">
        <v>430</v>
      </c>
      <c r="V2" s="233" t="s">
        <v>433</v>
      </c>
    </row>
  </sheetData>
  <autoFilter ref="A1:V1" xr:uid="{8B45F79E-24DF-4598-AC35-A20900C36411}"/>
  <conditionalFormatting sqref="A2:V9826">
    <cfRule type="expression" dxfId="7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4"/>
  <sheetViews>
    <sheetView zoomScaleNormal="100" workbookViewId="0">
      <selection sqref="A1:F1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191" t="s">
        <v>96</v>
      </c>
      <c r="B1" s="192" t="s">
        <v>6</v>
      </c>
      <c r="C1" s="191" t="s">
        <v>7</v>
      </c>
      <c r="D1" s="193" t="s">
        <v>109</v>
      </c>
      <c r="E1" s="192" t="s">
        <v>21</v>
      </c>
      <c r="F1" s="191" t="s">
        <v>159</v>
      </c>
    </row>
    <row r="2" spans="1:6" x14ac:dyDescent="0.25">
      <c r="A2" s="233" t="s">
        <v>428</v>
      </c>
      <c r="B2" s="233" t="s">
        <v>249</v>
      </c>
      <c r="F2" s="233" t="s">
        <v>403</v>
      </c>
    </row>
    <row r="3" spans="1:6" x14ac:dyDescent="0.25">
      <c r="A3" s="233" t="s">
        <v>428</v>
      </c>
      <c r="F3" s="233" t="s">
        <v>403</v>
      </c>
    </row>
    <row r="4" spans="1:6" x14ac:dyDescent="0.25">
      <c r="A4" s="233" t="s">
        <v>428</v>
      </c>
      <c r="B4" s="233" t="s">
        <v>126</v>
      </c>
      <c r="F4" s="233" t="s">
        <v>403</v>
      </c>
    </row>
  </sheetData>
  <conditionalFormatting sqref="A2:F9557">
    <cfRule type="expression" dxfId="6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15</vt:i4>
      </vt:variant>
      <vt:variant>
        <vt:lpstr>Plages nommées</vt:lpstr>
      </vt:variant>
      <vt:variant>
        <vt:i4>70</vt:i4>
      </vt:variant>
    </vt:vector>
  </HeadingPairs>
  <TitlesOfParts>
    <vt:vector size="85" baseType="lpstr">
      <vt:lpstr>Admin_ACO</vt:lpstr>
      <vt:lpstr>Admin_Master</vt:lpstr>
      <vt:lpstr>DEB_Recurrent</vt:lpstr>
      <vt:lpstr>DEB_Trans</vt:lpstr>
      <vt:lpstr>ENC_Détails</vt:lpstr>
      <vt:lpstr>ENC_Entête</vt:lpstr>
      <vt:lpstr>FAC_Comptes_Clients</vt:lpstr>
      <vt:lpstr>FAC_Entête</vt:lpstr>
      <vt:lpstr>FAC_Détails</vt:lpstr>
      <vt:lpstr>FAC_Projets_Détails</vt:lpstr>
      <vt:lpstr>FAC_Projets_Entête</vt:lpstr>
      <vt:lpstr>FAC_Sommaire_Taux</vt:lpstr>
      <vt:lpstr>GL_EJ_Auto</vt:lpstr>
      <vt:lpstr>GL_Trans</vt:lpstr>
      <vt:lpstr>TEC_Local</vt:lpstr>
      <vt:lpstr>DEB_Recurrent!_FilterDatabase</vt:lpstr>
      <vt:lpstr>DEB_Trans!_FilterDatabase</vt:lpstr>
      <vt:lpstr>ENC_Détails!_FilterDatabase</vt:lpstr>
      <vt:lpstr>ENC_Entête!_FilterDatabase</vt:lpstr>
      <vt:lpstr>FAC_Comptes_Clients!_FilterDatabase</vt:lpstr>
      <vt:lpstr>FAC_Entête!_FilterDatabase</vt:lpstr>
      <vt:lpstr>GL_Trans!_FilterDatabase</vt:lpstr>
      <vt:lpstr>TEC_Local!_FilterDatabase</vt:lpstr>
      <vt:lpstr>Admin_Master!AnneeA</vt:lpstr>
      <vt:lpstr>Admin_Master!AnneeDe</vt:lpstr>
      <vt:lpstr>Admin_Master!AnneePrecA</vt:lpstr>
      <vt:lpstr>Admin_Master!AnneePrecDe</vt:lpstr>
      <vt:lpstr>Admin_Master!Aujourdhui</vt:lpstr>
      <vt:lpstr>Admin_Master!DateDebutSemaine</vt:lpstr>
      <vt:lpstr>Admin_Master!DateFinSemaine</vt:lpstr>
      <vt:lpstr>Admin_Master!DateRange</vt:lpstr>
      <vt:lpstr>dnrTaux_Horaires</vt:lpstr>
      <vt:lpstr>Admin_Master!FAC_Label_AmountDue</vt:lpstr>
      <vt:lpstr>Admin_Master!FAC_Label_AmountDue_Bold</vt:lpstr>
      <vt:lpstr>Admin_Master!FAC_Label_Deposit</vt:lpstr>
      <vt:lpstr>Admin_Master!FAC_Label_Deposit_Bold</vt:lpstr>
      <vt:lpstr>Admin_Master!FAC_Label_Frais_1</vt:lpstr>
      <vt:lpstr>Admin_Master!FAC_Label_Frais_2</vt:lpstr>
      <vt:lpstr>Admin_Master!FAC_Label_Frais_3</vt:lpstr>
      <vt:lpstr>Admin_Master!FAC_Label_GrandTotal</vt:lpstr>
      <vt:lpstr>Admin_Master!FAC_Label_GrandTotal_Bold</vt:lpstr>
      <vt:lpstr>Admin_Master!FAC_Label_SubTotal_1</vt:lpstr>
      <vt:lpstr>Admin_Master!FAC_Label_SubTotal_1_Bold</vt:lpstr>
      <vt:lpstr>Admin_Master!FAC_Label_SubTotal_2</vt:lpstr>
      <vt:lpstr>Admin_Master!FAC_Label_SubTotal_2_Bold</vt:lpstr>
      <vt:lpstr>Admin_Master!FAC_Label_TPS</vt:lpstr>
      <vt:lpstr>Admin_Master!FAC_Label_TPS_Bold</vt:lpstr>
      <vt:lpstr>Admin_Master!FAC_Label_TVQ</vt:lpstr>
      <vt:lpstr>Admin_Master!FAC_Label_TVQ_Bold</vt:lpstr>
      <vt:lpstr>FAC_Projets_Détails_New</vt:lpstr>
      <vt:lpstr>Admin_Master!FolderPDFInvoice</vt:lpstr>
      <vt:lpstr>Admin_Master!FolderSharedData</vt:lpstr>
      <vt:lpstr>Admin_Master!LoggedInUser</vt:lpstr>
      <vt:lpstr>Admin_Master!MoisA</vt:lpstr>
      <vt:lpstr>MoisA</vt:lpstr>
      <vt:lpstr>Admin_Master!MoisDe</vt:lpstr>
      <vt:lpstr>MoisDe</vt:lpstr>
      <vt:lpstr>Admin_Master!MoisFinAnnéeFinancière</vt:lpstr>
      <vt:lpstr>MoisFinAnnéeFinancière</vt:lpstr>
      <vt:lpstr>Admin_Master!MoisPrecA</vt:lpstr>
      <vt:lpstr>MoisPrecA</vt:lpstr>
      <vt:lpstr>Admin_Master!MoisPrecDe</vt:lpstr>
      <vt:lpstr>MoisPrecDe</vt:lpstr>
      <vt:lpstr>Admin_Master!NomEntreprise</vt:lpstr>
      <vt:lpstr>NomEntreprise</vt:lpstr>
      <vt:lpstr>Admin_Master!QuinzeJoursA</vt:lpstr>
      <vt:lpstr>QuinzeJoursA</vt:lpstr>
      <vt:lpstr>Admin_Master!QuinzeJoursDe</vt:lpstr>
      <vt:lpstr>QuinzeJoursDe</vt:lpstr>
      <vt:lpstr>Admin_Master!SeptJoursA</vt:lpstr>
      <vt:lpstr>SeptJoursA</vt:lpstr>
      <vt:lpstr>Admin_Master!SeptJoursDe</vt:lpstr>
      <vt:lpstr>SeptJoursDe</vt:lpstr>
      <vt:lpstr>Admin_Master!Status</vt:lpstr>
      <vt:lpstr>Admin_Master!TauxHoraireFacturation</vt:lpstr>
      <vt:lpstr>Admin_Master!TEC_Client_ID</vt:lpstr>
      <vt:lpstr>Admin_Master!TEC_Current_ID</vt:lpstr>
      <vt:lpstr>Admin_Master!TEC_Date</vt:lpstr>
      <vt:lpstr>Admin_Master!TEC_Initials</vt:lpstr>
      <vt:lpstr>Admin_Master!TEC_Prof_ID</vt:lpstr>
      <vt:lpstr>Admin_Master!TrimA</vt:lpstr>
      <vt:lpstr>Admin_Master!TrimDe</vt:lpstr>
      <vt:lpstr>Admin_Master!TrimPrecA</vt:lpstr>
      <vt:lpstr>Admin_Master!TrimPrecDe</vt:lpstr>
      <vt:lpstr>Admin_Master!Years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2024-08-03T13:44:07Z</dcterms:modified>
</cp:coreProperties>
</file>