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280D3A7-FAE0-4DEF-8739-51FF39492F5A}" xr6:coauthVersionLast="47" xr6:coauthVersionMax="47" xr10:uidLastSave="{00000000-0000-0000-0000-000000000000}"/>
  <bookViews>
    <workbookView xWindow="-120" yWindow="-120" windowWidth="38640" windowHeight="15840" firstSheet="18" activeTab="39" xr2:uid="{00000000-000D-0000-FFFF-FFFF00000000}"/>
  </bookViews>
  <sheets>
    <sheet name="28-06-13" sheetId="4" r:id="rId1"/>
    <sheet name="26-08-13" sheetId="6" r:id="rId2"/>
    <sheet name="27-09-13" sheetId="7" r:id="rId3"/>
    <sheet name="20-02-14" sheetId="8" r:id="rId4"/>
    <sheet name="29-04-14" sheetId="9" r:id="rId5"/>
    <sheet name="09-09-14" sheetId="10" r:id="rId6"/>
    <sheet name="20-11-14" sheetId="11" r:id="rId7"/>
    <sheet name="20-02-15" sheetId="12" r:id="rId8"/>
    <sheet name="20-02-15 (2)" sheetId="13" r:id="rId9"/>
    <sheet name="24-03-15" sheetId="14" r:id="rId10"/>
    <sheet name="01-07-15" sheetId="15" r:id="rId11"/>
    <sheet name="29-11-15" sheetId="16" r:id="rId12"/>
    <sheet name="19-12-15" sheetId="17" r:id="rId13"/>
    <sheet name="27-04-16" sheetId="18" r:id="rId14"/>
    <sheet name="27-04-16 (2)" sheetId="19" r:id="rId15"/>
    <sheet name="08-07-16" sheetId="20" r:id="rId16"/>
    <sheet name="04-10-16" sheetId="21" r:id="rId17"/>
    <sheet name="24-04-17" sheetId="22" r:id="rId18"/>
    <sheet name="18-12-17" sheetId="23" r:id="rId19"/>
    <sheet name="24-04-18" sheetId="24" r:id="rId20"/>
    <sheet name="14-12-18" sheetId="25" r:id="rId21"/>
    <sheet name="05-03-19" sheetId="26" r:id="rId22"/>
    <sheet name="25-07-19" sheetId="27" r:id="rId23"/>
    <sheet name="06-03-20" sheetId="28" r:id="rId24"/>
    <sheet name="19-05-20" sheetId="29" r:id="rId25"/>
    <sheet name="24-07-20" sheetId="30" r:id="rId26"/>
    <sheet name="02-12-20" sheetId="31" r:id="rId27"/>
    <sheet name="04-03-21" sheetId="32" r:id="rId28"/>
    <sheet name="21-05-21" sheetId="33" r:id="rId29"/>
    <sheet name="28-03-22" sheetId="34" r:id="rId30"/>
    <sheet name="21-03-23" sheetId="35" r:id="rId31"/>
    <sheet name="03-10-23" sheetId="36" r:id="rId32"/>
    <sheet name="05-11-23" sheetId="37" r:id="rId33"/>
    <sheet name="10-05-24" sheetId="38" r:id="rId34"/>
    <sheet name="Activités" sheetId="5" r:id="rId35"/>
    <sheet name="2024-09-07 - 24-24513" sheetId="39" r:id="rId36"/>
    <sheet name="2024-12-08 - 24-24671" sheetId="40" r:id="rId37"/>
    <sheet name="2025-03-02 - 25-24821" sheetId="41" r:id="rId38"/>
    <sheet name="2025-03-31 - 25-24881" sheetId="42" r:id="rId39"/>
    <sheet name="2025-03-31 - 25-24882" sheetId="44" r:id="rId40"/>
  </sheets>
  <definedNames>
    <definedName name="dnrServices">OFFSET(#REF!,,,COUNTA(#REF!)-1,1)</definedName>
    <definedName name="Liste_Activités" localSheetId="10">Activités!$C$5:$C$47</definedName>
    <definedName name="Liste_Activités" localSheetId="26">Activités!$C$5:$C$47</definedName>
    <definedName name="Liste_Activités" localSheetId="31">Activités!$C$5:$C$47</definedName>
    <definedName name="Liste_Activités" localSheetId="27">Activités!$C$5:$C$47</definedName>
    <definedName name="Liste_Activités" localSheetId="16">Activités!$C$5:$C$47</definedName>
    <definedName name="Liste_Activités" localSheetId="21">Activités!$C$5:$C$47</definedName>
    <definedName name="Liste_Activités" localSheetId="32">Activités!$C$5:$C$47</definedName>
    <definedName name="Liste_Activités" localSheetId="23">Activités!$C$5:$C$47</definedName>
    <definedName name="Liste_Activités" localSheetId="15">Activités!$C$5:$C$47</definedName>
    <definedName name="Liste_Activités" localSheetId="33">Activités!$C$5:$C$47</definedName>
    <definedName name="Liste_Activités" localSheetId="20">Activités!$C$5:$C$47</definedName>
    <definedName name="Liste_Activités" localSheetId="18">Activités!$C$5:$C$47</definedName>
    <definedName name="Liste_Activités" localSheetId="24">Activités!$C$5:$C$47</definedName>
    <definedName name="Liste_Activités" localSheetId="12">Activités!$C$5:$C$47</definedName>
    <definedName name="Liste_Activités" localSheetId="7">Activités!$C$5:$C$47</definedName>
    <definedName name="Liste_Activités" localSheetId="8">Activités!$C$5:$C$47</definedName>
    <definedName name="Liste_Activités" localSheetId="30">Activités!$C$5:$C$47</definedName>
    <definedName name="Liste_Activités" localSheetId="28">Activités!$C$5:$C$47</definedName>
    <definedName name="Liste_Activités" localSheetId="9">Activités!$C$5:$C$47</definedName>
    <definedName name="Liste_Activités" localSheetId="17">Activités!$C$5:$C$47</definedName>
    <definedName name="Liste_Activités" localSheetId="19">Activités!$C$5:$C$47</definedName>
    <definedName name="Liste_Activités" localSheetId="25">Activités!$C$5:$C$47</definedName>
    <definedName name="Liste_Activités" localSheetId="22">Activités!$C$5:$C$47</definedName>
    <definedName name="Liste_Activités" localSheetId="13">Activités!$C$5:$C$47</definedName>
    <definedName name="Liste_Activités" localSheetId="14">Activités!$C$5:$C$47</definedName>
    <definedName name="Liste_Activités" localSheetId="29">Activités!$C$5:$C$47</definedName>
    <definedName name="Liste_Activités" localSheetId="11">Activités!$C$5:$C$47</definedName>
    <definedName name="Liste_Activités">Activités!$C$5:$C$47</definedName>
    <definedName name="Print_Area" localSheetId="10">'01-07-15'!$A$1:$F$89</definedName>
    <definedName name="Print_Area" localSheetId="26">'02-12-20'!$A$1:$F$90</definedName>
    <definedName name="Print_Area" localSheetId="31">'03-10-23'!$A$1:$F$90</definedName>
    <definedName name="Print_Area" localSheetId="27">'04-03-21'!$A$1:$F$90</definedName>
    <definedName name="Print_Area" localSheetId="16">'04-10-16'!$A$1:$F$89</definedName>
    <definedName name="Print_Area" localSheetId="21">'05-03-19'!$A$1:$F$89</definedName>
    <definedName name="Print_Area" localSheetId="32">'05-11-23'!$A$1:$F$90</definedName>
    <definedName name="Print_Area" localSheetId="23">'06-03-20'!$A$1:$F$91</definedName>
    <definedName name="Print_Area" localSheetId="15">'08-07-16'!$A$1:$F$90</definedName>
    <definedName name="Print_Area" localSheetId="33">'10-05-24'!$A$1:$F$90</definedName>
    <definedName name="Print_Area" localSheetId="20">'14-12-18'!$A$1:$F$86</definedName>
    <definedName name="Print_Area" localSheetId="18">'18-12-17'!$A$1:$F$90</definedName>
    <definedName name="Print_Area" localSheetId="24">'19-05-20'!$A$1:$F$91</definedName>
    <definedName name="Print_Area" localSheetId="12">'19-12-15'!$A$1:$F$90</definedName>
    <definedName name="Print_Area" localSheetId="7">'20-02-15'!$A$1:$F$88</definedName>
    <definedName name="Print_Area" localSheetId="8">'20-02-15 (2)'!$A$1:$F$88</definedName>
    <definedName name="Print_Area" localSheetId="30">'21-03-23'!$A$1:$F$90</definedName>
    <definedName name="Print_Area" localSheetId="28">'21-05-21'!$A$1:$F$89</definedName>
    <definedName name="Print_Area" localSheetId="9">'24-03-15'!$A$1:$F$89</definedName>
    <definedName name="Print_Area" localSheetId="17">'24-04-17'!$A$1:$F$90</definedName>
    <definedName name="Print_Area" localSheetId="19">'24-04-18'!$A$1:$F$90</definedName>
    <definedName name="Print_Area" localSheetId="25">'24-07-20'!$A$1:$F$90</definedName>
    <definedName name="Print_Area" localSheetId="22">'25-07-19'!$A$1:$F$89</definedName>
    <definedName name="Print_Area" localSheetId="13">'27-04-16'!$A$1:$F$90</definedName>
    <definedName name="Print_Area" localSheetId="14">'27-04-16 (2)'!$A$1:$F$90</definedName>
    <definedName name="Print_Area" localSheetId="29">'28-03-22'!$A$1:$F$91</definedName>
    <definedName name="Print_Area" localSheetId="11">'29-11-15'!$A$1:$F$87</definedName>
    <definedName name="_xlnm.Print_Area" localSheetId="10">'01-07-15'!$A$1:$F$89</definedName>
    <definedName name="_xlnm.Print_Area" localSheetId="26">'02-12-20'!$A$1:$F$90</definedName>
    <definedName name="_xlnm.Print_Area" localSheetId="31">'03-10-23'!$A$1:$F$90</definedName>
    <definedName name="_xlnm.Print_Area" localSheetId="27">'04-03-21'!$A$1:$F$90</definedName>
    <definedName name="_xlnm.Print_Area" localSheetId="16">'04-10-16'!$A$1:$F$89</definedName>
    <definedName name="_xlnm.Print_Area" localSheetId="21">'05-03-19'!$A$1:$F$89</definedName>
    <definedName name="_xlnm.Print_Area" localSheetId="32">'05-11-23'!$A$1:$F$90</definedName>
    <definedName name="_xlnm.Print_Area" localSheetId="23">'06-03-20'!$A$1:$F$91</definedName>
    <definedName name="_xlnm.Print_Area" localSheetId="15">'08-07-16'!$A$1:$F$90</definedName>
    <definedName name="_xlnm.Print_Area" localSheetId="5">'09-09-14'!$A$1:$F$95</definedName>
    <definedName name="_xlnm.Print_Area" localSheetId="33">'10-05-24'!$A$1:$F$90</definedName>
    <definedName name="_xlnm.Print_Area" localSheetId="20">'14-12-18'!$A$1:$F$86</definedName>
    <definedName name="_xlnm.Print_Area" localSheetId="18">'18-12-17'!$A$1:$F$90</definedName>
    <definedName name="_xlnm.Print_Area" localSheetId="24">'19-05-20'!$A$1:$F$91</definedName>
    <definedName name="_xlnm.Print_Area" localSheetId="12">'19-12-15'!$A$1:$F$90</definedName>
    <definedName name="_xlnm.Print_Area" localSheetId="3">'20-02-14'!$A$1:$F$95</definedName>
    <definedName name="_xlnm.Print_Area" localSheetId="7">'20-02-15'!$A$1:$F$88</definedName>
    <definedName name="_xlnm.Print_Area" localSheetId="8">'20-02-15 (2)'!$A$1:$F$88</definedName>
    <definedName name="_xlnm.Print_Area" localSheetId="6">'20-11-14'!$A$1:$F$95</definedName>
    <definedName name="_xlnm.Print_Area" localSheetId="36">'2024-12-08 - 24-24671'!$A$1:$F$88</definedName>
    <definedName name="_xlnm.Print_Area" localSheetId="37">'2025-03-02 - 25-24821'!$A$1:$F$88</definedName>
    <definedName name="_xlnm.Print_Area" localSheetId="38">'2025-03-31 - 25-24881'!$A$1:$F$88</definedName>
    <definedName name="_xlnm.Print_Area" localSheetId="39">'2025-03-31 - 25-24882'!$A$1:$F$88</definedName>
    <definedName name="_xlnm.Print_Area" localSheetId="30">'21-03-23'!$A$1:$F$90</definedName>
    <definedName name="_xlnm.Print_Area" localSheetId="28">'21-05-21'!$A$1:$F$89</definedName>
    <definedName name="_xlnm.Print_Area" localSheetId="9">'24-03-15'!$A$1:$F$89</definedName>
    <definedName name="_xlnm.Print_Area" localSheetId="17">'24-04-17'!$A$1:$F$90</definedName>
    <definedName name="_xlnm.Print_Area" localSheetId="19">'24-04-18'!$A$1:$F$90</definedName>
    <definedName name="_xlnm.Print_Area" localSheetId="25">'24-07-20'!$A$1:$F$90</definedName>
    <definedName name="_xlnm.Print_Area" localSheetId="22">'25-07-19'!$A$1:$F$89</definedName>
    <definedName name="_xlnm.Print_Area" localSheetId="1">'26-08-13'!$A$1:$F$95</definedName>
    <definedName name="_xlnm.Print_Area" localSheetId="13">'27-04-16'!$A$1:$F$90</definedName>
    <definedName name="_xlnm.Print_Area" localSheetId="14">'27-04-16 (2)'!$A$1:$F$90</definedName>
    <definedName name="_xlnm.Print_Area" localSheetId="2">'27-09-13'!$A$1:$F$95</definedName>
    <definedName name="_xlnm.Print_Area" localSheetId="29">'28-03-22'!$A$1:$F$91</definedName>
    <definedName name="_xlnm.Print_Area" localSheetId="0">'28-06-13'!$A$1:$F$95</definedName>
    <definedName name="_xlnm.Print_Area" localSheetId="4">'29-04-14'!$A$1:$F$95</definedName>
    <definedName name="_xlnm.Print_Area" localSheetId="11">'29-11-15'!$A$1:$F$87</definedName>
    <definedName name="_xlnm.Print_Area" localSheetId="34">Activités!$A$1:$D$47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38" l="1"/>
  <c r="E73" i="38" l="1"/>
  <c r="E70" i="37"/>
  <c r="E73" i="37"/>
  <c r="E73" i="36"/>
  <c r="E70" i="35"/>
  <c r="E73" i="35"/>
  <c r="E74" i="35"/>
  <c r="E75" i="35"/>
  <c r="E77" i="35"/>
  <c r="E81" i="35"/>
  <c r="E71" i="34"/>
  <c r="E74" i="34"/>
  <c r="E75" i="34"/>
  <c r="E76" i="34"/>
  <c r="E78" i="34"/>
  <c r="E82" i="34"/>
  <c r="E69" i="33"/>
  <c r="E72" i="33"/>
  <c r="E73" i="33"/>
  <c r="E74" i="33"/>
  <c r="E76" i="33"/>
  <c r="E80" i="33"/>
  <c r="E70" i="32"/>
  <c r="E73" i="32"/>
  <c r="E74" i="32"/>
  <c r="E75" i="32"/>
  <c r="E77" i="32"/>
  <c r="E81" i="32"/>
  <c r="E70" i="31"/>
  <c r="E73" i="31"/>
  <c r="E74" i="31"/>
  <c r="E75" i="31"/>
  <c r="E77" i="31"/>
  <c r="E81" i="31"/>
  <c r="E70" i="30"/>
  <c r="E73" i="30"/>
  <c r="E74" i="30"/>
  <c r="E75" i="30"/>
  <c r="E77" i="30"/>
  <c r="E81" i="30"/>
  <c r="E71" i="29"/>
  <c r="E74" i="29"/>
  <c r="E75" i="29"/>
  <c r="E76" i="29"/>
  <c r="E78" i="29"/>
  <c r="E82" i="29"/>
  <c r="E71" i="28"/>
  <c r="E74" i="28"/>
  <c r="E75" i="28"/>
  <c r="E76" i="28"/>
  <c r="E78" i="28"/>
  <c r="E82" i="28"/>
  <c r="E69" i="27"/>
  <c r="E72" i="27"/>
  <c r="E73" i="27"/>
  <c r="E74" i="27"/>
  <c r="E76" i="27"/>
  <c r="E80" i="27"/>
  <c r="E69" i="26"/>
  <c r="E72" i="26"/>
  <c r="E73" i="26"/>
  <c r="E74" i="26"/>
  <c r="E76" i="26"/>
  <c r="E80" i="26"/>
  <c r="E66" i="25"/>
  <c r="E69" i="25"/>
  <c r="E70" i="25"/>
  <c r="E71" i="25"/>
  <c r="E73" i="25"/>
  <c r="E77" i="25"/>
  <c r="E70" i="24"/>
  <c r="E73" i="24"/>
  <c r="E74" i="24"/>
  <c r="E75" i="24"/>
  <c r="E77" i="24"/>
  <c r="E81" i="24"/>
  <c r="E70" i="23"/>
  <c r="E73" i="23"/>
  <c r="E74" i="23"/>
  <c r="E75" i="23"/>
  <c r="E77" i="23"/>
  <c r="E81" i="23"/>
  <c r="E70" i="22"/>
  <c r="E73" i="22"/>
  <c r="E74" i="22"/>
  <c r="E75" i="22"/>
  <c r="E77" i="22"/>
  <c r="E81" i="22"/>
  <c r="E69" i="21"/>
  <c r="E72" i="21"/>
  <c r="E73" i="21"/>
  <c r="E74" i="21"/>
  <c r="E76" i="21"/>
  <c r="E80" i="21"/>
  <c r="E70" i="20"/>
  <c r="E73" i="20"/>
  <c r="E74" i="20"/>
  <c r="E75" i="20"/>
  <c r="E77" i="20"/>
  <c r="E81" i="20"/>
  <c r="E70" i="19"/>
  <c r="E73" i="19"/>
  <c r="E74" i="19"/>
  <c r="E75" i="19"/>
  <c r="E77" i="19"/>
  <c r="E81" i="19"/>
  <c r="E70" i="18"/>
  <c r="E73" i="18"/>
  <c r="E74" i="18"/>
  <c r="E75" i="18"/>
  <c r="E77" i="18"/>
  <c r="E81" i="18"/>
  <c r="E70" i="17"/>
  <c r="E73" i="17"/>
  <c r="E74" i="17"/>
  <c r="E75" i="17"/>
  <c r="E77" i="17"/>
  <c r="E81" i="17"/>
  <c r="E67" i="16"/>
  <c r="E70" i="16"/>
  <c r="E72" i="16"/>
  <c r="E71" i="16"/>
  <c r="E74" i="16"/>
  <c r="E78" i="16"/>
  <c r="E69" i="15"/>
  <c r="E72" i="15"/>
  <c r="E74" i="15"/>
  <c r="E73" i="15"/>
  <c r="E76" i="15"/>
  <c r="E80" i="15"/>
  <c r="E69" i="14"/>
  <c r="E72" i="14"/>
  <c r="E73" i="14"/>
  <c r="E68" i="13"/>
  <c r="E71" i="13"/>
  <c r="E72" i="13"/>
  <c r="E68" i="12"/>
  <c r="E71" i="12"/>
  <c r="E72" i="12"/>
  <c r="E75" i="11"/>
  <c r="E78" i="11"/>
  <c r="E80" i="11"/>
  <c r="E79" i="11"/>
  <c r="E82" i="11"/>
  <c r="E86" i="11"/>
  <c r="E75" i="10"/>
  <c r="E78" i="10"/>
  <c r="E80" i="10"/>
  <c r="E45" i="9"/>
  <c r="E63" i="9"/>
  <c r="E75" i="9"/>
  <c r="E78" i="9"/>
  <c r="E51" i="8"/>
  <c r="E71" i="8"/>
  <c r="E75" i="8"/>
  <c r="E78" i="8"/>
  <c r="E75" i="7"/>
  <c r="E78" i="7"/>
  <c r="E80" i="7"/>
  <c r="E75" i="6"/>
  <c r="E78" i="6"/>
  <c r="E75" i="4"/>
  <c r="E78" i="4"/>
  <c r="E79" i="7"/>
  <c r="E82" i="7"/>
  <c r="E86" i="7"/>
  <c r="E80" i="8"/>
  <c r="E79" i="8"/>
  <c r="E82" i="8"/>
  <c r="E86" i="8"/>
  <c r="E79" i="6"/>
  <c r="E80" i="6"/>
  <c r="E82" i="6"/>
  <c r="E86" i="6"/>
  <c r="E80" i="9"/>
  <c r="E79" i="9"/>
  <c r="E82" i="9"/>
  <c r="E86" i="9"/>
  <c r="E80" i="4"/>
  <c r="E79" i="4"/>
  <c r="E82" i="4"/>
  <c r="E86" i="4"/>
  <c r="E79" i="10"/>
  <c r="E82" i="10"/>
  <c r="E86" i="10"/>
  <c r="E74" i="14"/>
  <c r="E76" i="14"/>
  <c r="E80" i="14"/>
  <c r="E73" i="13"/>
  <c r="E75" i="13"/>
  <c r="E79" i="13"/>
  <c r="E73" i="12"/>
  <c r="E75" i="12"/>
  <c r="E79" i="12"/>
  <c r="E75" i="38" l="1"/>
  <c r="E74" i="38"/>
  <c r="E77" i="38" s="1"/>
  <c r="E81" i="38" s="1"/>
  <c r="E74" i="37"/>
  <c r="E77" i="37" s="1"/>
  <c r="E81" i="37" s="1"/>
  <c r="E75" i="37"/>
  <c r="E75" i="36"/>
  <c r="E74" i="36"/>
  <c r="E77" i="36" s="1"/>
  <c r="E81" i="36" s="1"/>
</calcChain>
</file>

<file path=xl/sharedStrings.xml><?xml version="1.0" encoding="utf-8"?>
<sst xmlns="http://schemas.openxmlformats.org/spreadsheetml/2006/main" count="1077" uniqueCount="312">
  <si>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</si>
  <si>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</si>
  <si>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</si>
  <si>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</si>
  <si>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</si>
  <si>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</si>
  <si>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</si>
  <si>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</si>
  <si>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</si>
  <si>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</si>
  <si>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</si>
  <si>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</si>
  <si>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</si>
  <si>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</si>
  <si>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</si>
  <si>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</si>
  <si>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</si>
  <si>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</si>
  <si>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</si>
  <si>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</si>
  <si>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</si>
  <si>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</si>
  <si>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</si>
  <si>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</si>
  <si>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</si>
  <si>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</si>
  <si>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</si>
  <si>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</si>
  <si>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</si>
  <si>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</si>
  <si>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</si>
  <si>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</si>
  <si>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</si>
  <si>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</si>
  <si>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</si>
  <si>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</si>
  <si>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</si>
  <si>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PARÉ ASSURANCES ET SERVICES FINANCIERS INC.</t>
  </si>
  <si>
    <t>PIERRE PARÉ</t>
  </si>
  <si>
    <t>845 boul. d'Iberville</t>
  </si>
  <si>
    <t>Saint-Jean-sur-Richelieu (Québec) J2X 4A5</t>
  </si>
  <si>
    <t># 13162</t>
  </si>
  <si>
    <t xml:space="preserve"> - Recherches et analyses fiscales relativement à la situation actuelle;</t>
  </si>
  <si>
    <t xml:space="preserve"> - Réflexions quant aux pistes de solution à envisager;</t>
  </si>
  <si>
    <t>Le 28 juin 2013</t>
  </si>
  <si>
    <t>Le 26 août 2013</t>
  </si>
  <si>
    <t># 13193</t>
  </si>
  <si>
    <t xml:space="preserve"> - Diverses discussions téléphoniques avec Michel Lafrance et le conseiller juridique;</t>
  </si>
  <si>
    <t xml:space="preserve"> - Travail concernant le rachat de la clientèle de l'employé sortant - non prévu à l'estimé initial;</t>
  </si>
  <si>
    <t xml:space="preserve"> - Analyse de la réorganisation précédente de M Lepage;</t>
  </si>
  <si>
    <t>Le 27 septembre 2013</t>
  </si>
  <si>
    <t># 13218</t>
  </si>
  <si>
    <t xml:space="preserve"> - Finaliser le mémorandum fiscal pour mettre en place la réorganisation;</t>
  </si>
  <si>
    <t xml:space="preserve"> - Préparation, déplacement et rencontre avec vous pour la signature des documents préparés;</t>
  </si>
  <si>
    <t>Le 20 février 2014</t>
  </si>
  <si>
    <t># 14024</t>
  </si>
  <si>
    <t xml:space="preserve"> - Diverses discussions et réflexions avec Michel Lafrance et Me Michael D'Souza;</t>
  </si>
  <si>
    <t xml:space="preserve"> - Diverses analyses pour trouver une solution simple et efficace;</t>
  </si>
  <si>
    <t>Travaux de transfert de la bâtisse et du volet produits financiers / Prise de position d'Intact / Rémunération vendeur:</t>
  </si>
  <si>
    <t>50% des frais encourus dans le projet d'association avec Arthur Malouin inc:</t>
  </si>
  <si>
    <t>Le 29 avril 2014</t>
  </si>
  <si>
    <t># 14083</t>
  </si>
  <si>
    <t>Travaux de transfert de la bâtisse et du volet produits financiers / Prise de position d'Intact :</t>
  </si>
  <si>
    <t>Travaux pour l'achat de la clientèle de Gamache  :</t>
  </si>
  <si>
    <t xml:space="preserve"> - Diverses discussions téléphoniques avec Michel Lafrance et Michael D'Souza;</t>
  </si>
  <si>
    <t xml:space="preserve"> - Rencontre avec vous aux bureaux de Boucherville et déplacement;</t>
  </si>
  <si>
    <t>Le 9 septembre 2014</t>
  </si>
  <si>
    <t># 14219</t>
  </si>
  <si>
    <t xml:space="preserve"> - Divers travaux fiscaux effectués;</t>
  </si>
  <si>
    <t>Le 20 novembre 2014</t>
  </si>
  <si>
    <t># 14257</t>
  </si>
  <si>
    <t xml:space="preserve"> - Analyse des projets d'offre d'achat de Brosseau et des divers courriels à ce sujet;</t>
  </si>
  <si>
    <t xml:space="preserve"> - Discussions téléphoniques avec Michel Lafrance et Intact pour la prise de participation de Intact dans votre bureau;</t>
  </si>
  <si>
    <t xml:space="preserve"> - Préparation, déplacement et rencontre avec vous, Michel Lafrance et Michael pour l'achat de Brosseau;</t>
  </si>
  <si>
    <t xml:space="preserve"> - Diverses discussions téléphiniques avec Michel Lafrance et Intact au sujet de l'achat de Brosseau;</t>
  </si>
  <si>
    <t>*** Payable sur réception.  Frais d’administration de 24 % par année sur note d’honoraires passée due. ***</t>
  </si>
  <si>
    <t>Le 20 février 2015</t>
  </si>
  <si>
    <t>845 boul. d'Iberville
Saint-Jean-sur-Richelieu (Québec) J2X 4A5</t>
  </si>
  <si>
    <t># 15019</t>
  </si>
  <si>
    <t xml:space="preserve"> - Diverses discussions, courriels, révisions de documents, etc. entourant les diverses version des offres d'achat de Brosseau;</t>
  </si>
  <si>
    <t xml:space="preserve"> - Analyse des documents fournis par Intact sur les transactions proposées, discussions avec Intact et Michel Lafrance;</t>
  </si>
  <si>
    <t xml:space="preserve"> - Répondre aux diverses questions d'Intact;</t>
  </si>
  <si>
    <t xml:space="preserve"> - Recherches et discussions avec un expert en taxes à la consommation relativement au transfert de la bâtisse, utilisation de la méthode de la comptabilité rapide au niveau de l'inscription de la société de gestion;</t>
  </si>
  <si>
    <t>Frais du consultant en taxes à la consommation</t>
  </si>
  <si>
    <t># 15020</t>
  </si>
  <si>
    <t xml:space="preserve"> - Divers travaux;</t>
  </si>
  <si>
    <t>Le 24 mars 2015</t>
  </si>
  <si>
    <t xml:space="preserve"> - Analyses et recherches entourant la possibilité d'émettre des actions à dividendes discrétionnaires à la fiducie;</t>
  </si>
  <si>
    <t xml:space="preserve"> - Révision des multiples versions de la documentation juridique afférente à la présente réorganisation;</t>
  </si>
  <si>
    <t xml:space="preserve"> - Modifications multiples au mémorandum suite aux changements survenus en cours de route et commentaires d'Intact;</t>
  </si>
  <si>
    <t xml:space="preserve"> - Analyse des différents calculs soumis par Intact;</t>
  </si>
  <si>
    <t xml:space="preserve"> - Recherches et analyse entourant certaines questions en TPS/TVQ;</t>
  </si>
  <si>
    <t xml:space="preserve"> - Recherches entourant la clause de non-concurrence et impacts fiscaux - discussions avec Intact et modifications;</t>
  </si>
  <si>
    <t xml:space="preserve"> - Préparer les différents formulaires pour verser un dividendes en capital et modifications suite aux changements survenus;</t>
  </si>
  <si>
    <t xml:space="preserve"> - Préparer les différents formulaires de roulement requis pour mettre en place la présente réorganisation;</t>
  </si>
  <si>
    <t xml:space="preserve"> - Préparation à la rencontre finale de signature des différents documents;</t>
  </si>
  <si>
    <t xml:space="preserve"> - Rencontre et déplacement pour rencontre pour signature de la documentation finale;</t>
  </si>
  <si>
    <t xml:space="preserve"> - Finaliser les différents documents de mise en place - dont le mémorandum avec bon filigrane;</t>
  </si>
  <si>
    <t xml:space="preserve"> - Diverses discussions téléphoniques avec vous, Michel Lafrance, Michael D'Souza et Intact;</t>
  </si>
  <si>
    <t xml:space="preserve"> - Lecture et rédaction de multiples courriels avec les divers intervenants;</t>
  </si>
  <si>
    <t># 15065</t>
  </si>
  <si>
    <t xml:space="preserve"> - Autres travaux tel que discuté avec Michel Lafrance;</t>
  </si>
  <si>
    <t>Le 1er juillet 2015</t>
  </si>
  <si>
    <t># 15145</t>
  </si>
  <si>
    <t xml:space="preserve"> - Discussions avec vous, Michel Lafrance et le notaire au sujet du transfert de votre maison en fiducie;</t>
  </si>
  <si>
    <t xml:space="preserve"> - Rédactions de courriel entourant le versement de dividende en capital;</t>
  </si>
  <si>
    <t xml:space="preserve"> - Révision de l'acte de fiducie et de l'acte de donation à la fiducie;</t>
  </si>
  <si>
    <t>Le 29 novembre 2015</t>
  </si>
  <si>
    <t># 15234</t>
  </si>
  <si>
    <t xml:space="preserve"> - Rencontre avec vous aux bureaux des notaires à Boucherville;</t>
  </si>
  <si>
    <t xml:space="preserve"> - Analyse pour déterminer la meilleure planification fiscale à réaliser;</t>
  </si>
  <si>
    <t xml:space="preserve"> - Diverses discussions téléphoniques avec votre comptable, vos conseillers juridiques et Intact ;</t>
  </si>
  <si>
    <t xml:space="preserve"> - Modifications au mémorandum d'une réorganisation antérieure suite à la vente des actions d'Inter-groupe en raison de l'impact fiscaux que cela a eu sur cette réorganisation ;</t>
  </si>
  <si>
    <t xml:space="preserve"> - Rédaction d'un mémorandum fiscal pour mettre en place la réorganisation pour les objectifs suivants : optimisation de votre rémunération annuelle, majorer le coût de vos actions de Paré Assurances de 500 000$, effectuer la fusion et liquidation de Gamache et Brosseau et sortir le compte de dividende en capital libre d'impôt ;</t>
  </si>
  <si>
    <t xml:space="preserve"> - Modifications au mémorandum fiscal pour effectuer les choix fiscaux avantageux pour Intact et analyses fiscales requise;</t>
  </si>
  <si>
    <t>Le 19 décembre 2015</t>
  </si>
  <si>
    <t># 15261</t>
  </si>
  <si>
    <t xml:space="preserve"> - Analyse et calculs complet du CDC de l'incorporation à aujourd'hui pour Paré Assurances ;</t>
  </si>
  <si>
    <t xml:space="preserve"> - Analyse et calculs complet du CDC de l'incorporation à aujourd'hui pour Placements Paré ;</t>
  </si>
  <si>
    <t xml:space="preserve"> - Préparer les 6 formulaires de CDC ;</t>
  </si>
  <si>
    <t xml:space="preserve"> - Modifications au mémorandum fiscal pour mettre en place la réorganisation suites aux diverses modifications survenues ;</t>
  </si>
  <si>
    <t xml:space="preserve"> - Recherches et analyses sur l'impôt de la partie IV.1 et VI.1 et discussions avec Intact ;</t>
  </si>
  <si>
    <t xml:space="preserve"> - Révision de la documentation juridique afférente à la présente réorganisation et recherches requises ;</t>
  </si>
  <si>
    <t xml:space="preserve"> - Préparer un tableau pour les flux monétaires effectués et ceux à prévoir ;</t>
  </si>
  <si>
    <t xml:space="preserve"> - Préparer les 4 formulaires de roulement requis ;</t>
  </si>
  <si>
    <t xml:space="preserve"> - Modifications au mémorandum précédent de l'achat de Brosseau pour refléter l'impact de la vente d'Inter-Groupe ;</t>
  </si>
  <si>
    <t>Le 27 avril 2016</t>
  </si>
  <si>
    <t># 16085</t>
  </si>
  <si>
    <t xml:space="preserve"> - Travail avec Michel Lafrance sur les états financiers et les déclarations de revenus de Paré Assurances et Placement Paré ;</t>
  </si>
  <si>
    <t xml:space="preserve"> - Superviser l'émission des T5 2015 des sociétés ;</t>
  </si>
  <si>
    <t xml:space="preserve"> - Questions entourant l'acquisition d'un véhicule et optimisation fiscale ;</t>
  </si>
  <si>
    <t xml:space="preserve"> - Questions entourant l'acquisition d'un immeuble et optimisation fiscale ;</t>
  </si>
  <si>
    <t xml:space="preserve"> - Divers travaux fiscaux demandés ;</t>
  </si>
  <si>
    <t xml:space="preserve"> - Travaux entourant l'émission d'avantage imposables pour la voiture ;</t>
  </si>
  <si>
    <t># 16126</t>
  </si>
  <si>
    <t>Le 31 mai 2016</t>
  </si>
  <si>
    <t xml:space="preserve"> - Travail avec Michel Lafrance sur les dividendes et T-5 de Brosseau ;</t>
  </si>
  <si>
    <t xml:space="preserve"> - Demande d'Intact d'un tableau sommaire sur les impacts fiscaux de la vente de votre part d'Inter-Groupe ;</t>
  </si>
  <si>
    <t xml:space="preserve"> - Discussions avec Michel Lafrance sur plusieurs sujet dont l'actionnariat à déclarer à l'AMF ;</t>
  </si>
  <si>
    <t>Le 8 juillet 2016</t>
  </si>
  <si>
    <t># 16170</t>
  </si>
  <si>
    <t xml:space="preserve"> - Travail d'analyse de l'ajustement du prix de souscription d'Intact ;</t>
  </si>
  <si>
    <t>Le 4 octobre 2016</t>
  </si>
  <si>
    <t># 16219</t>
  </si>
  <si>
    <t xml:space="preserve"> - Discussions téléphoniques avec Michel et le juriste concernant l'achat du nouveau volume ;</t>
  </si>
  <si>
    <t xml:space="preserve"> - Discussion téléphonique concernant les nouveaux changements à l'imposition des dividendes intersociétés ;</t>
  </si>
  <si>
    <t xml:space="preserve"> - Analyse de la situation en TPS/TVQ dans Placement et acquisition d'immeuble + discussion téléphonique avec un consultant en taxes à la consommation et discussions téléphoniques avec Michel ;</t>
  </si>
  <si>
    <t>Le 24 avril 2017</t>
  </si>
  <si>
    <t># 17092</t>
  </si>
  <si>
    <t>PARÉ BROSSEAU ASSURANCES ET SERVICES FINANCIERS INC.</t>
  </si>
  <si>
    <t xml:space="preserve"> - Révision des états financiers et déclarations d'impôts de l'année et travail avec votre comptable ;</t>
  </si>
  <si>
    <t xml:space="preserve"> - Révision de tous les formulaires fiscaux de fin d'année à produire par les différentes entitées ;</t>
  </si>
  <si>
    <t xml:space="preserve"> - Détermination de la planification fiscale de fin d'année de cette année et des années à venir ;</t>
  </si>
  <si>
    <t xml:space="preserve"> - Lecture et rédaction de divers courriels avec vous;</t>
  </si>
  <si>
    <t xml:space="preserve"> - Divers travaux fiscaux tel qu'entendus ;</t>
  </si>
  <si>
    <t>Frais de poste recommandé</t>
  </si>
  <si>
    <t xml:space="preserve"> - Démarches en TPS/TVQ pour l'impact de l'achat du nouveau volume et consultations avec un spécialiste en taxes à la consommation ;</t>
  </si>
  <si>
    <t># 17276</t>
  </si>
  <si>
    <t xml:space="preserve"> - Travail avec Gilles Séguin concernant l'utilisation des pertes fiscales de Brosseau dans Paré Assurances ;</t>
  </si>
  <si>
    <t xml:space="preserve"> - Analyses concernant les nouvelles propositions Morneau ;</t>
  </si>
  <si>
    <t>Le 18 décembre 2017</t>
  </si>
  <si>
    <t>Heures</t>
  </si>
  <si>
    <t>Taux</t>
  </si>
  <si>
    <t>Le 24 AVRIL 2018</t>
  </si>
  <si>
    <t># 18119</t>
  </si>
  <si>
    <t xml:space="preserve"> - Divers conseils fiscaux pour l'entreprise ;</t>
  </si>
  <si>
    <t>Le 14 DÉCEMBRE 2018</t>
  </si>
  <si>
    <t># 18263</t>
  </si>
  <si>
    <t xml:space="preserve"> - Analyse et recherches fiscales entourant les règles d'avantages imposables relativement aux cotisations professionnelles des employés, des remise de commissions sur leur contrats d'assurance respectifs, de la remise de cartes-cadeaux, sommaire par courriels et différents échanges avec Johanne Boutin ;</t>
  </si>
  <si>
    <t xml:space="preserve"> - Projet d'achat du courtier en voyage - analyse complète du projet, discussions téléphoniques avec vous, votre conseiller juridique et Michel Lafrance, lecture et rédactions de divers courriels avec les divers intervenants en lien avec le projet ;</t>
  </si>
  <si>
    <t xml:space="preserve"> - Analyse des états financiers et déclaration de revenus de Placement Paré et commentaires ;</t>
  </si>
  <si>
    <t xml:space="preserve"> - Analyse et préparation à la rencontre et rencontre avec vous concernant la relève de votre entreprise ;</t>
  </si>
  <si>
    <t xml:space="preserve"> - Analyse de l'optimisation de la planification de la rémunération pour 2018 ;</t>
  </si>
  <si>
    <t xml:space="preserve"> - Analyse de toute la documentation juridique produite de 2013 à 2018 en lien avec les dividendes des différentes entités et de l'attribution de ceux-ci par la fiducie, analyse de ce qui aurait dû être préparée dans toutes ces années, fournir les directives aux juristes au sujet de toute la documentation rétroactive à documenter ;</t>
  </si>
  <si>
    <t xml:space="preserve"> - Révision de toute la documentation juridique des différents documents donnant effet aux directives fournies pour 2013 à 2018, modifications et commentaires et discussions téléphoniques avec les notaires ;</t>
  </si>
  <si>
    <t xml:space="preserve"> - Diverses discussions téléphoniques avec vous, Michel Lafrance et votre conseiller juridique en lien avec les différents aspects mentionnés ;</t>
  </si>
  <si>
    <t xml:space="preserve"> - Lecture et rédaction de divers courriels en lien avec les différents aspects mentionnés ;</t>
  </si>
  <si>
    <t>Le 5 MARS 2019</t>
  </si>
  <si>
    <t># 19030</t>
  </si>
  <si>
    <t xml:space="preserve"> - Travail sur les modifications à la planification initiale de dividendes vs les objections de Intact ;</t>
  </si>
  <si>
    <t xml:space="preserve"> - Travail avec Michel Lafrance sur les T5 / Relevés 3 à produire pour 2018 ;</t>
  </si>
  <si>
    <t xml:space="preserve"> - Diverses discussions téléphoniques avec votre conseiller juridique, votre comptable et Intact sur différents aspects ;</t>
  </si>
  <si>
    <t xml:space="preserve"> - Révision des différentes versions de documents juridiques modifiés en lien avec la planification de 2018 ;</t>
  </si>
  <si>
    <t>Le 25 JUILLET 2019</t>
  </si>
  <si>
    <t># 19194</t>
  </si>
  <si>
    <t xml:space="preserve"> - Différentes consultations depuis le mois de mars 2019 ;</t>
  </si>
  <si>
    <t>Le 6 MARS 2020</t>
  </si>
  <si>
    <t># 20015</t>
  </si>
  <si>
    <t xml:space="preserve"> - Analyse de l'optimisation de la planification de la rémunération pour 2019 ;</t>
  </si>
  <si>
    <t xml:space="preserve"> - Analyse de la documentation juridique à produire et directives à Michael ;</t>
  </si>
  <si>
    <t xml:space="preserve"> - Compléter les formulaires demandés ;</t>
  </si>
  <si>
    <t xml:space="preserve"> - Diverses discussions avec Intact ;</t>
  </si>
  <si>
    <t xml:space="preserve"> - Différentes discussions avec Michel, Michael et Intact relativement à la relève ;</t>
  </si>
  <si>
    <t xml:space="preserve"> - Travail avec Michel Lafrance à la production de tous les formulaires requis ;</t>
  </si>
  <si>
    <t xml:space="preserve"> - Début d'analyse en prévision d'une rencontre de planification de la relève ;</t>
  </si>
  <si>
    <t>PARÉ ASSURANCES ET SERVICES FINANCIERS INC</t>
  </si>
  <si>
    <t>Le 20 MAI 2020</t>
  </si>
  <si>
    <t># 20149</t>
  </si>
  <si>
    <t xml:space="preserve"> - Analyse, réflexions, lecture et rédaction de divers courriels avec vous et votre comptable ;</t>
  </si>
  <si>
    <t xml:space="preserve"> - Travail d'analyse afin d'élaborer un plan de relève, le fonctionnement et les différentes possibilités ;</t>
  </si>
  <si>
    <t xml:space="preserve"> - Préparation des cédules afférentes au plan de relève optimal dans la situation ;</t>
  </si>
  <si>
    <t xml:space="preserve"> - Préparation, déplacement et rencontre avec vous et Michel Lafrance le 11 mars aux bureaux des notaires ;</t>
  </si>
  <si>
    <t xml:space="preserve"> - Préparation, déplacement et rencontre avec vous, Marie-France et Michel Lafrance le 19 mai à vos bureaux ;</t>
  </si>
  <si>
    <t>Le 24 JUILLET 2020</t>
  </si>
  <si>
    <t># 20184</t>
  </si>
  <si>
    <t xml:space="preserve"> - Diverses discussions téléphoniques et vidéoconférence avec vous, Michel Lafrance et votre conseiller juridique en lien avec les différents aspects mentionnés ;</t>
  </si>
  <si>
    <t xml:space="preserve"> - Analyse et réflexions sur les différentes possibilités et leurs impacts fiscaux et business ;</t>
  </si>
  <si>
    <t xml:space="preserve"> -  Lecture et rédaction de divers courriels avec vous et votre comptable ;</t>
  </si>
  <si>
    <t>Le 2 DÉCEMBRE 2020</t>
  </si>
  <si>
    <t># 20301</t>
  </si>
  <si>
    <t xml:space="preserve"> - Différentes discussions téléphoniques avec vous, votre comptable, votre conseiller juridique et Intact en lien avec l'introduction de Marie-France dans l'actionnariat ;</t>
  </si>
  <si>
    <t xml:space="preserve"> - Démarches avec Intact afin de faire approuver la transaction souhaitée ;</t>
  </si>
  <si>
    <t xml:space="preserve"> - Préparer les directives juridiques pour la préparation de la documentation légale afférente à l'introduction de Marie-France ;</t>
  </si>
  <si>
    <t xml:space="preserve"> - Révision d'une portion de la documentation juridique afférente à la présente réorganisation ;</t>
  </si>
  <si>
    <t>Le 4 MARS 2021</t>
  </si>
  <si>
    <t># 21041</t>
  </si>
  <si>
    <t xml:space="preserve"> - Différentes discussions téléphoniques avec vous et les différents intervenants au dossier ;</t>
  </si>
  <si>
    <t xml:space="preserve"> - Lecture, analyse et rédaction de divers courriels avec les divers intervenants ;</t>
  </si>
  <si>
    <t xml:space="preserve"> - Travail d'analyse de planification successorale et détermination de la meilleure planification fiscale et estimation des impôts qui y seraient rattachés ;</t>
  </si>
  <si>
    <t xml:space="preserve"> - Lecture, analyse et commentaires concernant les différentes versions de convention d'actionnaires ;</t>
  </si>
  <si>
    <t>Le 21 MAI 2021</t>
  </si>
  <si>
    <t># 21208</t>
  </si>
  <si>
    <t xml:space="preserve"> - Travail avec votre notaire à la préparation de votre planification successorale/testament ;</t>
  </si>
  <si>
    <t xml:space="preserve"> - Lecture, analyse et commentaires concernant les différentes versions des modifications à la convention d'actionnaires ;</t>
  </si>
  <si>
    <t xml:space="preserve"> - Préparation à la rencontre, déplacement et rencontre avec vous aux bureaux des notaires pour la signature de la mise en place de l'introduction de Marie-France dans l'actionnariat de la société ;</t>
  </si>
  <si>
    <t xml:space="preserve"> - Différentes recherches fiscales requises afin d'optimiser votre planification successorale et de déterminer les impacts fiscaux rattachés à la détention de votre maison par votre fiducie ;</t>
  </si>
  <si>
    <t>Le 28 MARS 2022</t>
  </si>
  <si>
    <t># 22073</t>
  </si>
  <si>
    <t xml:space="preserve"> - Travail avec votre comptable relativement aux différents documents comptables / fiscaux à produire ;</t>
  </si>
  <si>
    <t xml:space="preserve"> - Analyse de l'optimisation fiscale de votre société ;</t>
  </si>
  <si>
    <t xml:space="preserve"> - Lecture, analyse et rédaction de courriels avec vous et votre comptable ;</t>
  </si>
  <si>
    <t xml:space="preserve"> - Obtention des différentes informations/documents afin d'analyse les différentes possibilités de planification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</si>
  <si>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</si>
  <si>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</si>
  <si>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</si>
  <si>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</si>
  <si>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</si>
  <si>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</si>
  <si>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</si>
  <si>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</si>
  <si>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</si>
  <si>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</si>
  <si>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</si>
  <si>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</si>
  <si>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</si>
  <si>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</si>
  <si>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</si>
  <si>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</si>
  <si>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</si>
  <si>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</si>
  <si>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</si>
  <si>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</si>
  <si>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</si>
  <si>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</si>
  <si>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</si>
  <si>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</si>
  <si>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</si>
  <si>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</si>
  <si>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Discussion téléphonique avec votre comptable ;</t>
  </si>
  <si>
    <t xml:space="preserve"> - Prise de connaissance et analyse des documents en lien avec la retraite d'un employé producteur, analyse du traitement fiscal à y apporter et sommaire de mes conclusions par courriel ;</t>
  </si>
  <si>
    <t># 23056</t>
  </si>
  <si>
    <t>Le 21 MARS 2023</t>
  </si>
  <si>
    <t>Le 3 OCTOBRE 2023</t>
  </si>
  <si>
    <t># 23325</t>
  </si>
  <si>
    <t>Le 5 NOVEMBRE 2023</t>
  </si>
  <si>
    <t># 23400</t>
  </si>
  <si>
    <t xml:space="preserve"> - Travail avec votre comptables aux formulaires UHT-2900 ;</t>
  </si>
  <si>
    <t>Le 27 JUILLET 2024</t>
  </si>
  <si>
    <t># 24375</t>
  </si>
  <si>
    <t xml:space="preserve"> - Analyse de possibilité de planification avant le 25/06 &amp; Sommaire de situation ;</t>
  </si>
  <si>
    <t xml:space="preserve"> - Travail par Michel sur les rapports de gestions et discussions avec Johanne Boutin ;</t>
  </si>
  <si>
    <t>Pierre Paré</t>
  </si>
  <si>
    <t>Paré assurances et Services Financiers Inc.</t>
  </si>
  <si>
    <t>845 boul. Iberville</t>
  </si>
  <si>
    <t>Saint-Jean-Sur-Richelieu, QC, J2X 4A5</t>
  </si>
  <si>
    <t>24-24513</t>
  </si>
  <si>
    <t xml:space="preserve"> - Travail sur les rapports de gestion de juillet et août ;</t>
  </si>
  <si>
    <t xml:space="preserve"> - Préparer les directives de mise à jour des livres des minutes des diverses entités pour les</t>
  </si>
  <si>
    <t>2 dernières années pour Novallier;</t>
  </si>
  <si>
    <t xml:space="preserve"> - Diverses discussions téléphoniques avec vous et Johanne Boutin;</t>
  </si>
  <si>
    <t xml:space="preserve"> - Travail en lien avec le problème de TPS/TVQ et de l'annulation des numéros;</t>
  </si>
  <si>
    <t xml:space="preserve"> - Travail en lien avec le calcul des acomptes provisionnels de tous;</t>
  </si>
  <si>
    <t>Le 7 SEPTEMBRE 2024</t>
  </si>
  <si>
    <t>Frais d'expert en taxes</t>
  </si>
  <si>
    <t>Le 8 DÉCEMBRE 2024</t>
  </si>
  <si>
    <t>Saint-Jean-Sur-Richelieu, Québec, J2X 4A5</t>
  </si>
  <si>
    <t>24-24671</t>
  </si>
  <si>
    <t xml:space="preserve"> - Rapports de gestion des mois d'août, septembre et octobre ;</t>
  </si>
  <si>
    <t/>
  </si>
  <si>
    <t xml:space="preserve"> - Question de Revenu Québec en lien avec les TPS/TVQ ;</t>
  </si>
  <si>
    <t>Le 2 MARS 2025</t>
  </si>
  <si>
    <t>25-24821</t>
  </si>
  <si>
    <t xml:space="preserve"> - Rapports de gestion des mois de novembre et décembre ;</t>
  </si>
  <si>
    <t xml:space="preserve"> - Préparation des paramètres de rapports de gestion pour 2025 ;</t>
  </si>
  <si>
    <t xml:space="preserve"> - Diverses discussions téléphoniques avec vous;</t>
  </si>
  <si>
    <t xml:space="preserve"> - Lecture, analyse et rédaction de divers courriels avec vous;</t>
  </si>
  <si>
    <t xml:space="preserve"> - Préparation des formulaires T4A/Relevés 1 ;</t>
  </si>
  <si>
    <t xml:space="preserve"> - Débuter la préparation de fichier d'états financiers du 31 décembre 2024 ;</t>
  </si>
  <si>
    <t>Le 31 MARS 2025</t>
  </si>
  <si>
    <t>25-24881</t>
  </si>
  <si>
    <t xml:space="preserve"> - Préparation des rapports de gestion pour janvier et février ;</t>
  </si>
  <si>
    <t xml:space="preserve"> - Travail avec Johanne Boutin sur les budgets et résultats 2025 ;</t>
  </si>
  <si>
    <t xml:space="preserve"> - Analyse et mise à jour de tous les tableaux de capital-actions et caractéristiques fiscales ;</t>
  </si>
  <si>
    <t xml:space="preserve">   - </t>
  </si>
  <si>
    <t>FIDUCIE FAMILIALE PIERRE PARÉ (2013)</t>
  </si>
  <si>
    <t>55 avenue Landry</t>
  </si>
  <si>
    <t>Saint-Jean-Sur-Richelieu, Québec, J2X 4V4</t>
  </si>
  <si>
    <t>25-24882</t>
  </si>
  <si>
    <t xml:space="preserve"> - Préparation des déclarations de revenus de la fiducie ;</t>
  </si>
  <si>
    <t xml:space="preserve"> - Travail additionnel afin de préparer une nouvelle annexe demandée au Québec pour les PBR et CV de toutes les actions détenues par la fiducie ;</t>
  </si>
  <si>
    <t xml:space="preserve"> - Travail sur les annexes concernant les informations sur les constituants, fiduciaires et bénéficiaires;</t>
  </si>
  <si>
    <t xml:space="preserve"> - Lecture et rédaction de divers courriels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</si>
</sst>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2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12" fillId="0" borderId="0" xfId="0" applyFont="1" applyAlignment="1">
      <alignment horizontal="left" wrapText="1" indent="1" shrinkToFit="1"/>
    </xf>
    <xf numFmtId="0" fontId="2" fillId="0" borderId="0" xfId="3" applyFont="1" applyAlignment="1">
      <alignment horizontal="left" indent="2"/>
    </xf>
    <xf numFmtId="0" fontId="2" fillId="0" borderId="0" xfId="3" applyFont="1"/>
    <xf numFmtId="167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164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9" fontId="17" fillId="0" borderId="0" xfId="3" applyNumberFormat="1" applyFont="1" applyAlignment="1">
      <alignment horizontal="left"/>
    </xf>
    <xf numFmtId="168" fontId="17" fillId="0" borderId="0" xfId="3" applyNumberFormat="1" applyFont="1"/>
    <xf numFmtId="164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164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17" fillId="0" borderId="0" xfId="3" applyFont="1" applyAlignment="1">
      <alignment wrapText="1"/>
    </xf>
    <xf numFmtId="0" fontId="23" fillId="0" borderId="0" xfId="3" applyFont="1" applyAlignment="1">
      <alignment horizontal="center" wrapText="1" shrinkToFit="1"/>
    </xf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70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26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7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6" fillId="0" borderId="1" xfId="3" applyFont="1" applyBorder="1" applyAlignment="1">
      <alignment vertical="center"/>
    </xf>
    <xf numFmtId="4" fontId="26" fillId="0" borderId="1" xfId="3" applyNumberFormat="1" applyFont="1" applyBorder="1" applyAlignment="1">
      <alignment horizontal="right" vertical="center"/>
    </xf>
    <xf numFmtId="170" fontId="26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8" fillId="0" borderId="0" xfId="3" applyFont="1" applyAlignment="1">
      <alignment horizontal="center" vertical="top"/>
    </xf>
    <xf numFmtId="0" fontId="29" fillId="0" borderId="0" xfId="3" applyFont="1" applyAlignment="1">
      <alignment vertical="center"/>
    </xf>
    <xf numFmtId="0" fontId="30" fillId="0" borderId="0" xfId="3" applyFont="1"/>
    <xf numFmtId="0" fontId="31" fillId="0" borderId="0" xfId="3" applyFont="1" applyAlignment="1">
      <alignment vertical="center"/>
    </xf>
    <xf numFmtId="4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0" fillId="0" borderId="0" xfId="3" quotePrefix="1" applyFont="1" applyAlignment="1">
      <alignment horizontal="left" indent="1"/>
    </xf>
    <xf numFmtId="2" fontId="33" fillId="0" borderId="0" xfId="3" applyNumberFormat="1" applyFont="1" applyAlignment="1">
      <alignment horizontal="right" vertical="center" wrapText="1" shrinkToFit="1"/>
    </xf>
    <xf numFmtId="170" fontId="33" fillId="0" borderId="0" xfId="3" applyNumberFormat="1" applyFont="1" applyAlignment="1">
      <alignment horizontal="right" vertical="center" wrapText="1" shrinkToFit="1"/>
    </xf>
    <xf numFmtId="170" fontId="30" fillId="0" borderId="0" xfId="3" applyNumberFormat="1" applyFont="1" applyAlignment="1">
      <alignment horizontal="right" vertical="center" wrapText="1" shrinkToFit="1"/>
    </xf>
    <xf numFmtId="2" fontId="33" fillId="0" borderId="0" xfId="3" applyNumberFormat="1" applyFont="1" applyAlignment="1">
      <alignment horizontal="right" vertical="center"/>
    </xf>
    <xf numFmtId="0" fontId="33" fillId="0" borderId="0" xfId="3" quotePrefix="1" applyFont="1" applyAlignment="1">
      <alignment horizontal="left" wrapText="1" indent="1" shrinkToFit="1"/>
    </xf>
    <xf numFmtId="0" fontId="30" fillId="0" borderId="0" xfId="3" quotePrefix="1" applyFont="1" applyAlignment="1">
      <alignment horizontal="left" vertical="center" wrapText="1" shrinkToFit="1"/>
    </xf>
    <xf numFmtId="0" fontId="34" fillId="0" borderId="0" xfId="3" quotePrefix="1" applyFont="1" applyAlignment="1">
      <alignment horizontal="right" vertical="center" wrapText="1" shrinkToFi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0" fontId="23" fillId="0" borderId="0" xfId="3" applyNumberFormat="1" applyFont="1" applyAlignment="1">
      <alignment horizontal="center" vertical="center"/>
    </xf>
    <xf numFmtId="0" fontId="30" fillId="0" borderId="0" xfId="3" quotePrefix="1" applyFont="1" applyAlignment="1">
      <alignment vertical="center" wrapText="1" shrinkToFit="1"/>
    </xf>
    <xf numFmtId="171" fontId="37" fillId="0" borderId="0" xfId="3" applyNumberFormat="1" applyFont="1" applyAlignment="1">
      <alignment horizontal="center" vertical="center"/>
    </xf>
    <xf numFmtId="170" fontId="37" fillId="0" borderId="0" xfId="3" applyNumberFormat="1" applyFont="1" applyAlignment="1">
      <alignment horizontal="center" vertical="center"/>
    </xf>
    <xf numFmtId="164" fontId="30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/>
    </xf>
    <xf numFmtId="0" fontId="38" fillId="0" borderId="0" xfId="3" quotePrefix="1" applyFont="1" applyAlignment="1">
      <alignment vertical="center" shrinkToFit="1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40" fillId="0" borderId="0" xfId="2" applyNumberFormat="1" applyFont="1"/>
    <xf numFmtId="0" fontId="17" fillId="0" borderId="0" xfId="3" applyFont="1" applyAlignment="1">
      <alignment horizontal="right" vertical="center"/>
    </xf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4" fillId="0" borderId="0" xfId="3" applyFont="1"/>
    <xf numFmtId="0" fontId="1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3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1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3" fillId="0" borderId="0" xfId="3" applyNumberFormat="1" applyFont="1" applyAlignment="1">
      <alignment horizontal="center" vertical="center"/>
    </xf>
    <xf numFmtId="170" fontId="33" fillId="0" borderId="0" xfId="3" applyNumberFormat="1" applyFont="1" applyAlignment="1">
      <alignment horizontal="center" vertical="center"/>
    </xf>
    <xf numFmtId="0" fontId="41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4" fontId="25" fillId="5" borderId="0" xfId="3" applyNumberFormat="1" applyFont="1" applyFill="1" applyAlignment="1">
      <alignment horizontal="right"/>
    </xf>
    <xf numFmtId="171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indent="1"/>
    </xf>
    <xf numFmtId="0" fontId="10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 applyAlignment="1">
      <alignment horizontal="left" wrapText="1" indent="1" shrinkToFit="1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197CE6F6-C3EB-4387-930B-9480F8F26819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A8F741-01AF-47CD-BB48-EFD1C3D4B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2D9F45-B742-4665-9961-D55168298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3262AF-C967-480C-A482-B1A337F82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1B3396-3A1F-4113-A804-59E3ACB1E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F5CF93-243C-484E-8363-9E9B98BC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FA8A66-AEEC-4371-BEF0-DE4FC6F4A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2E45A1-0DE9-40E2-9BE6-F46E903E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E14498-29B6-4B16-AB15-FBE4D3C03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F3BE85-B092-4A9F-8733-7ECA29E3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B7953E-711B-436C-A6DB-32850C700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A24442-601E-4D08-9461-46D640D27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C677B-87C5-4664-BDC3-5FE243B5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C1BC5-6CE1-411C-80C1-AC7C4A124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E6C787-08A2-4D50-8CD3-4155F888A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6F6A5E-AADB-46C1-A9C8-B81B97A95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584CA4-8341-4294-B679-B06BEC0F1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0479C3-04E7-43C1-8FAF-2A4A93EB5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D92731B-C0CC-4E22-9AAC-4C336C9E2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64DFE4D-E346-4EB4-88CE-DD8186E722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7889" name="Picture 1">
          <a:extLst>
            <a:ext uri="{FF2B5EF4-FFF2-40B4-BE49-F238E27FC236}">
              <a16:creationId xmlns:a16="http://schemas.microsoft.com/office/drawing/2014/main" id="{2BB3BFC1-8216-321F-D0FF-8E24926E8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8913" name="Picture 1">
          <a:extLst>
            <a:ext uri="{FF2B5EF4-FFF2-40B4-BE49-F238E27FC236}">
              <a16:creationId xmlns:a16="http://schemas.microsoft.com/office/drawing/2014/main" id="{A95AD0C9-D19D-62BC-7C93-478413D2E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9937" name="Picture 1">
          <a:extLst>
            <a:ext uri="{FF2B5EF4-FFF2-40B4-BE49-F238E27FC236}">
              <a16:creationId xmlns:a16="http://schemas.microsoft.com/office/drawing/2014/main" id="{273F66F2-F30E-CF2A-2DF3-6FA5F98C5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5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41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3" t="s">
        <v>0</v>
      </c>
      <c r="B31" s="193"/>
      <c r="C31" s="193"/>
      <c r="D31" s="193"/>
      <c r="E31" s="193"/>
      <c r="F31" s="19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0"/>
      <c r="C34" s="190"/>
      <c r="D34" s="190"/>
      <c r="E34" s="28"/>
      <c r="F34" s="21"/>
    </row>
    <row r="35" spans="1:6" ht="14.25" x14ac:dyDescent="0.2">
      <c r="A35" s="21"/>
      <c r="B35" s="190"/>
      <c r="C35" s="190"/>
      <c r="D35" s="190"/>
      <c r="E35" s="28"/>
      <c r="F35" s="21"/>
    </row>
    <row r="36" spans="1:6" ht="14.25" x14ac:dyDescent="0.2">
      <c r="A36" s="21"/>
      <c r="B36" s="190" t="s">
        <v>2</v>
      </c>
      <c r="C36" s="190"/>
      <c r="D36" s="190"/>
      <c r="E36" s="28"/>
      <c r="F36" s="21"/>
    </row>
    <row r="37" spans="1:6" ht="14.25" x14ac:dyDescent="0.2">
      <c r="A37" s="21"/>
      <c r="B37" s="190"/>
      <c r="C37" s="190"/>
      <c r="D37" s="190"/>
      <c r="E37" s="28"/>
      <c r="F37" s="21"/>
    </row>
    <row r="38" spans="1:6" ht="14.25" x14ac:dyDescent="0.2">
      <c r="A38" s="21"/>
      <c r="B38" s="190"/>
      <c r="C38" s="190"/>
      <c r="D38" s="190"/>
      <c r="E38" s="28"/>
      <c r="F38" s="21"/>
    </row>
    <row r="39" spans="1:6" ht="14.25" x14ac:dyDescent="0.2">
      <c r="A39" s="21"/>
      <c r="B39" s="190" t="s">
        <v>42</v>
      </c>
      <c r="C39" s="190"/>
      <c r="D39" s="190"/>
      <c r="E39" s="28"/>
      <c r="F39" s="21"/>
    </row>
    <row r="40" spans="1:6" ht="14.25" x14ac:dyDescent="0.2">
      <c r="A40" s="21"/>
      <c r="B40" s="190"/>
      <c r="C40" s="190"/>
      <c r="D40" s="190"/>
      <c r="E40" s="28"/>
      <c r="F40" s="21"/>
    </row>
    <row r="41" spans="1:6" ht="13.5" customHeight="1" x14ac:dyDescent="0.2">
      <c r="A41" s="21"/>
      <c r="B41" s="190"/>
      <c r="C41" s="190"/>
      <c r="D41" s="190"/>
      <c r="E41" s="28"/>
      <c r="F41" s="21"/>
    </row>
    <row r="42" spans="1:6" ht="14.25" x14ac:dyDescent="0.2">
      <c r="A42" s="21"/>
      <c r="B42" s="190" t="s">
        <v>43</v>
      </c>
      <c r="C42" s="190"/>
      <c r="D42" s="190"/>
      <c r="E42" s="28"/>
      <c r="F42" s="21"/>
    </row>
    <row r="43" spans="1:6" ht="14.25" x14ac:dyDescent="0.2">
      <c r="A43" s="21"/>
      <c r="B43" s="190"/>
      <c r="C43" s="190"/>
      <c r="D43" s="190"/>
      <c r="E43" s="28"/>
      <c r="F43" s="21"/>
    </row>
    <row r="44" spans="1:6" ht="14.25" x14ac:dyDescent="0.2">
      <c r="A44" s="21"/>
      <c r="B44" s="190"/>
      <c r="C44" s="190"/>
      <c r="D44" s="190"/>
      <c r="E44" s="28"/>
      <c r="F44" s="21"/>
    </row>
    <row r="45" spans="1:6" ht="14.25" x14ac:dyDescent="0.2">
      <c r="A45" s="21"/>
      <c r="B45" s="190" t="s">
        <v>23</v>
      </c>
      <c r="C45" s="190"/>
      <c r="D45" s="190"/>
      <c r="E45" s="28"/>
      <c r="F45" s="21"/>
    </row>
    <row r="46" spans="1:6" ht="14.25" x14ac:dyDescent="0.2">
      <c r="A46" s="21"/>
      <c r="B46" s="190"/>
      <c r="C46" s="190"/>
      <c r="D46" s="190"/>
      <c r="E46" s="28"/>
      <c r="F46" s="21"/>
    </row>
    <row r="47" spans="1:6" ht="14.25" x14ac:dyDescent="0.2">
      <c r="A47" s="21"/>
      <c r="B47" s="190"/>
      <c r="C47" s="190"/>
      <c r="D47" s="190"/>
      <c r="E47" s="28"/>
      <c r="F47" s="21"/>
    </row>
    <row r="48" spans="1:6" ht="14.25" x14ac:dyDescent="0.2">
      <c r="A48" s="21"/>
      <c r="B48" s="190"/>
      <c r="C48" s="190"/>
      <c r="D48" s="190"/>
      <c r="E48" s="28"/>
      <c r="F48" s="21"/>
    </row>
    <row r="49" spans="1:6" ht="14.25" x14ac:dyDescent="0.2">
      <c r="A49" s="21"/>
      <c r="B49" s="190"/>
      <c r="C49" s="190"/>
      <c r="D49" s="190"/>
      <c r="E49" s="28"/>
      <c r="F49" s="21"/>
    </row>
    <row r="50" spans="1:6" ht="14.25" x14ac:dyDescent="0.2">
      <c r="A50" s="21"/>
      <c r="B50" s="190"/>
      <c r="C50" s="190"/>
      <c r="D50" s="190"/>
      <c r="E50" s="28"/>
      <c r="F50" s="21"/>
    </row>
    <row r="51" spans="1:6" ht="14.25" x14ac:dyDescent="0.2">
      <c r="A51" s="21"/>
      <c r="B51" s="190"/>
      <c r="C51" s="190"/>
      <c r="D51" s="190"/>
      <c r="E51" s="28"/>
      <c r="F51" s="21"/>
    </row>
    <row r="52" spans="1:6" ht="14.25" x14ac:dyDescent="0.2">
      <c r="A52" s="21"/>
      <c r="B52" s="190"/>
      <c r="C52" s="190"/>
      <c r="D52" s="190"/>
      <c r="E52" s="28"/>
      <c r="F52" s="21"/>
    </row>
    <row r="53" spans="1:6" ht="14.25" x14ac:dyDescent="0.2">
      <c r="A53" s="21"/>
      <c r="B53" s="190"/>
      <c r="C53" s="190"/>
      <c r="D53" s="190"/>
      <c r="E53" s="28"/>
      <c r="F53" s="21"/>
    </row>
    <row r="54" spans="1:6" ht="14.25" x14ac:dyDescent="0.2">
      <c r="A54" s="21"/>
      <c r="B54" s="190"/>
      <c r="C54" s="190"/>
      <c r="D54" s="190"/>
      <c r="E54" s="28"/>
      <c r="F54" s="21"/>
    </row>
    <row r="55" spans="1:6" ht="14.25" x14ac:dyDescent="0.2">
      <c r="A55" s="21"/>
      <c r="B55" s="190"/>
      <c r="C55" s="190"/>
      <c r="D55" s="190"/>
      <c r="E55" s="28"/>
      <c r="F55" s="21"/>
    </row>
    <row r="56" spans="1:6" ht="14.25" x14ac:dyDescent="0.2">
      <c r="A56" s="21"/>
      <c r="B56" s="190"/>
      <c r="C56" s="190"/>
      <c r="D56" s="190"/>
      <c r="E56" s="28"/>
      <c r="F56" s="21"/>
    </row>
    <row r="57" spans="1:6" ht="14.25" x14ac:dyDescent="0.2">
      <c r="A57" s="21"/>
      <c r="B57" s="190"/>
      <c r="C57" s="190"/>
      <c r="D57" s="190"/>
      <c r="E57" s="28"/>
      <c r="F57" s="21"/>
    </row>
    <row r="58" spans="1:6" ht="14.25" x14ac:dyDescent="0.2">
      <c r="A58" s="21"/>
      <c r="B58" s="190"/>
      <c r="C58" s="190"/>
      <c r="D58" s="190"/>
      <c r="E58" s="28"/>
      <c r="F58" s="21"/>
    </row>
    <row r="59" spans="1:6" ht="14.25" x14ac:dyDescent="0.2">
      <c r="A59" s="21"/>
      <c r="B59" s="190"/>
      <c r="C59" s="190"/>
      <c r="D59" s="190"/>
      <c r="E59" s="28"/>
      <c r="F59" s="21"/>
    </row>
    <row r="60" spans="1:6" ht="14.25" x14ac:dyDescent="0.2">
      <c r="A60" s="21"/>
      <c r="B60" s="190"/>
      <c r="C60" s="190"/>
      <c r="D60" s="190"/>
      <c r="E60" s="28"/>
      <c r="F60" s="21"/>
    </row>
    <row r="61" spans="1:6" ht="14.25" x14ac:dyDescent="0.2">
      <c r="A61" s="21"/>
      <c r="B61" s="190"/>
      <c r="C61" s="190"/>
      <c r="D61" s="190"/>
      <c r="E61" s="28"/>
      <c r="F61" s="21"/>
    </row>
    <row r="62" spans="1:6" ht="14.25" x14ac:dyDescent="0.2">
      <c r="A62" s="21"/>
      <c r="B62" s="190"/>
      <c r="C62" s="190"/>
      <c r="D62" s="190"/>
      <c r="E62" s="28"/>
      <c r="F62" s="21"/>
    </row>
    <row r="63" spans="1:6" ht="14.25" x14ac:dyDescent="0.2">
      <c r="A63" s="21"/>
      <c r="B63" s="190"/>
      <c r="C63" s="190"/>
      <c r="D63" s="190"/>
      <c r="E63" s="28"/>
      <c r="F63" s="21"/>
    </row>
    <row r="64" spans="1:6" ht="14.25" x14ac:dyDescent="0.2">
      <c r="A64" s="21"/>
      <c r="B64" s="190"/>
      <c r="C64" s="190"/>
      <c r="D64" s="190"/>
      <c r="E64" s="28"/>
      <c r="F64" s="21"/>
    </row>
    <row r="65" spans="1:6" ht="14.25" x14ac:dyDescent="0.2">
      <c r="A65" s="21"/>
      <c r="B65" s="190"/>
      <c r="C65" s="190"/>
      <c r="D65" s="190"/>
      <c r="E65" s="28"/>
      <c r="F65" s="21"/>
    </row>
    <row r="66" spans="1:6" ht="14.25" x14ac:dyDescent="0.2">
      <c r="A66" s="21"/>
      <c r="B66" s="190"/>
      <c r="C66" s="190"/>
      <c r="D66" s="190"/>
      <c r="E66" s="28"/>
      <c r="F66" s="21"/>
    </row>
    <row r="67" spans="1:6" ht="14.25" x14ac:dyDescent="0.2">
      <c r="A67" s="21"/>
      <c r="B67" s="190"/>
      <c r="C67" s="190"/>
      <c r="D67" s="190"/>
      <c r="E67" s="28"/>
      <c r="F67" s="21"/>
    </row>
    <row r="68" spans="1:6" ht="14.25" x14ac:dyDescent="0.2">
      <c r="A68" s="21"/>
      <c r="B68" s="190"/>
      <c r="C68" s="190"/>
      <c r="D68" s="190"/>
      <c r="E68" s="28"/>
      <c r="F68" s="21"/>
    </row>
    <row r="69" spans="1:6" ht="14.25" x14ac:dyDescent="0.2">
      <c r="A69" s="21"/>
      <c r="B69" s="190"/>
      <c r="C69" s="190"/>
      <c r="D69" s="190"/>
      <c r="E69" s="28"/>
      <c r="F69" s="21"/>
    </row>
    <row r="70" spans="1:6" ht="14.25" x14ac:dyDescent="0.2">
      <c r="A70" s="21"/>
      <c r="B70" s="190"/>
      <c r="C70" s="190"/>
      <c r="D70" s="190"/>
      <c r="E70" s="28"/>
      <c r="F70" s="21"/>
    </row>
    <row r="71" spans="1:6" ht="14.25" x14ac:dyDescent="0.2">
      <c r="A71" s="21"/>
      <c r="B71" s="190"/>
      <c r="C71" s="190"/>
      <c r="D71" s="190"/>
      <c r="E71" s="28"/>
      <c r="F71" s="21"/>
    </row>
    <row r="72" spans="1:6" ht="14.25" x14ac:dyDescent="0.2">
      <c r="A72" s="21"/>
      <c r="B72" s="190"/>
      <c r="C72" s="190"/>
      <c r="D72" s="190"/>
      <c r="E72" s="28"/>
      <c r="F72" s="21"/>
    </row>
    <row r="73" spans="1:6" ht="14.25" x14ac:dyDescent="0.2">
      <c r="A73" s="21"/>
      <c r="B73" s="190"/>
      <c r="C73" s="190"/>
      <c r="D73" s="190"/>
      <c r="E73" s="28"/>
      <c r="F73" s="21"/>
    </row>
    <row r="74" spans="1:6" ht="13.5" customHeight="1" x14ac:dyDescent="0.2">
      <c r="A74" s="21"/>
      <c r="B74" s="190"/>
      <c r="C74" s="190"/>
      <c r="D74" s="19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12*225</f>
        <v>2700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2700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135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269.33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3104.33</v>
      </c>
      <c r="F82" s="21"/>
    </row>
    <row r="83" spans="1:6" ht="15.75" thickTop="1" x14ac:dyDescent="0.2">
      <c r="A83" s="21"/>
      <c r="B83" s="192"/>
      <c r="C83" s="192"/>
      <c r="D83" s="192"/>
      <c r="E83" s="36"/>
      <c r="F83" s="21"/>
    </row>
    <row r="84" spans="1:6" ht="15" x14ac:dyDescent="0.2">
      <c r="A84" s="21"/>
      <c r="B84" s="191" t="s">
        <v>21</v>
      </c>
      <c r="C84" s="191"/>
      <c r="D84" s="191"/>
      <c r="E84" s="36">
        <v>0</v>
      </c>
      <c r="F84" s="21"/>
    </row>
    <row r="85" spans="1:6" ht="15" x14ac:dyDescent="0.2">
      <c r="A85" s="21"/>
      <c r="B85" s="192"/>
      <c r="C85" s="192"/>
      <c r="D85" s="19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3104.33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96"/>
      <c r="C89" s="196"/>
      <c r="D89" s="196"/>
      <c r="E89" s="196"/>
      <c r="F89" s="21"/>
    </row>
    <row r="90" spans="1:6" ht="14.25" x14ac:dyDescent="0.2">
      <c r="A90" s="189" t="s">
        <v>36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7"/>
      <c r="C93" s="197"/>
      <c r="D93" s="197"/>
      <c r="E93" s="197"/>
      <c r="F93" s="21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94"/>
      <c r="C96" s="195"/>
      <c r="D96" s="19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1">
    <pageSetUpPr fitToPage="1"/>
  </sheetPr>
  <dimension ref="A12:F92"/>
  <sheetViews>
    <sheetView view="pageBreakPreview" topLeftCell="A34" zoomScale="80" zoomScaleNormal="100" zoomScaleSheetLayoutView="80" workbookViewId="0">
      <selection activeCell="E61" sqref="E6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86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87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88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 t="s">
        <v>89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90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 t="s">
        <v>91</v>
      </c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 t="s">
        <v>93</v>
      </c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 t="s">
        <v>92</v>
      </c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 t="s">
        <v>94</v>
      </c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 t="s">
        <v>95</v>
      </c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 t="s">
        <v>96</v>
      </c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61" t="s">
        <v>97</v>
      </c>
      <c r="C55" s="61"/>
      <c r="D55" s="61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 t="s">
        <v>98</v>
      </c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 t="s">
        <v>99</v>
      </c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 t="s">
        <v>101</v>
      </c>
      <c r="C61" s="208"/>
      <c r="D61" s="208"/>
      <c r="E61" s="60"/>
      <c r="F61" s="50"/>
    </row>
    <row r="62" spans="1:6" ht="14.25" x14ac:dyDescent="0.2">
      <c r="A62" s="50"/>
      <c r="B62" s="61"/>
      <c r="C62" s="61"/>
      <c r="D62" s="61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3.5" customHeight="1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51.75*230</f>
        <v>11902.5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75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11977.5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598.88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1194.76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13771.14</v>
      </c>
      <c r="F76" s="50"/>
    </row>
    <row r="77" spans="1:6" ht="15.75" thickTop="1" x14ac:dyDescent="0.2">
      <c r="A77" s="50"/>
      <c r="B77" s="203"/>
      <c r="C77" s="203"/>
      <c r="D77" s="203"/>
      <c r="E77" s="66"/>
      <c r="F77" s="50"/>
    </row>
    <row r="78" spans="1:6" ht="15" x14ac:dyDescent="0.2">
      <c r="A78" s="50"/>
      <c r="B78" s="204" t="s">
        <v>21</v>
      </c>
      <c r="C78" s="204"/>
      <c r="D78" s="204"/>
      <c r="E78" s="66">
        <v>0</v>
      </c>
      <c r="F78" s="50"/>
    </row>
    <row r="79" spans="1:6" ht="15" x14ac:dyDescent="0.2">
      <c r="A79" s="50"/>
      <c r="B79" s="203"/>
      <c r="C79" s="203"/>
      <c r="D79" s="20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13771.14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5"/>
      <c r="C83" s="205"/>
      <c r="D83" s="205"/>
      <c r="E83" s="205"/>
      <c r="F83" s="50"/>
    </row>
    <row r="84" spans="1:6" ht="14.25" x14ac:dyDescent="0.2">
      <c r="A84" s="206" t="s">
        <v>36</v>
      </c>
      <c r="B84" s="206"/>
      <c r="C84" s="206"/>
      <c r="D84" s="206"/>
      <c r="E84" s="206"/>
      <c r="F84" s="206"/>
    </row>
    <row r="85" spans="1:6" ht="14.25" x14ac:dyDescent="0.2">
      <c r="A85" s="207" t="s">
        <v>75</v>
      </c>
      <c r="B85" s="207"/>
      <c r="C85" s="207"/>
      <c r="D85" s="207"/>
      <c r="E85" s="207"/>
      <c r="F85" s="20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9"/>
      <c r="C87" s="199"/>
      <c r="D87" s="199"/>
      <c r="E87" s="199"/>
      <c r="F87" s="50"/>
    </row>
    <row r="88" spans="1:6" ht="15" x14ac:dyDescent="0.2">
      <c r="A88" s="200" t="s">
        <v>8</v>
      </c>
      <c r="B88" s="200"/>
      <c r="C88" s="200"/>
      <c r="D88" s="200"/>
      <c r="E88" s="200"/>
      <c r="F88" s="200"/>
    </row>
    <row r="90" spans="1:6" ht="39.75" customHeight="1" x14ac:dyDescent="0.2">
      <c r="B90" s="201"/>
      <c r="C90" s="202"/>
      <c r="D90" s="20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A88:F88"/>
    <mergeCell ref="B90:D90"/>
    <mergeCell ref="B61:D61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7:D57"/>
    <mergeCell ref="B58:D58"/>
    <mergeCell ref="B59:D59"/>
    <mergeCell ref="B60:D60"/>
    <mergeCell ref="B63:D63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2">
    <pageSetUpPr fitToPage="1"/>
  </sheetPr>
  <dimension ref="A12:F92"/>
  <sheetViews>
    <sheetView view="pageBreakPreview" topLeftCell="A19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105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 t="s">
        <v>104</v>
      </c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106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61"/>
      <c r="C62" s="61"/>
      <c r="D62" s="61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3.5" customHeight="1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3*230</f>
        <v>690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690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34.5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68.83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793.33</v>
      </c>
      <c r="F76" s="50"/>
    </row>
    <row r="77" spans="1:6" ht="15.75" thickTop="1" x14ac:dyDescent="0.2">
      <c r="A77" s="50"/>
      <c r="B77" s="203"/>
      <c r="C77" s="203"/>
      <c r="D77" s="203"/>
      <c r="E77" s="66"/>
      <c r="F77" s="50"/>
    </row>
    <row r="78" spans="1:6" ht="15" x14ac:dyDescent="0.2">
      <c r="A78" s="50"/>
      <c r="B78" s="204" t="s">
        <v>21</v>
      </c>
      <c r="C78" s="204"/>
      <c r="D78" s="204"/>
      <c r="E78" s="66">
        <v>0</v>
      </c>
      <c r="F78" s="50"/>
    </row>
    <row r="79" spans="1:6" ht="15" x14ac:dyDescent="0.2">
      <c r="A79" s="50"/>
      <c r="B79" s="203"/>
      <c r="C79" s="203"/>
      <c r="D79" s="20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793.33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5"/>
      <c r="C83" s="205"/>
      <c r="D83" s="205"/>
      <c r="E83" s="205"/>
      <c r="F83" s="50"/>
    </row>
    <row r="84" spans="1:6" ht="14.25" x14ac:dyDescent="0.2">
      <c r="A84" s="206" t="s">
        <v>36</v>
      </c>
      <c r="B84" s="206"/>
      <c r="C84" s="206"/>
      <c r="D84" s="206"/>
      <c r="E84" s="206"/>
      <c r="F84" s="206"/>
    </row>
    <row r="85" spans="1:6" ht="14.25" x14ac:dyDescent="0.2">
      <c r="A85" s="207" t="s">
        <v>75</v>
      </c>
      <c r="B85" s="207"/>
      <c r="C85" s="207"/>
      <c r="D85" s="207"/>
      <c r="E85" s="207"/>
      <c r="F85" s="20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9"/>
      <c r="C87" s="199"/>
      <c r="D87" s="199"/>
      <c r="E87" s="199"/>
      <c r="F87" s="50"/>
    </row>
    <row r="88" spans="1:6" ht="15" x14ac:dyDescent="0.2">
      <c r="A88" s="200" t="s">
        <v>8</v>
      </c>
      <c r="B88" s="200"/>
      <c r="C88" s="200"/>
      <c r="D88" s="200"/>
      <c r="E88" s="200"/>
      <c r="F88" s="200"/>
    </row>
    <row r="90" spans="1:6" ht="39.75" customHeight="1" x14ac:dyDescent="0.2">
      <c r="B90" s="201"/>
      <c r="C90" s="202"/>
      <c r="D90" s="20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7:D57"/>
    <mergeCell ref="B58:D58"/>
    <mergeCell ref="B59:D59"/>
    <mergeCell ref="B60:D60"/>
    <mergeCell ref="B61:D61"/>
    <mergeCell ref="B63:D63"/>
    <mergeCell ref="B64:D64"/>
    <mergeCell ref="B65:D65"/>
    <mergeCell ref="B66:D66"/>
    <mergeCell ref="B67:D67"/>
    <mergeCell ref="B68:D68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A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3">
    <pageSetUpPr fitToPage="1"/>
  </sheetPr>
  <dimension ref="A12:F90"/>
  <sheetViews>
    <sheetView view="pageBreakPreview" topLeftCell="A31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107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108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109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 t="s">
        <v>110</v>
      </c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44.25" customHeight="1" x14ac:dyDescent="0.2">
      <c r="A41" s="50"/>
      <c r="B41" s="208" t="s">
        <v>113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 t="s">
        <v>26</v>
      </c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 t="s">
        <v>24</v>
      </c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 t="s">
        <v>27</v>
      </c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 t="s">
        <v>13</v>
      </c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208" t="s">
        <v>111</v>
      </c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 t="s">
        <v>35</v>
      </c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28.5" customHeight="1" x14ac:dyDescent="0.2">
      <c r="A62" s="50"/>
      <c r="B62" s="208" t="s">
        <v>112</v>
      </c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 t="s">
        <v>114</v>
      </c>
      <c r="C65" s="208"/>
      <c r="D65" s="208"/>
      <c r="E65" s="60"/>
      <c r="F65" s="50"/>
    </row>
    <row r="66" spans="1:6" ht="13.5" customHeight="1" x14ac:dyDescent="0.2">
      <c r="A66" s="50"/>
      <c r="B66" s="208"/>
      <c r="C66" s="208"/>
      <c r="D66" s="208"/>
      <c r="E66" s="60"/>
      <c r="F66" s="50"/>
    </row>
    <row r="67" spans="1:6" ht="13.5" customHeight="1" x14ac:dyDescent="0.2">
      <c r="A67" s="50"/>
      <c r="B67" s="49" t="s">
        <v>18</v>
      </c>
      <c r="C67" s="51"/>
      <c r="D67" s="51"/>
      <c r="E67" s="29">
        <f>37.75*230</f>
        <v>8682.5</v>
      </c>
      <c r="F67" s="50"/>
    </row>
    <row r="68" spans="1:6" ht="13.5" customHeight="1" x14ac:dyDescent="0.2">
      <c r="A68" s="50"/>
      <c r="B68" s="62" t="s">
        <v>15</v>
      </c>
      <c r="C68" s="51"/>
      <c r="D68" s="51"/>
      <c r="E68" s="30">
        <v>0</v>
      </c>
      <c r="F68" s="50"/>
    </row>
    <row r="69" spans="1:6" ht="13.5" customHeight="1" x14ac:dyDescent="0.2">
      <c r="A69" s="50"/>
      <c r="B69" s="62" t="s">
        <v>83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49" t="s">
        <v>17</v>
      </c>
      <c r="C70" s="51"/>
      <c r="D70" s="51"/>
      <c r="E70" s="29">
        <f>SUM(E67:E69)</f>
        <v>8682.5</v>
      </c>
      <c r="F70" s="50"/>
    </row>
    <row r="71" spans="1:6" ht="13.5" customHeight="1" x14ac:dyDescent="0.2">
      <c r="A71" s="50"/>
      <c r="B71" s="51" t="s">
        <v>5</v>
      </c>
      <c r="C71" s="63">
        <v>0.05</v>
      </c>
      <c r="D71" s="51"/>
      <c r="E71" s="35">
        <f>ROUND(E70*C71,2)</f>
        <v>434.13</v>
      </c>
      <c r="F71" s="50"/>
    </row>
    <row r="72" spans="1:6" ht="13.5" customHeight="1" x14ac:dyDescent="0.2">
      <c r="A72" s="50"/>
      <c r="B72" s="51" t="s">
        <v>4</v>
      </c>
      <c r="C72" s="64">
        <v>9.9750000000000005E-2</v>
      </c>
      <c r="D72" s="51"/>
      <c r="E72" s="43">
        <f>ROUND(E70*C72,2)</f>
        <v>866.08</v>
      </c>
      <c r="F72" s="50"/>
    </row>
    <row r="73" spans="1:6" ht="13.5" customHeight="1" x14ac:dyDescent="0.2">
      <c r="A73" s="50"/>
      <c r="B73" s="51"/>
      <c r="C73" s="51"/>
      <c r="D73" s="51"/>
      <c r="E73" s="65"/>
      <c r="F73" s="50"/>
    </row>
    <row r="74" spans="1:6" ht="16.5" customHeight="1" thickBot="1" x14ac:dyDescent="0.25">
      <c r="A74" s="50"/>
      <c r="B74" s="49" t="s">
        <v>19</v>
      </c>
      <c r="C74" s="51"/>
      <c r="D74" s="51"/>
      <c r="E74" s="33">
        <f>SUM(E70:E72)</f>
        <v>9982.7099999999991</v>
      </c>
      <c r="F74" s="50"/>
    </row>
    <row r="75" spans="1:6" ht="15.75" thickTop="1" x14ac:dyDescent="0.2">
      <c r="A75" s="50"/>
      <c r="B75" s="203"/>
      <c r="C75" s="203"/>
      <c r="D75" s="203"/>
      <c r="E75" s="66"/>
      <c r="F75" s="50"/>
    </row>
    <row r="76" spans="1:6" ht="15" x14ac:dyDescent="0.2">
      <c r="A76" s="50"/>
      <c r="B76" s="204" t="s">
        <v>21</v>
      </c>
      <c r="C76" s="204"/>
      <c r="D76" s="204"/>
      <c r="E76" s="66">
        <v>0</v>
      </c>
      <c r="F76" s="50"/>
    </row>
    <row r="77" spans="1:6" ht="15" x14ac:dyDescent="0.2">
      <c r="A77" s="50"/>
      <c r="B77" s="203"/>
      <c r="C77" s="203"/>
      <c r="D77" s="203"/>
      <c r="E77" s="66"/>
      <c r="F77" s="50"/>
    </row>
    <row r="78" spans="1:6" ht="19.5" customHeight="1" x14ac:dyDescent="0.2">
      <c r="A78" s="50"/>
      <c r="B78" s="67" t="s">
        <v>20</v>
      </c>
      <c r="C78" s="68"/>
      <c r="D78" s="68"/>
      <c r="E78" s="69">
        <f>E74-E76</f>
        <v>9982.7099999999991</v>
      </c>
      <c r="F78" s="50"/>
    </row>
    <row r="79" spans="1:6" ht="13.5" customHeight="1" x14ac:dyDescent="0.2">
      <c r="A79" s="50"/>
      <c r="B79" s="50"/>
      <c r="C79" s="50"/>
      <c r="D79" s="50"/>
      <c r="E79" s="50"/>
      <c r="F79" s="50"/>
    </row>
    <row r="80" spans="1:6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205"/>
      <c r="C81" s="205"/>
      <c r="D81" s="205"/>
      <c r="E81" s="205"/>
      <c r="F81" s="50"/>
    </row>
    <row r="82" spans="1:6" ht="14.25" x14ac:dyDescent="0.2">
      <c r="A82" s="206" t="s">
        <v>36</v>
      </c>
      <c r="B82" s="206"/>
      <c r="C82" s="206"/>
      <c r="D82" s="206"/>
      <c r="E82" s="206"/>
      <c r="F82" s="206"/>
    </row>
    <row r="83" spans="1:6" ht="14.25" x14ac:dyDescent="0.2">
      <c r="A83" s="207" t="s">
        <v>75</v>
      </c>
      <c r="B83" s="207"/>
      <c r="C83" s="207"/>
      <c r="D83" s="207"/>
      <c r="E83" s="207"/>
      <c r="F83" s="207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199"/>
      <c r="C85" s="199"/>
      <c r="D85" s="199"/>
      <c r="E85" s="199"/>
      <c r="F85" s="50"/>
    </row>
    <row r="86" spans="1:6" ht="15" x14ac:dyDescent="0.2">
      <c r="A86" s="200" t="s">
        <v>8</v>
      </c>
      <c r="B86" s="200"/>
      <c r="C86" s="200"/>
      <c r="D86" s="200"/>
      <c r="E86" s="200"/>
      <c r="F86" s="200"/>
    </row>
    <row r="88" spans="1:6" ht="39.75" customHeight="1" x14ac:dyDescent="0.2">
      <c r="B88" s="201"/>
      <c r="C88" s="202"/>
      <c r="D88" s="202"/>
    </row>
    <row r="89" spans="1:6" ht="13.5" customHeight="1" x14ac:dyDescent="0.2"/>
    <row r="90" spans="1:6" x14ac:dyDescent="0.2">
      <c r="B90" s="70"/>
      <c r="C90" s="70"/>
      <c r="D90" s="70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59:D59"/>
    <mergeCell ref="B60:D60"/>
    <mergeCell ref="B61:D61"/>
    <mergeCell ref="A86:F86"/>
    <mergeCell ref="B88:D88"/>
    <mergeCell ref="B62:D62"/>
    <mergeCell ref="B76:D76"/>
    <mergeCell ref="B77:D77"/>
    <mergeCell ref="B81:E81"/>
    <mergeCell ref="A82:F82"/>
    <mergeCell ref="A83:F83"/>
    <mergeCell ref="B85:E85"/>
    <mergeCell ref="B64:D64"/>
    <mergeCell ref="B65:D65"/>
    <mergeCell ref="B66:D66"/>
    <mergeCell ref="B75:D75"/>
    <mergeCell ref="B63:D63"/>
  </mergeCells>
  <dataValidations count="1">
    <dataValidation type="list" allowBlank="1" showInputMessage="1" showErrorMessage="1" sqref="B75:B77 B12:B20 B33:B66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4"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115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116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117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 t="s">
        <v>118</v>
      </c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119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 t="s">
        <v>120</v>
      </c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 t="s">
        <v>121</v>
      </c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 t="s">
        <v>122</v>
      </c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 t="s">
        <v>123</v>
      </c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 t="s">
        <v>124</v>
      </c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61"/>
      <c r="C58" s="61"/>
      <c r="D58" s="61"/>
      <c r="E58" s="60"/>
      <c r="F58" s="50"/>
    </row>
    <row r="59" spans="1:6" ht="14.25" x14ac:dyDescent="0.2">
      <c r="A59" s="50"/>
      <c r="B59" s="208" t="s">
        <v>111</v>
      </c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 t="s">
        <v>35</v>
      </c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 t="s">
        <v>125</v>
      </c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4.25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34*230</f>
        <v>7820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100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7920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396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790.02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9106.02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9106.02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91:D91"/>
    <mergeCell ref="B41:D41"/>
    <mergeCell ref="B42:D42"/>
    <mergeCell ref="B55:D55"/>
    <mergeCell ref="B80:D80"/>
    <mergeCell ref="B84:E84"/>
    <mergeCell ref="A85:F85"/>
    <mergeCell ref="A86:F86"/>
    <mergeCell ref="B88:E88"/>
    <mergeCell ref="A89:F89"/>
    <mergeCell ref="B66:D66"/>
    <mergeCell ref="B67:D67"/>
    <mergeCell ref="B68:D68"/>
    <mergeCell ref="B69:D69"/>
    <mergeCell ref="B78:D78"/>
    <mergeCell ref="B79:D79"/>
    <mergeCell ref="B65:D65"/>
    <mergeCell ref="B52:D52"/>
    <mergeCell ref="B53:D53"/>
    <mergeCell ref="B54:D54"/>
    <mergeCell ref="B56:D56"/>
    <mergeCell ref="B57:D57"/>
    <mergeCell ref="B59:D59"/>
    <mergeCell ref="B60:D60"/>
    <mergeCell ref="B61:D61"/>
    <mergeCell ref="B62:D62"/>
    <mergeCell ref="B63:D63"/>
    <mergeCell ref="B64:D64"/>
    <mergeCell ref="B51:D51"/>
    <mergeCell ref="B38:D38"/>
    <mergeCell ref="B39:D39"/>
    <mergeCell ref="B40:D40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5">
    <pageSetUpPr fitToPage="1"/>
  </sheetPr>
  <dimension ref="A12:F93"/>
  <sheetViews>
    <sheetView view="pageBreakPreview" topLeftCell="A13" zoomScale="80" zoomScaleNormal="100" zoomScaleSheetLayoutView="80" workbookViewId="0">
      <selection activeCell="E46" sqref="E4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126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127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 t="s">
        <v>128</v>
      </c>
      <c r="C34" s="208"/>
      <c r="D34" s="208"/>
      <c r="E34" s="60"/>
      <c r="F34" s="50"/>
    </row>
    <row r="35" spans="1:6" ht="14.25" x14ac:dyDescent="0.2">
      <c r="A35" s="50"/>
      <c r="B35" s="208"/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129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 t="s">
        <v>130</v>
      </c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 t="s">
        <v>131</v>
      </c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 t="s">
        <v>133</v>
      </c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 t="s">
        <v>132</v>
      </c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4.25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17.75*235</f>
        <v>4171.25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70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4241.25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212.06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423.06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4876.3700000000008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4876.3700000000008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9:D59"/>
    <mergeCell ref="B60:D60"/>
    <mergeCell ref="B61:D61"/>
    <mergeCell ref="B62:D62"/>
    <mergeCell ref="A86:F86"/>
    <mergeCell ref="B88:E88"/>
    <mergeCell ref="A89:F89"/>
    <mergeCell ref="B91:D91"/>
    <mergeCell ref="B58:D58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8:B80 B12:B20 B33:B69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6">
    <pageSetUpPr fitToPage="1"/>
  </sheetPr>
  <dimension ref="A12:F93"/>
  <sheetViews>
    <sheetView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135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134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 t="s">
        <v>136</v>
      </c>
      <c r="C34" s="208"/>
      <c r="D34" s="208"/>
      <c r="E34" s="60"/>
      <c r="F34" s="50"/>
    </row>
    <row r="35" spans="1:6" ht="14.25" x14ac:dyDescent="0.2">
      <c r="A35" s="50"/>
      <c r="B35" s="208"/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137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 t="s">
        <v>138</v>
      </c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4.25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5*235</f>
        <v>1175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1175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58.75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117.21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1350.96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1350.96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7">
    <pageSetUpPr fitToPage="1"/>
  </sheetPr>
  <dimension ref="A12:F93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139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 t="s">
        <v>141</v>
      </c>
      <c r="C34" s="208"/>
      <c r="D34" s="208"/>
      <c r="E34" s="60"/>
      <c r="F34" s="50"/>
    </row>
    <row r="35" spans="1:6" ht="14.25" x14ac:dyDescent="0.2">
      <c r="A35" s="50"/>
      <c r="B35" s="208"/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4.25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4.25*235</f>
        <v>998.75</v>
      </c>
      <c r="F70" s="50"/>
    </row>
    <row r="71" spans="1:6" ht="13.5" customHeight="1" x14ac:dyDescent="0.2">
      <c r="A71" s="50"/>
      <c r="B71" s="62" t="s">
        <v>15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998.75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49.94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99.63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1148.3200000000002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1148.3200000000002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8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144</v>
      </c>
      <c r="C35" s="208"/>
      <c r="D35" s="208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 t="s">
        <v>145</v>
      </c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30" customHeight="1" x14ac:dyDescent="0.2">
      <c r="A41" s="50"/>
      <c r="B41" s="208" t="s">
        <v>146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3.5" customHeight="1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2.25*235</f>
        <v>528.75</v>
      </c>
      <c r="F69" s="50"/>
    </row>
    <row r="70" spans="1:6" ht="13.5" customHeight="1" x14ac:dyDescent="0.2">
      <c r="A70" s="50"/>
      <c r="B70" s="62" t="s">
        <v>15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83</v>
      </c>
      <c r="C71" s="51"/>
      <c r="D71" s="51"/>
      <c r="E71" s="30">
        <v>150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678.75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33.94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67.709999999999994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780.40000000000009</v>
      </c>
      <c r="F76" s="50"/>
    </row>
    <row r="77" spans="1:6" ht="15.75" thickTop="1" x14ac:dyDescent="0.2">
      <c r="A77" s="50"/>
      <c r="B77" s="203"/>
      <c r="C77" s="203"/>
      <c r="D77" s="203"/>
      <c r="E77" s="66"/>
      <c r="F77" s="50"/>
    </row>
    <row r="78" spans="1:6" ht="15" x14ac:dyDescent="0.2">
      <c r="A78" s="50"/>
      <c r="B78" s="204" t="s">
        <v>21</v>
      </c>
      <c r="C78" s="204"/>
      <c r="D78" s="204"/>
      <c r="E78" s="66">
        <v>0</v>
      </c>
      <c r="F78" s="50"/>
    </row>
    <row r="79" spans="1:6" ht="15" x14ac:dyDescent="0.2">
      <c r="A79" s="50"/>
      <c r="B79" s="203"/>
      <c r="C79" s="203"/>
      <c r="D79" s="20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780.40000000000009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5"/>
      <c r="C83" s="205"/>
      <c r="D83" s="205"/>
      <c r="E83" s="205"/>
      <c r="F83" s="50"/>
    </row>
    <row r="84" spans="1:6" ht="14.25" x14ac:dyDescent="0.2">
      <c r="A84" s="206" t="s">
        <v>36</v>
      </c>
      <c r="B84" s="206"/>
      <c r="C84" s="206"/>
      <c r="D84" s="206"/>
      <c r="E84" s="206"/>
      <c r="F84" s="206"/>
    </row>
    <row r="85" spans="1:6" ht="14.25" x14ac:dyDescent="0.2">
      <c r="A85" s="207" t="s">
        <v>75</v>
      </c>
      <c r="B85" s="207"/>
      <c r="C85" s="207"/>
      <c r="D85" s="207"/>
      <c r="E85" s="207"/>
      <c r="F85" s="20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9"/>
      <c r="C87" s="199"/>
      <c r="D87" s="199"/>
      <c r="E87" s="199"/>
      <c r="F87" s="50"/>
    </row>
    <row r="88" spans="1:6" ht="15" x14ac:dyDescent="0.2">
      <c r="A88" s="200" t="s">
        <v>8</v>
      </c>
      <c r="B88" s="200"/>
      <c r="C88" s="200"/>
      <c r="D88" s="200"/>
      <c r="E88" s="200"/>
      <c r="F88" s="200"/>
    </row>
    <row r="90" spans="1:6" ht="39.75" customHeight="1" x14ac:dyDescent="0.2">
      <c r="B90" s="201"/>
      <c r="C90" s="202"/>
      <c r="D90" s="202"/>
    </row>
    <row r="91" spans="1:6" ht="13.5" customHeight="1" x14ac:dyDescent="0.2"/>
    <row r="92" spans="1:6" x14ac:dyDescent="0.2">
      <c r="B92" s="70"/>
      <c r="C92" s="70"/>
      <c r="D92" s="70"/>
    </row>
  </sheetData>
  <mergeCells count="45">
    <mergeCell ref="B43:D43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9"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147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148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156</v>
      </c>
      <c r="C35" s="208"/>
      <c r="D35" s="208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 t="s">
        <v>150</v>
      </c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151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 t="s">
        <v>152</v>
      </c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 t="s">
        <v>153</v>
      </c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 t="s">
        <v>154</v>
      </c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4.25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16*245</f>
        <v>3920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25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150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4095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204.75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408.48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4708.2299999999996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4708.2299999999996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88:E88"/>
    <mergeCell ref="A89:F89"/>
    <mergeCell ref="B91:D91"/>
    <mergeCell ref="B45:D45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  <mergeCell ref="B69:D69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50:D50"/>
    <mergeCell ref="B38:D38"/>
    <mergeCell ref="A30:F30"/>
    <mergeCell ref="B33:D33"/>
    <mergeCell ref="B34:D34"/>
    <mergeCell ref="B35:D35"/>
    <mergeCell ref="B37:D37"/>
  </mergeCells>
  <dataValidations count="1">
    <dataValidation type="list" allowBlank="1" showInputMessage="1" showErrorMessage="1" sqref="B78:B80 B12:B20 B33:B69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20">
    <pageSetUpPr fitToPage="1"/>
  </sheetPr>
  <dimension ref="A12:F93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157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158</v>
      </c>
      <c r="C35" s="208"/>
      <c r="D35" s="208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 t="s">
        <v>159</v>
      </c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153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4.25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6.5*245</f>
        <v>1592.5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83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1592.5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79.63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158.85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1830.98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1830.98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6">
    <mergeCell ref="B44:D44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3:B69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pageSetUpPr fitToPage="1"/>
  </sheetPr>
  <dimension ref="A12:F98"/>
  <sheetViews>
    <sheetView view="pageBreakPreview" topLeftCell="A40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46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3" t="s">
        <v>0</v>
      </c>
      <c r="B31" s="193"/>
      <c r="C31" s="193"/>
      <c r="D31" s="193"/>
      <c r="E31" s="193"/>
      <c r="F31" s="19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0"/>
      <c r="C34" s="190"/>
      <c r="D34" s="190"/>
      <c r="E34" s="28"/>
      <c r="F34" s="21"/>
    </row>
    <row r="35" spans="1:6" ht="14.25" x14ac:dyDescent="0.2">
      <c r="A35" s="21"/>
      <c r="B35" s="190"/>
      <c r="C35" s="190"/>
      <c r="D35" s="190"/>
      <c r="E35" s="28"/>
      <c r="F35" s="21"/>
    </row>
    <row r="36" spans="1:6" ht="14.25" x14ac:dyDescent="0.2">
      <c r="A36" s="21"/>
      <c r="B36" s="190" t="s">
        <v>25</v>
      </c>
      <c r="C36" s="190"/>
      <c r="D36" s="190"/>
      <c r="E36" s="28"/>
      <c r="F36" s="21"/>
    </row>
    <row r="37" spans="1:6" ht="14.25" x14ac:dyDescent="0.2">
      <c r="A37" s="21"/>
      <c r="B37" s="190"/>
      <c r="C37" s="190"/>
      <c r="D37" s="190"/>
      <c r="E37" s="28"/>
      <c r="F37" s="21"/>
    </row>
    <row r="38" spans="1:6" ht="14.25" x14ac:dyDescent="0.2">
      <c r="A38" s="21"/>
      <c r="B38" s="190"/>
      <c r="C38" s="190"/>
      <c r="D38" s="190"/>
      <c r="E38" s="28"/>
      <c r="F38" s="21"/>
    </row>
    <row r="39" spans="1:6" ht="14.25" x14ac:dyDescent="0.2">
      <c r="A39" s="21"/>
      <c r="B39" s="190" t="s">
        <v>9</v>
      </c>
      <c r="C39" s="190"/>
      <c r="D39" s="190"/>
      <c r="E39" s="28"/>
      <c r="F39" s="21"/>
    </row>
    <row r="40" spans="1:6" ht="14.25" x14ac:dyDescent="0.2">
      <c r="A40" s="21"/>
      <c r="B40" s="190"/>
      <c r="C40" s="190"/>
      <c r="D40" s="190"/>
      <c r="E40" s="28"/>
      <c r="F40" s="21"/>
    </row>
    <row r="41" spans="1:6" ht="13.5" customHeight="1" x14ac:dyDescent="0.2">
      <c r="A41" s="21"/>
      <c r="B41" s="190"/>
      <c r="C41" s="190"/>
      <c r="D41" s="190"/>
      <c r="E41" s="28"/>
      <c r="F41" s="21"/>
    </row>
    <row r="42" spans="1:6" ht="14.25" x14ac:dyDescent="0.2">
      <c r="A42" s="21"/>
      <c r="B42" s="190" t="s">
        <v>26</v>
      </c>
      <c r="C42" s="190"/>
      <c r="D42" s="190"/>
      <c r="E42" s="28"/>
      <c r="F42" s="21"/>
    </row>
    <row r="43" spans="1:6" ht="14.25" x14ac:dyDescent="0.2">
      <c r="A43" s="21"/>
      <c r="B43" s="190"/>
      <c r="C43" s="190"/>
      <c r="D43" s="190"/>
      <c r="E43" s="28"/>
      <c r="F43" s="21"/>
    </row>
    <row r="44" spans="1:6" ht="14.25" x14ac:dyDescent="0.2">
      <c r="A44" s="21"/>
      <c r="B44" s="190"/>
      <c r="C44" s="190"/>
      <c r="D44" s="190"/>
      <c r="E44" s="28"/>
      <c r="F44" s="21"/>
    </row>
    <row r="45" spans="1:6" ht="14.25" x14ac:dyDescent="0.2">
      <c r="A45" s="21"/>
      <c r="B45" s="190" t="s">
        <v>24</v>
      </c>
      <c r="C45" s="190"/>
      <c r="D45" s="190"/>
      <c r="E45" s="28"/>
      <c r="F45" s="21"/>
    </row>
    <row r="46" spans="1:6" ht="14.25" x14ac:dyDescent="0.2">
      <c r="A46" s="21"/>
      <c r="B46" s="190"/>
      <c r="C46" s="190"/>
      <c r="D46" s="190"/>
      <c r="E46" s="28"/>
      <c r="F46" s="21"/>
    </row>
    <row r="47" spans="1:6" ht="14.25" x14ac:dyDescent="0.2">
      <c r="A47" s="21"/>
      <c r="B47" s="190"/>
      <c r="C47" s="190"/>
      <c r="D47" s="190"/>
      <c r="E47" s="28"/>
      <c r="F47" s="21"/>
    </row>
    <row r="48" spans="1:6" ht="14.25" x14ac:dyDescent="0.2">
      <c r="A48" s="21"/>
      <c r="B48" s="190" t="s">
        <v>27</v>
      </c>
      <c r="C48" s="190"/>
      <c r="D48" s="190"/>
      <c r="E48" s="28"/>
      <c r="F48" s="21"/>
    </row>
    <row r="49" spans="1:6" ht="14.25" x14ac:dyDescent="0.2">
      <c r="A49" s="21"/>
      <c r="B49" s="190"/>
      <c r="C49" s="190"/>
      <c r="D49" s="190"/>
      <c r="E49" s="28"/>
      <c r="F49" s="21"/>
    </row>
    <row r="50" spans="1:6" ht="14.25" x14ac:dyDescent="0.2">
      <c r="A50" s="21"/>
      <c r="B50" s="190"/>
      <c r="C50" s="190"/>
      <c r="D50" s="190"/>
      <c r="E50" s="28"/>
      <c r="F50" s="21"/>
    </row>
    <row r="51" spans="1:6" ht="14.25" x14ac:dyDescent="0.2">
      <c r="A51" s="21"/>
      <c r="B51" s="190" t="s">
        <v>13</v>
      </c>
      <c r="C51" s="190"/>
      <c r="D51" s="190"/>
      <c r="E51" s="28"/>
      <c r="F51" s="21"/>
    </row>
    <row r="52" spans="1:6" ht="14.25" x14ac:dyDescent="0.2">
      <c r="A52" s="21"/>
      <c r="B52" s="190"/>
      <c r="C52" s="190"/>
      <c r="D52" s="190"/>
      <c r="E52" s="28"/>
      <c r="F52" s="21"/>
    </row>
    <row r="53" spans="1:6" ht="14.25" x14ac:dyDescent="0.2">
      <c r="A53" s="21"/>
      <c r="B53" s="190"/>
      <c r="C53" s="190"/>
      <c r="D53" s="190"/>
      <c r="E53" s="28"/>
      <c r="F53" s="21"/>
    </row>
    <row r="54" spans="1:6" ht="14.25" x14ac:dyDescent="0.2">
      <c r="A54" s="21"/>
      <c r="B54" s="190" t="s">
        <v>47</v>
      </c>
      <c r="C54" s="190"/>
      <c r="D54" s="190"/>
      <c r="E54" s="28"/>
      <c r="F54" s="21"/>
    </row>
    <row r="55" spans="1:6" ht="14.25" x14ac:dyDescent="0.2">
      <c r="A55" s="21"/>
      <c r="B55" s="190"/>
      <c r="C55" s="190"/>
      <c r="D55" s="190"/>
      <c r="E55" s="28"/>
      <c r="F55" s="21"/>
    </row>
    <row r="56" spans="1:6" ht="14.25" x14ac:dyDescent="0.2">
      <c r="A56" s="21"/>
      <c r="B56" s="190"/>
      <c r="C56" s="190"/>
      <c r="D56" s="190"/>
      <c r="E56" s="28"/>
      <c r="F56" s="21"/>
    </row>
    <row r="57" spans="1:6" ht="14.25" x14ac:dyDescent="0.2">
      <c r="A57" s="21"/>
      <c r="B57" s="190" t="s">
        <v>35</v>
      </c>
      <c r="C57" s="190"/>
      <c r="D57" s="190"/>
      <c r="E57" s="28"/>
      <c r="F57" s="21"/>
    </row>
    <row r="58" spans="1:6" ht="14.25" x14ac:dyDescent="0.2">
      <c r="A58" s="21"/>
      <c r="B58" s="190"/>
      <c r="C58" s="190"/>
      <c r="D58" s="190"/>
      <c r="E58" s="28"/>
      <c r="F58" s="21"/>
    </row>
    <row r="59" spans="1:6" ht="14.25" x14ac:dyDescent="0.2">
      <c r="A59" s="21"/>
      <c r="B59" s="190"/>
      <c r="C59" s="190"/>
      <c r="D59" s="190"/>
      <c r="E59" s="28"/>
      <c r="F59" s="21"/>
    </row>
    <row r="60" spans="1:6" ht="14.25" x14ac:dyDescent="0.2">
      <c r="A60" s="21"/>
      <c r="B60" s="190" t="s">
        <v>48</v>
      </c>
      <c r="C60" s="190"/>
      <c r="D60" s="190"/>
      <c r="E60" s="28"/>
      <c r="F60" s="21"/>
    </row>
    <row r="61" spans="1:6" ht="14.25" x14ac:dyDescent="0.2">
      <c r="A61" s="21"/>
      <c r="B61" s="190"/>
      <c r="C61" s="190"/>
      <c r="D61" s="190"/>
      <c r="E61" s="28"/>
      <c r="F61" s="21"/>
    </row>
    <row r="62" spans="1:6" ht="14.25" x14ac:dyDescent="0.2">
      <c r="A62" s="21"/>
      <c r="B62" s="190"/>
      <c r="C62" s="190"/>
      <c r="D62" s="190"/>
      <c r="E62" s="28"/>
      <c r="F62" s="21"/>
    </row>
    <row r="63" spans="1:6" ht="14.25" x14ac:dyDescent="0.2">
      <c r="A63" s="21"/>
      <c r="B63" s="190" t="s">
        <v>49</v>
      </c>
      <c r="C63" s="190"/>
      <c r="D63" s="190"/>
      <c r="E63" s="28"/>
      <c r="F63" s="21"/>
    </row>
    <row r="64" spans="1:6" ht="14.25" x14ac:dyDescent="0.2">
      <c r="A64" s="21"/>
      <c r="B64" s="190"/>
      <c r="C64" s="190"/>
      <c r="D64" s="190"/>
      <c r="E64" s="28"/>
      <c r="F64" s="21"/>
    </row>
    <row r="65" spans="1:6" ht="14.25" x14ac:dyDescent="0.2">
      <c r="A65" s="21"/>
      <c r="B65" s="190"/>
      <c r="C65" s="190"/>
      <c r="D65" s="190"/>
      <c r="E65" s="28"/>
      <c r="F65" s="21"/>
    </row>
    <row r="66" spans="1:6" ht="14.25" x14ac:dyDescent="0.2">
      <c r="A66" s="21"/>
      <c r="B66" s="190"/>
      <c r="C66" s="190"/>
      <c r="D66" s="190"/>
      <c r="E66" s="28"/>
      <c r="F66" s="21"/>
    </row>
    <row r="67" spans="1:6" ht="14.25" x14ac:dyDescent="0.2">
      <c r="A67" s="21"/>
      <c r="B67" s="190"/>
      <c r="C67" s="190"/>
      <c r="D67" s="190"/>
      <c r="E67" s="28"/>
      <c r="F67" s="21"/>
    </row>
    <row r="68" spans="1:6" ht="14.25" x14ac:dyDescent="0.2">
      <c r="A68" s="21"/>
      <c r="B68" s="190"/>
      <c r="C68" s="190"/>
      <c r="D68" s="190"/>
      <c r="E68" s="28"/>
      <c r="F68" s="21"/>
    </row>
    <row r="69" spans="1:6" ht="14.25" x14ac:dyDescent="0.2">
      <c r="A69" s="21"/>
      <c r="B69" s="190"/>
      <c r="C69" s="190"/>
      <c r="D69" s="190"/>
      <c r="E69" s="28"/>
      <c r="F69" s="21"/>
    </row>
    <row r="70" spans="1:6" ht="14.25" x14ac:dyDescent="0.2">
      <c r="A70" s="21"/>
      <c r="B70" s="190"/>
      <c r="C70" s="190"/>
      <c r="D70" s="190"/>
      <c r="E70" s="28"/>
      <c r="F70" s="21"/>
    </row>
    <row r="71" spans="1:6" ht="14.25" x14ac:dyDescent="0.2">
      <c r="A71" s="21"/>
      <c r="B71" s="190"/>
      <c r="C71" s="190"/>
      <c r="D71" s="190"/>
      <c r="E71" s="28"/>
      <c r="F71" s="21"/>
    </row>
    <row r="72" spans="1:6" ht="14.25" x14ac:dyDescent="0.2">
      <c r="A72" s="21"/>
      <c r="B72" s="190"/>
      <c r="C72" s="190"/>
      <c r="D72" s="190"/>
      <c r="E72" s="28"/>
      <c r="F72" s="21"/>
    </row>
    <row r="73" spans="1:6" ht="14.25" x14ac:dyDescent="0.2">
      <c r="A73" s="21"/>
      <c r="B73" s="190"/>
      <c r="C73" s="190"/>
      <c r="D73" s="190"/>
      <c r="E73" s="28"/>
      <c r="F73" s="21"/>
    </row>
    <row r="74" spans="1:6" ht="13.5" customHeight="1" x14ac:dyDescent="0.2">
      <c r="A74" s="21"/>
      <c r="B74" s="190"/>
      <c r="C74" s="190"/>
      <c r="D74" s="19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18*225</f>
        <v>4050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4050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202.5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403.99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4656.49</v>
      </c>
      <c r="F82" s="21"/>
    </row>
    <row r="83" spans="1:6" ht="15.75" thickTop="1" x14ac:dyDescent="0.2">
      <c r="A83" s="21"/>
      <c r="B83" s="192"/>
      <c r="C83" s="192"/>
      <c r="D83" s="192"/>
      <c r="E83" s="36"/>
      <c r="F83" s="21"/>
    </row>
    <row r="84" spans="1:6" ht="15" x14ac:dyDescent="0.2">
      <c r="A84" s="21"/>
      <c r="B84" s="191" t="s">
        <v>21</v>
      </c>
      <c r="C84" s="191"/>
      <c r="D84" s="191"/>
      <c r="E84" s="36">
        <v>0</v>
      </c>
      <c r="F84" s="21"/>
    </row>
    <row r="85" spans="1:6" ht="15" x14ac:dyDescent="0.2">
      <c r="A85" s="21"/>
      <c r="B85" s="192"/>
      <c r="C85" s="192"/>
      <c r="D85" s="19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4656.49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96"/>
      <c r="C89" s="196"/>
      <c r="D89" s="196"/>
      <c r="E89" s="196"/>
      <c r="F89" s="21"/>
    </row>
    <row r="90" spans="1:6" ht="14.25" x14ac:dyDescent="0.2">
      <c r="A90" s="189" t="s">
        <v>36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7"/>
      <c r="C93" s="197"/>
      <c r="D93" s="197"/>
      <c r="E93" s="197"/>
      <c r="F93" s="21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94"/>
      <c r="C96" s="195"/>
      <c r="D96" s="19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FDFE-3462-4030-B244-585C11B34014}">
  <sheetPr codeName="Feuil21"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164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165</v>
      </c>
      <c r="C35" s="208"/>
      <c r="D35" s="208"/>
      <c r="E35" s="60"/>
      <c r="F35" s="50"/>
    </row>
    <row r="36" spans="1:6" ht="14.25" customHeight="1" x14ac:dyDescent="0.2">
      <c r="A36" s="50"/>
      <c r="B36" s="61"/>
      <c r="C36" s="61"/>
      <c r="D36" s="61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61"/>
      <c r="C67" s="72" t="s">
        <v>161</v>
      </c>
      <c r="D67" s="72" t="s">
        <v>162</v>
      </c>
      <c r="E67" s="60"/>
      <c r="F67" s="50"/>
    </row>
    <row r="68" spans="1:6" ht="14.25" x14ac:dyDescent="0.2">
      <c r="A68" s="50"/>
      <c r="B68" s="61"/>
      <c r="C68" s="73">
        <v>14.75</v>
      </c>
      <c r="D68" s="74">
        <v>255</v>
      </c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C68*D68</f>
        <v>3761.25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25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20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3806.25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190.31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379.67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4376.2299999999996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4376.2299999999996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78:B80 B12:B20 B33:B69" xr:uid="{8E868412-5547-46C2-96A3-247EE154F7C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7D7-8B44-422D-A847-7CE5CBB57901}">
  <sheetPr codeName="Feuil22">
    <pageSetUpPr fitToPage="1"/>
  </sheetPr>
  <dimension ref="A12:F89"/>
  <sheetViews>
    <sheetView view="pageBreakPreview" topLeftCell="A31" zoomScale="80" zoomScaleNormal="100" zoomScaleSheetLayoutView="80" workbookViewId="0">
      <selection activeCell="A41" sqref="A41:XFD5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166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167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171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45" customHeight="1" x14ac:dyDescent="0.2">
      <c r="A37" s="50"/>
      <c r="B37" s="208" t="s">
        <v>168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32.25" customHeight="1" x14ac:dyDescent="0.2">
      <c r="A39" s="50"/>
      <c r="B39" s="208" t="s">
        <v>169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170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 t="s">
        <v>172</v>
      </c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42.75" customHeight="1" x14ac:dyDescent="0.2">
      <c r="A45" s="50"/>
      <c r="B45" s="208" t="s">
        <v>173</v>
      </c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30" customHeight="1" x14ac:dyDescent="0.2">
      <c r="A47" s="50"/>
      <c r="B47" s="208" t="s">
        <v>174</v>
      </c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 t="s">
        <v>175</v>
      </c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 t="s">
        <v>176</v>
      </c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61"/>
      <c r="C63" s="72" t="s">
        <v>161</v>
      </c>
      <c r="D63" s="72" t="s">
        <v>162</v>
      </c>
      <c r="E63" s="60"/>
      <c r="F63" s="50"/>
    </row>
    <row r="64" spans="1:6" ht="14.25" x14ac:dyDescent="0.2">
      <c r="A64" s="50"/>
      <c r="B64" s="61"/>
      <c r="C64" s="73">
        <v>30.75</v>
      </c>
      <c r="D64" s="74">
        <v>255</v>
      </c>
      <c r="E64" s="60"/>
      <c r="F64" s="50"/>
    </row>
    <row r="65" spans="1:6" ht="13.5" customHeight="1" x14ac:dyDescent="0.2">
      <c r="A65" s="50"/>
      <c r="B65" s="208"/>
      <c r="C65" s="208"/>
      <c r="D65" s="208"/>
      <c r="E65" s="60"/>
      <c r="F65" s="50"/>
    </row>
    <row r="66" spans="1:6" ht="13.5" customHeight="1" x14ac:dyDescent="0.2">
      <c r="A66" s="50"/>
      <c r="B66" s="49" t="s">
        <v>18</v>
      </c>
      <c r="C66" s="51"/>
      <c r="D66" s="51"/>
      <c r="E66" s="29">
        <f>C64*D64</f>
        <v>7841.25</v>
      </c>
      <c r="F66" s="50"/>
    </row>
    <row r="67" spans="1:6" ht="13.5" customHeight="1" x14ac:dyDescent="0.2">
      <c r="A67" s="50"/>
      <c r="B67" s="62" t="s">
        <v>155</v>
      </c>
      <c r="C67" s="51"/>
      <c r="D67" s="51"/>
      <c r="E67" s="30">
        <v>0</v>
      </c>
      <c r="F67" s="50"/>
    </row>
    <row r="68" spans="1:6" ht="13.5" customHeight="1" x14ac:dyDescent="0.2">
      <c r="A68" s="50"/>
      <c r="B68" s="62" t="s">
        <v>16</v>
      </c>
      <c r="C68" s="51"/>
      <c r="D68" s="51"/>
      <c r="E68" s="30">
        <v>0</v>
      </c>
      <c r="F68" s="50"/>
    </row>
    <row r="69" spans="1:6" ht="13.5" customHeight="1" x14ac:dyDescent="0.2">
      <c r="A69" s="50"/>
      <c r="B69" s="49" t="s">
        <v>17</v>
      </c>
      <c r="C69" s="51"/>
      <c r="D69" s="51"/>
      <c r="E69" s="29">
        <f>SUM(E66:E68)</f>
        <v>7841.25</v>
      </c>
      <c r="F69" s="50"/>
    </row>
    <row r="70" spans="1:6" ht="13.5" customHeight="1" x14ac:dyDescent="0.2">
      <c r="A70" s="50"/>
      <c r="B70" s="51" t="s">
        <v>5</v>
      </c>
      <c r="C70" s="63">
        <v>0.05</v>
      </c>
      <c r="D70" s="51"/>
      <c r="E70" s="35">
        <f>ROUND(E69*C70,2)</f>
        <v>392.06</v>
      </c>
      <c r="F70" s="50"/>
    </row>
    <row r="71" spans="1:6" ht="13.5" customHeight="1" x14ac:dyDescent="0.2">
      <c r="A71" s="50"/>
      <c r="B71" s="51" t="s">
        <v>4</v>
      </c>
      <c r="C71" s="64">
        <v>9.9750000000000005E-2</v>
      </c>
      <c r="D71" s="51"/>
      <c r="E71" s="43">
        <f>ROUND(E69*C71,2)</f>
        <v>782.16</v>
      </c>
      <c r="F71" s="50"/>
    </row>
    <row r="72" spans="1:6" ht="13.5" customHeight="1" x14ac:dyDescent="0.2">
      <c r="A72" s="50"/>
      <c r="B72" s="51"/>
      <c r="C72" s="51"/>
      <c r="D72" s="51"/>
      <c r="E72" s="65"/>
      <c r="F72" s="50"/>
    </row>
    <row r="73" spans="1:6" ht="16.5" customHeight="1" thickBot="1" x14ac:dyDescent="0.25">
      <c r="A73" s="50"/>
      <c r="B73" s="49" t="s">
        <v>19</v>
      </c>
      <c r="C73" s="51"/>
      <c r="D73" s="51"/>
      <c r="E73" s="33">
        <f>SUM(E69:E71)</f>
        <v>9015.4699999999993</v>
      </c>
      <c r="F73" s="50"/>
    </row>
    <row r="74" spans="1:6" ht="15.75" thickTop="1" x14ac:dyDescent="0.2">
      <c r="A74" s="50"/>
      <c r="B74" s="203"/>
      <c r="C74" s="203"/>
      <c r="D74" s="203"/>
      <c r="E74" s="66"/>
      <c r="F74" s="50"/>
    </row>
    <row r="75" spans="1:6" ht="15" x14ac:dyDescent="0.2">
      <c r="A75" s="50"/>
      <c r="B75" s="204" t="s">
        <v>21</v>
      </c>
      <c r="C75" s="204"/>
      <c r="D75" s="204"/>
      <c r="E75" s="66">
        <v>0</v>
      </c>
      <c r="F75" s="50"/>
    </row>
    <row r="76" spans="1:6" ht="15" x14ac:dyDescent="0.2">
      <c r="A76" s="50"/>
      <c r="B76" s="203"/>
      <c r="C76" s="203"/>
      <c r="D76" s="203"/>
      <c r="E76" s="66"/>
      <c r="F76" s="50"/>
    </row>
    <row r="77" spans="1:6" ht="19.5" customHeight="1" x14ac:dyDescent="0.2">
      <c r="A77" s="50"/>
      <c r="B77" s="67" t="s">
        <v>20</v>
      </c>
      <c r="C77" s="68"/>
      <c r="D77" s="68"/>
      <c r="E77" s="69">
        <f>E73-E75</f>
        <v>9015.4699999999993</v>
      </c>
      <c r="F77" s="50"/>
    </row>
    <row r="78" spans="1:6" ht="13.5" customHeight="1" x14ac:dyDescent="0.2">
      <c r="A78" s="50"/>
      <c r="B78" s="50"/>
      <c r="C78" s="50"/>
      <c r="D78" s="50"/>
      <c r="E78" s="50"/>
      <c r="F78" s="50"/>
    </row>
    <row r="79" spans="1:6" x14ac:dyDescent="0.2">
      <c r="A79" s="50"/>
      <c r="B79" s="50"/>
      <c r="C79" s="50"/>
      <c r="D79" s="50"/>
      <c r="E79" s="50"/>
      <c r="F79" s="50"/>
    </row>
    <row r="80" spans="1:6" x14ac:dyDescent="0.2">
      <c r="A80" s="50"/>
      <c r="B80" s="205"/>
      <c r="C80" s="205"/>
      <c r="D80" s="205"/>
      <c r="E80" s="205"/>
      <c r="F80" s="50"/>
    </row>
    <row r="81" spans="1:6" ht="14.25" x14ac:dyDescent="0.2">
      <c r="A81" s="206" t="s">
        <v>36</v>
      </c>
      <c r="B81" s="206"/>
      <c r="C81" s="206"/>
      <c r="D81" s="206"/>
      <c r="E81" s="206"/>
      <c r="F81" s="206"/>
    </row>
    <row r="82" spans="1:6" ht="14.25" x14ac:dyDescent="0.2">
      <c r="A82" s="207" t="s">
        <v>75</v>
      </c>
      <c r="B82" s="207"/>
      <c r="C82" s="207"/>
      <c r="D82" s="207"/>
      <c r="E82" s="207"/>
      <c r="F82" s="207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199"/>
      <c r="C84" s="199"/>
      <c r="D84" s="199"/>
      <c r="E84" s="199"/>
      <c r="F84" s="50"/>
    </row>
    <row r="85" spans="1:6" ht="15" x14ac:dyDescent="0.2">
      <c r="A85" s="200" t="s">
        <v>8</v>
      </c>
      <c r="B85" s="200"/>
      <c r="C85" s="200"/>
      <c r="D85" s="200"/>
      <c r="E85" s="200"/>
      <c r="F85" s="200"/>
    </row>
    <row r="87" spans="1:6" ht="39.75" customHeight="1" x14ac:dyDescent="0.2">
      <c r="B87" s="201"/>
      <c r="C87" s="202"/>
      <c r="D87" s="202"/>
    </row>
    <row r="88" spans="1:6" ht="13.5" customHeight="1" x14ac:dyDescent="0.2"/>
    <row r="89" spans="1:6" x14ac:dyDescent="0.2">
      <c r="B89" s="70"/>
      <c r="C89" s="70"/>
      <c r="D89" s="70"/>
    </row>
  </sheetData>
  <mergeCells count="41">
    <mergeCell ref="A85:F85"/>
    <mergeCell ref="B87:D87"/>
    <mergeCell ref="B45:D45"/>
    <mergeCell ref="B75:D75"/>
    <mergeCell ref="B76:D76"/>
    <mergeCell ref="B80:E80"/>
    <mergeCell ref="A81:F81"/>
    <mergeCell ref="A82:F82"/>
    <mergeCell ref="B84:E84"/>
    <mergeCell ref="B59:D59"/>
    <mergeCell ref="B60:D60"/>
    <mergeCell ref="B61:D61"/>
    <mergeCell ref="B62:D62"/>
    <mergeCell ref="B65:D65"/>
    <mergeCell ref="B74:D74"/>
    <mergeCell ref="B53:D53"/>
    <mergeCell ref="B54:D54"/>
    <mergeCell ref="B55:D55"/>
    <mergeCell ref="B56:D56"/>
    <mergeCell ref="B57:D57"/>
    <mergeCell ref="B58:D58"/>
    <mergeCell ref="B48:D48"/>
    <mergeCell ref="B49:D49"/>
    <mergeCell ref="B50:D50"/>
    <mergeCell ref="B51:D51"/>
    <mergeCell ref="B52:D52"/>
    <mergeCell ref="B47:D47"/>
    <mergeCell ref="B37:D37"/>
    <mergeCell ref="B38:D38"/>
    <mergeCell ref="B39:D39"/>
    <mergeCell ref="A30:F30"/>
    <mergeCell ref="B33:D33"/>
    <mergeCell ref="B34:D34"/>
    <mergeCell ref="B44:D44"/>
    <mergeCell ref="B35:D35"/>
    <mergeCell ref="B36:D36"/>
    <mergeCell ref="B40:D40"/>
    <mergeCell ref="B41:D41"/>
    <mergeCell ref="B42:D42"/>
    <mergeCell ref="B43:D43"/>
    <mergeCell ref="B46:D46"/>
  </mergeCells>
  <dataValidations count="1">
    <dataValidation type="list" allowBlank="1" showInputMessage="1" showErrorMessage="1" sqref="B74:B76 B12:B20 B33:B65" xr:uid="{560CF7A5-E003-42F5-BDBC-714D2B1CCF2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9A81-5BD7-4541-BE98-AF18A1C9ABEE}">
  <sheetPr codeName="Feuil23">
    <pageSetUpPr fitToPage="1"/>
  </sheetPr>
  <dimension ref="A12:F92"/>
  <sheetViews>
    <sheetView view="pageBreakPreview" topLeftCell="A25" zoomScale="80" zoomScaleNormal="100" zoomScaleSheetLayoutView="80" workbookViewId="0">
      <selection activeCell="B37" sqref="B37:D39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177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179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180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 t="s">
        <v>181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182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42.75" customHeight="1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30" customHeight="1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61"/>
      <c r="C66" s="72" t="s">
        <v>161</v>
      </c>
      <c r="D66" s="72" t="s">
        <v>162</v>
      </c>
      <c r="E66" s="60"/>
      <c r="F66" s="50"/>
    </row>
    <row r="67" spans="1:6" ht="14.25" x14ac:dyDescent="0.2">
      <c r="A67" s="50"/>
      <c r="B67" s="61"/>
      <c r="C67" s="73">
        <v>5.75</v>
      </c>
      <c r="D67" s="74">
        <v>265</v>
      </c>
      <c r="E67" s="60"/>
      <c r="F67" s="50"/>
    </row>
    <row r="68" spans="1:6" ht="13.5" customHeight="1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C67*D67</f>
        <v>1523.75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1523.75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76.19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151.99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1751.93</v>
      </c>
      <c r="F76" s="50"/>
    </row>
    <row r="77" spans="1:6" ht="15.75" thickTop="1" x14ac:dyDescent="0.2">
      <c r="A77" s="50"/>
      <c r="B77" s="203"/>
      <c r="C77" s="203"/>
      <c r="D77" s="203"/>
      <c r="E77" s="66"/>
      <c r="F77" s="50"/>
    </row>
    <row r="78" spans="1:6" ht="15" x14ac:dyDescent="0.2">
      <c r="A78" s="50"/>
      <c r="B78" s="204" t="s">
        <v>21</v>
      </c>
      <c r="C78" s="204"/>
      <c r="D78" s="204"/>
      <c r="E78" s="66">
        <v>0</v>
      </c>
      <c r="F78" s="50"/>
    </row>
    <row r="79" spans="1:6" ht="15" x14ac:dyDescent="0.2">
      <c r="A79" s="50"/>
      <c r="B79" s="203"/>
      <c r="C79" s="203"/>
      <c r="D79" s="20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1751.93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5"/>
      <c r="C83" s="205"/>
      <c r="D83" s="205"/>
      <c r="E83" s="205"/>
      <c r="F83" s="50"/>
    </row>
    <row r="84" spans="1:6" ht="14.25" x14ac:dyDescent="0.2">
      <c r="A84" s="206" t="s">
        <v>36</v>
      </c>
      <c r="B84" s="206"/>
      <c r="C84" s="206"/>
      <c r="D84" s="206"/>
      <c r="E84" s="206"/>
      <c r="F84" s="206"/>
    </row>
    <row r="85" spans="1:6" ht="14.25" x14ac:dyDescent="0.2">
      <c r="A85" s="207" t="s">
        <v>75</v>
      </c>
      <c r="B85" s="207"/>
      <c r="C85" s="207"/>
      <c r="D85" s="207"/>
      <c r="E85" s="207"/>
      <c r="F85" s="20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9"/>
      <c r="C87" s="199"/>
      <c r="D87" s="199"/>
      <c r="E87" s="199"/>
      <c r="F87" s="50"/>
    </row>
    <row r="88" spans="1:6" ht="15" x14ac:dyDescent="0.2">
      <c r="A88" s="200" t="s">
        <v>8</v>
      </c>
      <c r="B88" s="200"/>
      <c r="C88" s="200"/>
      <c r="D88" s="200"/>
      <c r="E88" s="200"/>
      <c r="F88" s="200"/>
    </row>
    <row r="90" spans="1:6" ht="39.75" customHeight="1" x14ac:dyDescent="0.2">
      <c r="B90" s="201"/>
      <c r="C90" s="202"/>
      <c r="D90" s="20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8:D68"/>
    <mergeCell ref="B77:D77"/>
    <mergeCell ref="B50:D50"/>
    <mergeCell ref="B51:D51"/>
    <mergeCell ref="B52:D52"/>
    <mergeCell ref="B54:D54"/>
    <mergeCell ref="B57:D57"/>
    <mergeCell ref="B53:D53"/>
    <mergeCell ref="B55:D55"/>
    <mergeCell ref="B56:D56"/>
    <mergeCell ref="B90:D90"/>
    <mergeCell ref="B58:D58"/>
    <mergeCell ref="A84:F84"/>
    <mergeCell ref="A85:F85"/>
    <mergeCell ref="B87:E87"/>
    <mergeCell ref="A88:F88"/>
    <mergeCell ref="B78:D78"/>
    <mergeCell ref="B79:D79"/>
    <mergeCell ref="B83:E83"/>
    <mergeCell ref="B59:D59"/>
    <mergeCell ref="B60:D60"/>
    <mergeCell ref="B61:D61"/>
    <mergeCell ref="B62:D62"/>
    <mergeCell ref="B63:D63"/>
    <mergeCell ref="B64:D64"/>
    <mergeCell ref="B65:D65"/>
  </mergeCells>
  <dataValidations count="1">
    <dataValidation type="list" allowBlank="1" showInputMessage="1" showErrorMessage="1" sqref="B77:B79 B12:B20 B33:B68" xr:uid="{2216B99A-2E22-4D28-8EA9-C9458378D6B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2F60-B294-4E13-80F7-D2B6FA1C4E62}">
  <sheetPr codeName="Feuil24">
    <pageSetUpPr fitToPage="1"/>
  </sheetPr>
  <dimension ref="A12:F92"/>
  <sheetViews>
    <sheetView view="pageBreakPreview" topLeftCell="A10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183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149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184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185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42.75" customHeight="1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30" customHeight="1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61"/>
      <c r="C66" s="72" t="s">
        <v>161</v>
      </c>
      <c r="D66" s="72" t="s">
        <v>162</v>
      </c>
      <c r="E66" s="60"/>
      <c r="F66" s="50"/>
    </row>
    <row r="67" spans="1:6" ht="14.25" x14ac:dyDescent="0.2">
      <c r="A67" s="50"/>
      <c r="B67" s="61"/>
      <c r="C67" s="73">
        <v>3.25</v>
      </c>
      <c r="D67" s="74">
        <v>265</v>
      </c>
      <c r="E67" s="60"/>
      <c r="F67" s="50"/>
    </row>
    <row r="68" spans="1:6" ht="13.5" customHeight="1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C67*D67</f>
        <v>861.25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25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20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906.25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45.31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90.4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1041.96</v>
      </c>
      <c r="F76" s="50"/>
    </row>
    <row r="77" spans="1:6" ht="15.75" thickTop="1" x14ac:dyDescent="0.2">
      <c r="A77" s="50"/>
      <c r="B77" s="203"/>
      <c r="C77" s="203"/>
      <c r="D77" s="203"/>
      <c r="E77" s="66"/>
      <c r="F77" s="50"/>
    </row>
    <row r="78" spans="1:6" ht="15" x14ac:dyDescent="0.2">
      <c r="A78" s="50"/>
      <c r="B78" s="204" t="s">
        <v>21</v>
      </c>
      <c r="C78" s="204"/>
      <c r="D78" s="204"/>
      <c r="E78" s="66">
        <v>0</v>
      </c>
      <c r="F78" s="50"/>
    </row>
    <row r="79" spans="1:6" ht="15" x14ac:dyDescent="0.2">
      <c r="A79" s="50"/>
      <c r="B79" s="203"/>
      <c r="C79" s="203"/>
      <c r="D79" s="20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1041.96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5"/>
      <c r="C83" s="205"/>
      <c r="D83" s="205"/>
      <c r="E83" s="205"/>
      <c r="F83" s="50"/>
    </row>
    <row r="84" spans="1:6" ht="14.25" x14ac:dyDescent="0.2">
      <c r="A84" s="206" t="s">
        <v>36</v>
      </c>
      <c r="B84" s="206"/>
      <c r="C84" s="206"/>
      <c r="D84" s="206"/>
      <c r="E84" s="206"/>
      <c r="F84" s="206"/>
    </row>
    <row r="85" spans="1:6" ht="14.25" x14ac:dyDescent="0.2">
      <c r="A85" s="207" t="s">
        <v>75</v>
      </c>
      <c r="B85" s="207"/>
      <c r="C85" s="207"/>
      <c r="D85" s="207"/>
      <c r="E85" s="207"/>
      <c r="F85" s="20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9"/>
      <c r="C87" s="199"/>
      <c r="D87" s="199"/>
      <c r="E87" s="199"/>
      <c r="F87" s="50"/>
    </row>
    <row r="88" spans="1:6" ht="15" x14ac:dyDescent="0.2">
      <c r="A88" s="200" t="s">
        <v>8</v>
      </c>
      <c r="B88" s="200"/>
      <c r="C88" s="200"/>
      <c r="D88" s="200"/>
      <c r="E88" s="200"/>
      <c r="F88" s="200"/>
    </row>
    <row r="90" spans="1:6" ht="39.75" customHeight="1" x14ac:dyDescent="0.2">
      <c r="B90" s="201"/>
      <c r="C90" s="202"/>
      <c r="D90" s="20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AFDD445-1B38-4027-84B2-D8EDFAC3160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AAD0-F061-4E0A-B336-215E12B55C7D}">
  <sheetPr codeName="Feuil25">
    <pageSetUpPr fitToPage="1"/>
  </sheetPr>
  <dimension ref="A12:F94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186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187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170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188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 t="s">
        <v>189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175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 t="s">
        <v>190</v>
      </c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 t="s">
        <v>191</v>
      </c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 t="s">
        <v>192</v>
      </c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 t="s">
        <v>193</v>
      </c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 t="s">
        <v>194</v>
      </c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4.25" x14ac:dyDescent="0.2">
      <c r="A68" s="50"/>
      <c r="B68" s="61"/>
      <c r="C68" s="72" t="s">
        <v>161</v>
      </c>
      <c r="D68" s="72" t="s">
        <v>162</v>
      </c>
      <c r="E68" s="60"/>
      <c r="F68" s="50"/>
    </row>
    <row r="69" spans="1:6" ht="14.25" x14ac:dyDescent="0.2">
      <c r="A69" s="50"/>
      <c r="B69" s="61"/>
      <c r="C69" s="73">
        <v>15.25</v>
      </c>
      <c r="D69" s="74">
        <v>285</v>
      </c>
      <c r="E69" s="60"/>
      <c r="F69" s="50"/>
    </row>
    <row r="70" spans="1:6" ht="13.5" customHeight="1" x14ac:dyDescent="0.2">
      <c r="A70" s="50"/>
      <c r="B70" s="208"/>
      <c r="C70" s="208"/>
      <c r="D70" s="208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C69*D69</f>
        <v>4346.25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4346.25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217.31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433.54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4997.1000000000004</v>
      </c>
      <c r="F78" s="50"/>
    </row>
    <row r="79" spans="1:6" ht="15.75" thickTop="1" x14ac:dyDescent="0.2">
      <c r="A79" s="50"/>
      <c r="B79" s="203"/>
      <c r="C79" s="203"/>
      <c r="D79" s="203"/>
      <c r="E79" s="66"/>
      <c r="F79" s="50"/>
    </row>
    <row r="80" spans="1:6" ht="15" x14ac:dyDescent="0.2">
      <c r="A80" s="50"/>
      <c r="B80" s="204" t="s">
        <v>21</v>
      </c>
      <c r="C80" s="204"/>
      <c r="D80" s="204"/>
      <c r="E80" s="66">
        <v>0</v>
      </c>
      <c r="F80" s="50"/>
    </row>
    <row r="81" spans="1:6" ht="15" x14ac:dyDescent="0.2">
      <c r="A81" s="50"/>
      <c r="B81" s="203"/>
      <c r="C81" s="203"/>
      <c r="D81" s="203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4997.1000000000004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5"/>
      <c r="C85" s="205"/>
      <c r="D85" s="205"/>
      <c r="E85" s="205"/>
      <c r="F85" s="50"/>
    </row>
    <row r="86" spans="1:6" ht="14.25" x14ac:dyDescent="0.2">
      <c r="A86" s="206" t="s">
        <v>36</v>
      </c>
      <c r="B86" s="206"/>
      <c r="C86" s="206"/>
      <c r="D86" s="206"/>
      <c r="E86" s="206"/>
      <c r="F86" s="206"/>
    </row>
    <row r="87" spans="1:6" ht="14.25" x14ac:dyDescent="0.2">
      <c r="A87" s="207" t="s">
        <v>75</v>
      </c>
      <c r="B87" s="207"/>
      <c r="C87" s="207"/>
      <c r="D87" s="207"/>
      <c r="E87" s="207"/>
      <c r="F87" s="207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199"/>
      <c r="C89" s="199"/>
      <c r="D89" s="199"/>
      <c r="E89" s="199"/>
      <c r="F89" s="50"/>
    </row>
    <row r="90" spans="1:6" ht="15" x14ac:dyDescent="0.2">
      <c r="A90" s="200" t="s">
        <v>8</v>
      </c>
      <c r="B90" s="200"/>
      <c r="C90" s="200"/>
      <c r="D90" s="200"/>
      <c r="E90" s="200"/>
      <c r="F90" s="200"/>
    </row>
    <row r="92" spans="1:6" ht="39.75" customHeight="1" x14ac:dyDescent="0.2">
      <c r="B92" s="201"/>
      <c r="C92" s="202"/>
      <c r="D92" s="202"/>
    </row>
    <row r="93" spans="1:6" ht="13.5" customHeight="1" x14ac:dyDescent="0.2"/>
    <row r="94" spans="1:6" x14ac:dyDescent="0.2">
      <c r="B94" s="70"/>
      <c r="C94" s="70"/>
      <c r="D94" s="70"/>
    </row>
  </sheetData>
  <mergeCells count="46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2:D42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A90:F90"/>
    <mergeCell ref="B92:D92"/>
    <mergeCell ref="B43:D43"/>
    <mergeCell ref="B44:D44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7:D67"/>
    <mergeCell ref="B70:D70"/>
    <mergeCell ref="B79:D79"/>
  </mergeCells>
  <dataValidations count="1">
    <dataValidation type="list" allowBlank="1" showInputMessage="1" showErrorMessage="1" sqref="B79:B81 B12:B20 B33:B70" xr:uid="{F03E146C-A324-403C-A6F9-1076F48ADA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DF21-918A-4824-BF1F-3D28D6A2E4DF}">
  <sheetPr codeName="Feuil26">
    <pageSetUpPr fitToPage="1"/>
  </sheetPr>
  <dimension ref="A12:F94"/>
  <sheetViews>
    <sheetView view="pageBreakPreview" topLeftCell="A3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196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197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198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201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 t="s">
        <v>199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175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 t="s">
        <v>200</v>
      </c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 t="s">
        <v>202</v>
      </c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4.25" x14ac:dyDescent="0.2">
      <c r="A68" s="50"/>
      <c r="B68" s="61"/>
      <c r="C68" s="72" t="s">
        <v>161</v>
      </c>
      <c r="D68" s="72" t="s">
        <v>162</v>
      </c>
      <c r="E68" s="60"/>
      <c r="F68" s="50"/>
    </row>
    <row r="69" spans="1:6" ht="14.25" x14ac:dyDescent="0.2">
      <c r="A69" s="50"/>
      <c r="B69" s="61"/>
      <c r="C69" s="73">
        <v>31</v>
      </c>
      <c r="D69" s="74">
        <v>285</v>
      </c>
      <c r="E69" s="60"/>
      <c r="F69" s="50"/>
    </row>
    <row r="70" spans="1:6" ht="13.5" customHeight="1" x14ac:dyDescent="0.2">
      <c r="A70" s="50"/>
      <c r="B70" s="208"/>
      <c r="C70" s="208"/>
      <c r="D70" s="208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C69*D69</f>
        <v>8835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8835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441.75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881.29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10158.040000000001</v>
      </c>
      <c r="F78" s="50"/>
    </row>
    <row r="79" spans="1:6" ht="15.75" thickTop="1" x14ac:dyDescent="0.2">
      <c r="A79" s="50"/>
      <c r="B79" s="203"/>
      <c r="C79" s="203"/>
      <c r="D79" s="203"/>
      <c r="E79" s="66"/>
      <c r="F79" s="50"/>
    </row>
    <row r="80" spans="1:6" ht="15" x14ac:dyDescent="0.2">
      <c r="A80" s="50"/>
      <c r="B80" s="204" t="s">
        <v>21</v>
      </c>
      <c r="C80" s="204"/>
      <c r="D80" s="204"/>
      <c r="E80" s="66">
        <v>0</v>
      </c>
      <c r="F80" s="50"/>
    </row>
    <row r="81" spans="1:6" ht="15" x14ac:dyDescent="0.2">
      <c r="A81" s="50"/>
      <c r="B81" s="203"/>
      <c r="C81" s="203"/>
      <c r="D81" s="203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10158.040000000001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5"/>
      <c r="C85" s="205"/>
      <c r="D85" s="205"/>
      <c r="E85" s="205"/>
      <c r="F85" s="50"/>
    </row>
    <row r="86" spans="1:6" ht="14.25" x14ac:dyDescent="0.2">
      <c r="A86" s="206" t="s">
        <v>36</v>
      </c>
      <c r="B86" s="206"/>
      <c r="C86" s="206"/>
      <c r="D86" s="206"/>
      <c r="E86" s="206"/>
      <c r="F86" s="206"/>
    </row>
    <row r="87" spans="1:6" ht="14.25" x14ac:dyDescent="0.2">
      <c r="A87" s="207" t="s">
        <v>75</v>
      </c>
      <c r="B87" s="207"/>
      <c r="C87" s="207"/>
      <c r="D87" s="207"/>
      <c r="E87" s="207"/>
      <c r="F87" s="207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199"/>
      <c r="C89" s="199"/>
      <c r="D89" s="199"/>
      <c r="E89" s="199"/>
      <c r="F89" s="50"/>
    </row>
    <row r="90" spans="1:6" ht="15" x14ac:dyDescent="0.2">
      <c r="A90" s="200" t="s">
        <v>8</v>
      </c>
      <c r="B90" s="200"/>
      <c r="C90" s="200"/>
      <c r="D90" s="200"/>
      <c r="E90" s="200"/>
      <c r="F90" s="200"/>
    </row>
    <row r="92" spans="1:6" ht="39.75" customHeight="1" x14ac:dyDescent="0.2">
      <c r="B92" s="201"/>
      <c r="C92" s="202"/>
      <c r="D92" s="202"/>
    </row>
    <row r="93" spans="1:6" ht="13.5" customHeight="1" x14ac:dyDescent="0.2"/>
    <row r="94" spans="1:6" x14ac:dyDescent="0.2">
      <c r="B94" s="70"/>
      <c r="C94" s="70"/>
      <c r="D94" s="7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C1A91414-7037-44A4-BFD9-A5E567EB701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9795-55B3-4B9B-8A1A-CAD03BE1E7E8}">
  <sheetPr codeName="Feuil27">
    <pageSetUpPr fitToPage="1"/>
  </sheetPr>
  <dimension ref="A12:F93"/>
  <sheetViews>
    <sheetView view="pageBreakPreview" topLeftCell="A4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203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204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206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31.5" customHeight="1" x14ac:dyDescent="0.2">
      <c r="A37" s="50"/>
      <c r="B37" s="208" t="s">
        <v>205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 t="s">
        <v>207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61"/>
      <c r="C67" s="72" t="s">
        <v>161</v>
      </c>
      <c r="D67" s="72" t="s">
        <v>162</v>
      </c>
      <c r="E67" s="60"/>
      <c r="F67" s="50"/>
    </row>
    <row r="68" spans="1:6" ht="14.25" x14ac:dyDescent="0.2">
      <c r="A68" s="50"/>
      <c r="B68" s="61"/>
      <c r="C68" s="73">
        <v>8.5</v>
      </c>
      <c r="D68" s="74">
        <v>285</v>
      </c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C68*D68</f>
        <v>2422.5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2422.5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121.13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241.64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2785.27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2785.27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BAEEBDBE-23F9-41EB-B390-06936D1487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F35C-1C72-4A2B-A830-5C12BB8E8C4E}">
  <sheetPr codeName="Feuil28">
    <pageSetUpPr fitToPage="1"/>
  </sheetPr>
  <dimension ref="A12:F93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208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209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30" customHeight="1" x14ac:dyDescent="0.2">
      <c r="A35" s="50"/>
      <c r="B35" s="208" t="s">
        <v>210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211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 t="s">
        <v>212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213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10.25*285</f>
        <v>2921.25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2921.25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146.06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291.39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3358.7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3358.7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A30:F30"/>
    <mergeCell ref="B33:D33"/>
    <mergeCell ref="B34:D34"/>
    <mergeCell ref="B35:D35"/>
    <mergeCell ref="B36:D36"/>
    <mergeCell ref="B49:D49"/>
    <mergeCell ref="B37:D37"/>
    <mergeCell ref="B38:D38"/>
    <mergeCell ref="B39:D39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E88"/>
    <mergeCell ref="A89:F89"/>
    <mergeCell ref="B91:D91"/>
    <mergeCell ref="B40:D40"/>
    <mergeCell ref="B78:D78"/>
    <mergeCell ref="B79:D79"/>
    <mergeCell ref="B80:D80"/>
    <mergeCell ref="B84:E84"/>
    <mergeCell ref="A85:F85"/>
    <mergeCell ref="A86:F86"/>
    <mergeCell ref="B62:D62"/>
    <mergeCell ref="B63:D63"/>
    <mergeCell ref="B64:D64"/>
    <mergeCell ref="B65:D65"/>
    <mergeCell ref="B66:D66"/>
    <mergeCell ref="B69:D69"/>
  </mergeCells>
  <dataValidations count="1">
    <dataValidation type="list" allowBlank="1" showInputMessage="1" showErrorMessage="1" sqref="B78:B80 B12:B20 B33:B69" xr:uid="{57994A1D-745F-43D8-BE0C-071DF97FF6F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B328-BB29-468D-A6E4-2E04D4537370}">
  <sheetPr codeName="Feuil29">
    <pageSetUpPr fitToPage="1"/>
  </sheetPr>
  <dimension ref="A12:F93"/>
  <sheetViews>
    <sheetView view="pageBreakPreview" topLeftCell="A4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214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215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216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217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28.5" customHeight="1" x14ac:dyDescent="0.2">
      <c r="A39" s="50"/>
      <c r="B39" s="208" t="s">
        <v>218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219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12.75*295</f>
        <v>3761.25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3761.25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188.06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375.18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4324.49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4324.49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58F12F9D-5098-467D-8769-E6E77F480D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3032-0F6F-44A7-B7CC-481D142AF8B8}">
  <sheetPr codeName="Feuil30"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220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221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216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217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 t="s">
        <v>223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31.5" customHeight="1" x14ac:dyDescent="0.2">
      <c r="A41" s="50"/>
      <c r="B41" s="208" t="s">
        <v>224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 t="s">
        <v>222</v>
      </c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32.25" customHeight="1" x14ac:dyDescent="0.2">
      <c r="A45" s="50"/>
      <c r="B45" s="208" t="s">
        <v>225</v>
      </c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61"/>
      <c r="C66" s="72"/>
      <c r="D66" s="72"/>
      <c r="E66" s="60"/>
      <c r="F66" s="50"/>
    </row>
    <row r="67" spans="1:6" ht="14.25" x14ac:dyDescent="0.2">
      <c r="A67" s="50"/>
      <c r="B67" s="61"/>
      <c r="C67" s="73"/>
      <c r="D67" s="74"/>
      <c r="E67" s="60"/>
      <c r="F67" s="50"/>
    </row>
    <row r="68" spans="1:6" ht="13.5" customHeight="1" x14ac:dyDescent="0.2">
      <c r="A68" s="50"/>
      <c r="B68" s="208"/>
      <c r="C68" s="208"/>
      <c r="D68" s="208"/>
      <c r="E68" s="60"/>
      <c r="F68" s="50"/>
    </row>
    <row r="69" spans="1:6" ht="13.5" customHeight="1" x14ac:dyDescent="0.2">
      <c r="A69" s="50"/>
      <c r="B69" s="49" t="s">
        <v>18</v>
      </c>
      <c r="C69" s="51"/>
      <c r="D69" s="51"/>
      <c r="E69" s="29">
        <f>16*295</f>
        <v>4720</v>
      </c>
      <c r="F69" s="50"/>
    </row>
    <row r="70" spans="1:6" ht="13.5" customHeight="1" x14ac:dyDescent="0.2">
      <c r="A70" s="50"/>
      <c r="B70" s="62" t="s">
        <v>155</v>
      </c>
      <c r="C70" s="51"/>
      <c r="D70" s="51"/>
      <c r="E70" s="30">
        <v>0</v>
      </c>
      <c r="F70" s="50"/>
    </row>
    <row r="71" spans="1:6" ht="13.5" customHeight="1" x14ac:dyDescent="0.2">
      <c r="A71" s="50"/>
      <c r="B71" s="62" t="s">
        <v>16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49" t="s">
        <v>17</v>
      </c>
      <c r="C72" s="51"/>
      <c r="D72" s="51"/>
      <c r="E72" s="29">
        <f>SUM(E69:E71)</f>
        <v>4720</v>
      </c>
      <c r="F72" s="50"/>
    </row>
    <row r="73" spans="1:6" ht="13.5" customHeight="1" x14ac:dyDescent="0.2">
      <c r="A73" s="50"/>
      <c r="B73" s="51" t="s">
        <v>5</v>
      </c>
      <c r="C73" s="63">
        <v>0.05</v>
      </c>
      <c r="D73" s="51"/>
      <c r="E73" s="35">
        <f>ROUND(E72*C73,2)</f>
        <v>236</v>
      </c>
      <c r="F73" s="50"/>
    </row>
    <row r="74" spans="1:6" ht="13.5" customHeight="1" x14ac:dyDescent="0.2">
      <c r="A74" s="50"/>
      <c r="B74" s="51" t="s">
        <v>4</v>
      </c>
      <c r="C74" s="64">
        <v>9.9750000000000005E-2</v>
      </c>
      <c r="D74" s="51"/>
      <c r="E74" s="43">
        <f>ROUND(E72*C74,2)</f>
        <v>470.82</v>
      </c>
      <c r="F74" s="50"/>
    </row>
    <row r="75" spans="1:6" ht="13.5" customHeight="1" x14ac:dyDescent="0.2">
      <c r="A75" s="50"/>
      <c r="B75" s="51"/>
      <c r="C75" s="51"/>
      <c r="D75" s="51"/>
      <c r="E75" s="65"/>
      <c r="F75" s="50"/>
    </row>
    <row r="76" spans="1:6" ht="16.5" customHeight="1" thickBot="1" x14ac:dyDescent="0.25">
      <c r="A76" s="50"/>
      <c r="B76" s="49" t="s">
        <v>19</v>
      </c>
      <c r="C76" s="51"/>
      <c r="D76" s="51"/>
      <c r="E76" s="33">
        <f>SUM(E72:E74)</f>
        <v>5426.82</v>
      </c>
      <c r="F76" s="50"/>
    </row>
    <row r="77" spans="1:6" ht="15.75" thickTop="1" x14ac:dyDescent="0.2">
      <c r="A77" s="50"/>
      <c r="B77" s="203"/>
      <c r="C77" s="203"/>
      <c r="D77" s="203"/>
      <c r="E77" s="66"/>
      <c r="F77" s="50"/>
    </row>
    <row r="78" spans="1:6" ht="15" x14ac:dyDescent="0.2">
      <c r="A78" s="50"/>
      <c r="B78" s="204" t="s">
        <v>21</v>
      </c>
      <c r="C78" s="204"/>
      <c r="D78" s="204"/>
      <c r="E78" s="66">
        <v>0</v>
      </c>
      <c r="F78" s="50"/>
    </row>
    <row r="79" spans="1:6" ht="15" x14ac:dyDescent="0.2">
      <c r="A79" s="50"/>
      <c r="B79" s="203"/>
      <c r="C79" s="203"/>
      <c r="D79" s="203"/>
      <c r="E79" s="66"/>
      <c r="F79" s="50"/>
    </row>
    <row r="80" spans="1:6" ht="19.5" customHeight="1" x14ac:dyDescent="0.2">
      <c r="A80" s="50"/>
      <c r="B80" s="67" t="s">
        <v>20</v>
      </c>
      <c r="C80" s="68"/>
      <c r="D80" s="68"/>
      <c r="E80" s="69">
        <f>E76-E78</f>
        <v>5426.82</v>
      </c>
      <c r="F80" s="50"/>
    </row>
    <row r="81" spans="1:6" ht="13.5" customHeight="1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205"/>
      <c r="C83" s="205"/>
      <c r="D83" s="205"/>
      <c r="E83" s="205"/>
      <c r="F83" s="50"/>
    </row>
    <row r="84" spans="1:6" ht="14.25" x14ac:dyDescent="0.2">
      <c r="A84" s="206" t="s">
        <v>36</v>
      </c>
      <c r="B84" s="206"/>
      <c r="C84" s="206"/>
      <c r="D84" s="206"/>
      <c r="E84" s="206"/>
      <c r="F84" s="206"/>
    </row>
    <row r="85" spans="1:6" ht="14.25" x14ac:dyDescent="0.2">
      <c r="A85" s="207" t="s">
        <v>75</v>
      </c>
      <c r="B85" s="207"/>
      <c r="C85" s="207"/>
      <c r="D85" s="207"/>
      <c r="E85" s="207"/>
      <c r="F85" s="207"/>
    </row>
    <row r="86" spans="1:6" x14ac:dyDescent="0.2">
      <c r="A86" s="50"/>
      <c r="B86" s="50"/>
      <c r="C86" s="50"/>
      <c r="D86" s="50"/>
      <c r="E86" s="50"/>
      <c r="F86" s="50"/>
    </row>
    <row r="87" spans="1:6" x14ac:dyDescent="0.2">
      <c r="A87" s="50"/>
      <c r="B87" s="199"/>
      <c r="C87" s="199"/>
      <c r="D87" s="199"/>
      <c r="E87" s="199"/>
      <c r="F87" s="50"/>
    </row>
    <row r="88" spans="1:6" ht="15" x14ac:dyDescent="0.2">
      <c r="A88" s="200" t="s">
        <v>8</v>
      </c>
      <c r="B88" s="200"/>
      <c r="C88" s="200"/>
      <c r="D88" s="200"/>
      <c r="E88" s="200"/>
      <c r="F88" s="200"/>
    </row>
    <row r="90" spans="1:6" ht="39.75" customHeight="1" x14ac:dyDescent="0.2">
      <c r="B90" s="201"/>
      <c r="C90" s="202"/>
      <c r="D90" s="202"/>
    </row>
    <row r="91" spans="1:6" ht="13.5" customHeight="1" x14ac:dyDescent="0.2"/>
    <row r="92" spans="1:6" x14ac:dyDescent="0.2">
      <c r="B92" s="70"/>
      <c r="C92" s="70"/>
      <c r="D92" s="70"/>
    </row>
  </sheetData>
  <mergeCells count="44">
    <mergeCell ref="B37:D37"/>
    <mergeCell ref="A30:F30"/>
    <mergeCell ref="B33:D33"/>
    <mergeCell ref="B34:D34"/>
    <mergeCell ref="B35:D35"/>
    <mergeCell ref="B36:D36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43:D43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7:E87"/>
    <mergeCell ref="A88:F88"/>
    <mergeCell ref="B90:D90"/>
    <mergeCell ref="B44:D44"/>
    <mergeCell ref="B77:D77"/>
    <mergeCell ref="B78:D78"/>
    <mergeCell ref="B79:D79"/>
    <mergeCell ref="B83:E83"/>
    <mergeCell ref="A84:F84"/>
    <mergeCell ref="A85:F85"/>
    <mergeCell ref="B61:D61"/>
    <mergeCell ref="B62:D62"/>
    <mergeCell ref="B63:D63"/>
    <mergeCell ref="B64:D64"/>
    <mergeCell ref="B65:D65"/>
    <mergeCell ref="B68:D68"/>
  </mergeCells>
  <dataValidations count="1">
    <dataValidation type="list" allowBlank="1" showInputMessage="1" showErrorMessage="1" sqref="B77:B79 B12:B20 B33:B68" xr:uid="{1B1832D6-57C9-47FC-B368-BF7AE548E7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>
    <pageSetUpPr fitToPage="1"/>
  </sheetPr>
  <dimension ref="A12:F98"/>
  <sheetViews>
    <sheetView view="pageBreakPreview" topLeftCell="A31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51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3" t="s">
        <v>0</v>
      </c>
      <c r="B31" s="193"/>
      <c r="C31" s="193"/>
      <c r="D31" s="193"/>
      <c r="E31" s="193"/>
      <c r="F31" s="19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0"/>
      <c r="C34" s="190"/>
      <c r="D34" s="190"/>
      <c r="E34" s="28"/>
      <c r="F34" s="21"/>
    </row>
    <row r="35" spans="1:6" ht="14.25" x14ac:dyDescent="0.2">
      <c r="A35" s="21"/>
      <c r="B35" s="190"/>
      <c r="C35" s="190"/>
      <c r="D35" s="190"/>
      <c r="E35" s="28"/>
      <c r="F35" s="21"/>
    </row>
    <row r="36" spans="1:6" ht="14.25" x14ac:dyDescent="0.2">
      <c r="A36" s="21"/>
      <c r="B36" s="190" t="s">
        <v>52</v>
      </c>
      <c r="C36" s="190"/>
      <c r="D36" s="190"/>
      <c r="E36" s="28"/>
      <c r="F36" s="21"/>
    </row>
    <row r="37" spans="1:6" ht="14.25" x14ac:dyDescent="0.2">
      <c r="A37" s="21"/>
      <c r="B37" s="190"/>
      <c r="C37" s="190"/>
      <c r="D37" s="190"/>
      <c r="E37" s="28"/>
      <c r="F37" s="21"/>
    </row>
    <row r="38" spans="1:6" ht="14.25" x14ac:dyDescent="0.2">
      <c r="A38" s="21"/>
      <c r="B38" s="190"/>
      <c r="C38" s="190"/>
      <c r="D38" s="190"/>
      <c r="E38" s="28"/>
      <c r="F38" s="21"/>
    </row>
    <row r="39" spans="1:6" ht="14.25" x14ac:dyDescent="0.2">
      <c r="A39" s="21"/>
      <c r="B39" s="190" t="s">
        <v>11</v>
      </c>
      <c r="C39" s="190"/>
      <c r="D39" s="190"/>
      <c r="E39" s="28"/>
      <c r="F39" s="21"/>
    </row>
    <row r="40" spans="1:6" ht="14.25" x14ac:dyDescent="0.2">
      <c r="A40" s="21"/>
      <c r="B40" s="190"/>
      <c r="C40" s="190"/>
      <c r="D40" s="190"/>
      <c r="E40" s="28"/>
      <c r="F40" s="21"/>
    </row>
    <row r="41" spans="1:6" ht="13.5" customHeight="1" x14ac:dyDescent="0.2">
      <c r="A41" s="21"/>
      <c r="B41" s="190"/>
      <c r="C41" s="190"/>
      <c r="D41" s="190"/>
      <c r="E41" s="28"/>
      <c r="F41" s="21"/>
    </row>
    <row r="42" spans="1:6" ht="14.25" x14ac:dyDescent="0.2">
      <c r="A42" s="21"/>
      <c r="B42" s="190" t="s">
        <v>33</v>
      </c>
      <c r="C42" s="190"/>
      <c r="D42" s="190"/>
      <c r="E42" s="28"/>
      <c r="F42" s="21"/>
    </row>
    <row r="43" spans="1:6" ht="14.25" x14ac:dyDescent="0.2">
      <c r="A43" s="21"/>
      <c r="B43" s="190"/>
      <c r="C43" s="190"/>
      <c r="D43" s="190"/>
      <c r="E43" s="28"/>
      <c r="F43" s="21"/>
    </row>
    <row r="44" spans="1:6" ht="14.25" x14ac:dyDescent="0.2">
      <c r="A44" s="21"/>
      <c r="B44" s="190"/>
      <c r="C44" s="190"/>
      <c r="D44" s="190"/>
      <c r="E44" s="28"/>
      <c r="F44" s="21"/>
    </row>
    <row r="45" spans="1:6" ht="14.25" x14ac:dyDescent="0.2">
      <c r="A45" s="21"/>
      <c r="B45" s="190" t="s">
        <v>53</v>
      </c>
      <c r="C45" s="190"/>
      <c r="D45" s="190"/>
      <c r="E45" s="28"/>
      <c r="F45" s="21"/>
    </row>
    <row r="46" spans="1:6" ht="14.25" x14ac:dyDescent="0.2">
      <c r="A46" s="21"/>
      <c r="B46" s="190"/>
      <c r="C46" s="190"/>
      <c r="D46" s="190"/>
      <c r="E46" s="28"/>
      <c r="F46" s="21"/>
    </row>
    <row r="47" spans="1:6" ht="14.25" x14ac:dyDescent="0.2">
      <c r="A47" s="21"/>
      <c r="B47" s="190"/>
      <c r="C47" s="190"/>
      <c r="D47" s="190"/>
      <c r="E47" s="28"/>
      <c r="F47" s="21"/>
    </row>
    <row r="48" spans="1:6" ht="14.25" x14ac:dyDescent="0.2">
      <c r="A48" s="21"/>
      <c r="B48" s="190" t="s">
        <v>47</v>
      </c>
      <c r="C48" s="190"/>
      <c r="D48" s="190"/>
      <c r="E48" s="28"/>
      <c r="F48" s="21"/>
    </row>
    <row r="49" spans="1:6" ht="14.25" x14ac:dyDescent="0.2">
      <c r="A49" s="21"/>
      <c r="B49" s="190"/>
      <c r="C49" s="190"/>
      <c r="D49" s="190"/>
      <c r="E49" s="28"/>
      <c r="F49" s="21"/>
    </row>
    <row r="50" spans="1:6" ht="14.25" x14ac:dyDescent="0.2">
      <c r="A50" s="21"/>
      <c r="B50" s="190"/>
      <c r="C50" s="190"/>
      <c r="D50" s="190"/>
      <c r="E50" s="28"/>
      <c r="F50" s="21"/>
    </row>
    <row r="51" spans="1:6" ht="14.25" x14ac:dyDescent="0.2">
      <c r="A51" s="21"/>
      <c r="B51" s="190" t="s">
        <v>35</v>
      </c>
      <c r="C51" s="190"/>
      <c r="D51" s="190"/>
      <c r="E51" s="28"/>
      <c r="F51" s="21"/>
    </row>
    <row r="52" spans="1:6" ht="14.25" x14ac:dyDescent="0.2">
      <c r="A52" s="21"/>
      <c r="B52" s="190"/>
      <c r="C52" s="190"/>
      <c r="D52" s="190"/>
      <c r="E52" s="28"/>
      <c r="F52" s="21"/>
    </row>
    <row r="53" spans="1:6" ht="14.25" x14ac:dyDescent="0.2">
      <c r="A53" s="21"/>
      <c r="B53" s="190"/>
      <c r="C53" s="190"/>
      <c r="D53" s="190"/>
      <c r="E53" s="28"/>
      <c r="F53" s="21"/>
    </row>
    <row r="54" spans="1:6" ht="14.25" x14ac:dyDescent="0.2">
      <c r="A54" s="21"/>
      <c r="B54" s="190"/>
      <c r="C54" s="190"/>
      <c r="D54" s="190"/>
      <c r="E54" s="28"/>
      <c r="F54" s="21"/>
    </row>
    <row r="55" spans="1:6" ht="14.25" x14ac:dyDescent="0.2">
      <c r="A55" s="21"/>
      <c r="B55" s="190"/>
      <c r="C55" s="190"/>
      <c r="D55" s="190"/>
      <c r="E55" s="28"/>
      <c r="F55" s="21"/>
    </row>
    <row r="56" spans="1:6" ht="14.25" x14ac:dyDescent="0.2">
      <c r="A56" s="21"/>
      <c r="B56" s="190"/>
      <c r="C56" s="190"/>
      <c r="D56" s="190"/>
      <c r="E56" s="28"/>
      <c r="F56" s="21"/>
    </row>
    <row r="57" spans="1:6" ht="14.25" x14ac:dyDescent="0.2">
      <c r="A57" s="21"/>
      <c r="B57" s="190"/>
      <c r="C57" s="190"/>
      <c r="D57" s="190"/>
      <c r="E57" s="28"/>
      <c r="F57" s="21"/>
    </row>
    <row r="58" spans="1:6" ht="14.25" x14ac:dyDescent="0.2">
      <c r="A58" s="21"/>
      <c r="B58" s="190"/>
      <c r="C58" s="190"/>
      <c r="D58" s="190"/>
      <c r="E58" s="28"/>
      <c r="F58" s="21"/>
    </row>
    <row r="59" spans="1:6" ht="14.25" x14ac:dyDescent="0.2">
      <c r="A59" s="21"/>
      <c r="B59" s="190"/>
      <c r="C59" s="190"/>
      <c r="D59" s="190"/>
      <c r="E59" s="28"/>
      <c r="F59" s="21"/>
    </row>
    <row r="60" spans="1:6" ht="14.25" x14ac:dyDescent="0.2">
      <c r="A60" s="21"/>
      <c r="B60" s="190"/>
      <c r="C60" s="190"/>
      <c r="D60" s="190"/>
      <c r="E60" s="28"/>
      <c r="F60" s="21"/>
    </row>
    <row r="61" spans="1:6" ht="14.25" x14ac:dyDescent="0.2">
      <c r="A61" s="21"/>
      <c r="B61" s="190"/>
      <c r="C61" s="190"/>
      <c r="D61" s="190"/>
      <c r="E61" s="28"/>
      <c r="F61" s="21"/>
    </row>
    <row r="62" spans="1:6" ht="14.25" x14ac:dyDescent="0.2">
      <c r="A62" s="21"/>
      <c r="B62" s="190"/>
      <c r="C62" s="190"/>
      <c r="D62" s="190"/>
      <c r="E62" s="28"/>
      <c r="F62" s="21"/>
    </row>
    <row r="63" spans="1:6" ht="14.25" x14ac:dyDescent="0.2">
      <c r="A63" s="21"/>
      <c r="B63" s="190"/>
      <c r="C63" s="190"/>
      <c r="D63" s="190"/>
      <c r="E63" s="28"/>
      <c r="F63" s="21"/>
    </row>
    <row r="64" spans="1:6" ht="14.25" x14ac:dyDescent="0.2">
      <c r="A64" s="21"/>
      <c r="B64" s="190"/>
      <c r="C64" s="190"/>
      <c r="D64" s="190"/>
      <c r="E64" s="28"/>
      <c r="F64" s="21"/>
    </row>
    <row r="65" spans="1:6" ht="14.25" x14ac:dyDescent="0.2">
      <c r="A65" s="21"/>
      <c r="B65" s="190"/>
      <c r="C65" s="190"/>
      <c r="D65" s="190"/>
      <c r="E65" s="28"/>
      <c r="F65" s="21"/>
    </row>
    <row r="66" spans="1:6" ht="14.25" x14ac:dyDescent="0.2">
      <c r="A66" s="21"/>
      <c r="B66" s="190"/>
      <c r="C66" s="190"/>
      <c r="D66" s="190"/>
      <c r="E66" s="28"/>
      <c r="F66" s="21"/>
    </row>
    <row r="67" spans="1:6" ht="14.25" x14ac:dyDescent="0.2">
      <c r="A67" s="21"/>
      <c r="B67" s="190"/>
      <c r="C67" s="190"/>
      <c r="D67" s="190"/>
      <c r="E67" s="28"/>
      <c r="F67" s="21"/>
    </row>
    <row r="68" spans="1:6" ht="14.25" x14ac:dyDescent="0.2">
      <c r="A68" s="21"/>
      <c r="B68" s="190"/>
      <c r="C68" s="190"/>
      <c r="D68" s="190"/>
      <c r="E68" s="28"/>
      <c r="F68" s="21"/>
    </row>
    <row r="69" spans="1:6" ht="14.25" x14ac:dyDescent="0.2">
      <c r="A69" s="21"/>
      <c r="B69" s="190"/>
      <c r="C69" s="190"/>
      <c r="D69" s="190"/>
      <c r="E69" s="28"/>
      <c r="F69" s="21"/>
    </row>
    <row r="70" spans="1:6" ht="14.25" x14ac:dyDescent="0.2">
      <c r="A70" s="21"/>
      <c r="B70" s="190"/>
      <c r="C70" s="190"/>
      <c r="D70" s="190"/>
      <c r="E70" s="28"/>
      <c r="F70" s="21"/>
    </row>
    <row r="71" spans="1:6" ht="14.25" x14ac:dyDescent="0.2">
      <c r="A71" s="21"/>
      <c r="B71" s="190"/>
      <c r="C71" s="190"/>
      <c r="D71" s="190"/>
      <c r="E71" s="28"/>
      <c r="F71" s="21"/>
    </row>
    <row r="72" spans="1:6" ht="14.25" x14ac:dyDescent="0.2">
      <c r="A72" s="21"/>
      <c r="B72" s="190"/>
      <c r="C72" s="190"/>
      <c r="D72" s="190"/>
      <c r="E72" s="28"/>
      <c r="F72" s="21"/>
    </row>
    <row r="73" spans="1:6" ht="14.25" x14ac:dyDescent="0.2">
      <c r="A73" s="21"/>
      <c r="B73" s="190"/>
      <c r="C73" s="190"/>
      <c r="D73" s="190"/>
      <c r="E73" s="28"/>
      <c r="F73" s="21"/>
    </row>
    <row r="74" spans="1:6" ht="13.5" customHeight="1" x14ac:dyDescent="0.2">
      <c r="A74" s="21"/>
      <c r="B74" s="190"/>
      <c r="C74" s="190"/>
      <c r="D74" s="19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15*225</f>
        <v>3375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3375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168.75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336.66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3880.41</v>
      </c>
      <c r="F82" s="21"/>
    </row>
    <row r="83" spans="1:6" ht="15.75" thickTop="1" x14ac:dyDescent="0.2">
      <c r="A83" s="21"/>
      <c r="B83" s="192"/>
      <c r="C83" s="192"/>
      <c r="D83" s="192"/>
      <c r="E83" s="36"/>
      <c r="F83" s="21"/>
    </row>
    <row r="84" spans="1:6" ht="15" x14ac:dyDescent="0.2">
      <c r="A84" s="21"/>
      <c r="B84" s="191" t="s">
        <v>21</v>
      </c>
      <c r="C84" s="191"/>
      <c r="D84" s="191"/>
      <c r="E84" s="36">
        <v>0</v>
      </c>
      <c r="F84" s="21"/>
    </row>
    <row r="85" spans="1:6" ht="15" x14ac:dyDescent="0.2">
      <c r="A85" s="21"/>
      <c r="B85" s="192"/>
      <c r="C85" s="192"/>
      <c r="D85" s="19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3880.41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96"/>
      <c r="C89" s="196"/>
      <c r="D89" s="196"/>
      <c r="E89" s="196"/>
      <c r="F89" s="21"/>
    </row>
    <row r="90" spans="1:6" ht="14.25" x14ac:dyDescent="0.2">
      <c r="A90" s="189" t="s">
        <v>36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7"/>
      <c r="C93" s="197"/>
      <c r="D93" s="197"/>
      <c r="E93" s="197"/>
      <c r="F93" s="21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94"/>
      <c r="C96" s="195"/>
      <c r="D96" s="19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B59C-1171-4D1B-9070-1F29D0C26BA6}">
  <sheetPr codeName="Feuil31">
    <pageSetUpPr fitToPage="1"/>
  </sheetPr>
  <dimension ref="A12:F94"/>
  <sheetViews>
    <sheetView view="pageBreakPreview" topLeftCell="A36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226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227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216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228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 t="s">
        <v>231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229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61" t="s">
        <v>230</v>
      </c>
      <c r="C43" s="61"/>
      <c r="D43" s="61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208"/>
      <c r="C67" s="208"/>
      <c r="D67" s="208"/>
      <c r="E67" s="60"/>
      <c r="F67" s="50"/>
    </row>
    <row r="68" spans="1:6" ht="14.25" x14ac:dyDescent="0.2">
      <c r="A68" s="50"/>
      <c r="B68" s="61"/>
      <c r="C68" s="72"/>
      <c r="D68" s="72"/>
      <c r="E68" s="60"/>
      <c r="F68" s="50"/>
    </row>
    <row r="69" spans="1:6" ht="14.25" x14ac:dyDescent="0.2">
      <c r="A69" s="50"/>
      <c r="B69" s="61"/>
      <c r="C69" s="73"/>
      <c r="D69" s="74"/>
      <c r="E69" s="60"/>
      <c r="F69" s="50"/>
    </row>
    <row r="70" spans="1:6" ht="13.5" customHeight="1" x14ac:dyDescent="0.2">
      <c r="A70" s="50"/>
      <c r="B70" s="208"/>
      <c r="C70" s="208"/>
      <c r="D70" s="208"/>
      <c r="E70" s="60"/>
      <c r="F70" s="50"/>
    </row>
    <row r="71" spans="1:6" ht="13.5" customHeight="1" x14ac:dyDescent="0.2">
      <c r="A71" s="50"/>
      <c r="B71" s="49" t="s">
        <v>18</v>
      </c>
      <c r="C71" s="51"/>
      <c r="D71" s="51"/>
      <c r="E71" s="29">
        <f>5*325</f>
        <v>1625</v>
      </c>
      <c r="F71" s="50"/>
    </row>
    <row r="72" spans="1:6" ht="13.5" customHeight="1" x14ac:dyDescent="0.2">
      <c r="A72" s="50"/>
      <c r="B72" s="62" t="s">
        <v>155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62" t="s">
        <v>16</v>
      </c>
      <c r="C73" s="51"/>
      <c r="D73" s="51"/>
      <c r="E73" s="30">
        <v>0</v>
      </c>
      <c r="F73" s="50"/>
    </row>
    <row r="74" spans="1:6" ht="13.5" customHeight="1" x14ac:dyDescent="0.2">
      <c r="A74" s="50"/>
      <c r="B74" s="49" t="s">
        <v>17</v>
      </c>
      <c r="C74" s="51"/>
      <c r="D74" s="51"/>
      <c r="E74" s="29">
        <f>SUM(E71:E73)</f>
        <v>1625</v>
      </c>
      <c r="F74" s="50"/>
    </row>
    <row r="75" spans="1:6" ht="13.5" customHeight="1" x14ac:dyDescent="0.2">
      <c r="A75" s="50"/>
      <c r="B75" s="51" t="s">
        <v>5</v>
      </c>
      <c r="C75" s="63">
        <v>0.05</v>
      </c>
      <c r="D75" s="51"/>
      <c r="E75" s="35">
        <f>ROUND(E74*C75,2)</f>
        <v>81.25</v>
      </c>
      <c r="F75" s="50"/>
    </row>
    <row r="76" spans="1:6" ht="13.5" customHeight="1" x14ac:dyDescent="0.2">
      <c r="A76" s="50"/>
      <c r="B76" s="51" t="s">
        <v>4</v>
      </c>
      <c r="C76" s="64">
        <v>9.9750000000000005E-2</v>
      </c>
      <c r="D76" s="51"/>
      <c r="E76" s="43">
        <f>ROUND(E74*C76,2)</f>
        <v>162.09</v>
      </c>
      <c r="F76" s="50"/>
    </row>
    <row r="77" spans="1:6" ht="13.5" customHeight="1" x14ac:dyDescent="0.2">
      <c r="A77" s="50"/>
      <c r="B77" s="51"/>
      <c r="C77" s="51"/>
      <c r="D77" s="51"/>
      <c r="E77" s="65"/>
      <c r="F77" s="50"/>
    </row>
    <row r="78" spans="1:6" ht="16.5" customHeight="1" thickBot="1" x14ac:dyDescent="0.25">
      <c r="A78" s="50"/>
      <c r="B78" s="49" t="s">
        <v>19</v>
      </c>
      <c r="C78" s="51"/>
      <c r="D78" s="51"/>
      <c r="E78" s="33">
        <f>SUM(E74:E76)</f>
        <v>1868.34</v>
      </c>
      <c r="F78" s="50"/>
    </row>
    <row r="79" spans="1:6" ht="15.75" thickTop="1" x14ac:dyDescent="0.2">
      <c r="A79" s="50"/>
      <c r="B79" s="203"/>
      <c r="C79" s="203"/>
      <c r="D79" s="203"/>
      <c r="E79" s="66"/>
      <c r="F79" s="50"/>
    </row>
    <row r="80" spans="1:6" ht="15" x14ac:dyDescent="0.2">
      <c r="A80" s="50"/>
      <c r="B80" s="204" t="s">
        <v>21</v>
      </c>
      <c r="C80" s="204"/>
      <c r="D80" s="204"/>
      <c r="E80" s="66">
        <v>0</v>
      </c>
      <c r="F80" s="50"/>
    </row>
    <row r="81" spans="1:6" ht="15" x14ac:dyDescent="0.2">
      <c r="A81" s="50"/>
      <c r="B81" s="203"/>
      <c r="C81" s="203"/>
      <c r="D81" s="203"/>
      <c r="E81" s="66"/>
      <c r="F81" s="50"/>
    </row>
    <row r="82" spans="1:6" ht="19.5" customHeight="1" x14ac:dyDescent="0.2">
      <c r="A82" s="50"/>
      <c r="B82" s="67" t="s">
        <v>20</v>
      </c>
      <c r="C82" s="68"/>
      <c r="D82" s="68"/>
      <c r="E82" s="69">
        <f>E78-E80</f>
        <v>1868.34</v>
      </c>
      <c r="F82" s="50"/>
    </row>
    <row r="83" spans="1:6" ht="13.5" customHeight="1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50"/>
      <c r="C84" s="50"/>
      <c r="D84" s="50"/>
      <c r="E84" s="50"/>
      <c r="F84" s="50"/>
    </row>
    <row r="85" spans="1:6" x14ac:dyDescent="0.2">
      <c r="A85" s="50"/>
      <c r="B85" s="205"/>
      <c r="C85" s="205"/>
      <c r="D85" s="205"/>
      <c r="E85" s="205"/>
      <c r="F85" s="50"/>
    </row>
    <row r="86" spans="1:6" ht="14.25" x14ac:dyDescent="0.2">
      <c r="A86" s="206" t="s">
        <v>36</v>
      </c>
      <c r="B86" s="206"/>
      <c r="C86" s="206"/>
      <c r="D86" s="206"/>
      <c r="E86" s="206"/>
      <c r="F86" s="206"/>
    </row>
    <row r="87" spans="1:6" ht="14.25" x14ac:dyDescent="0.2">
      <c r="A87" s="207" t="s">
        <v>75</v>
      </c>
      <c r="B87" s="207"/>
      <c r="C87" s="207"/>
      <c r="D87" s="207"/>
      <c r="E87" s="207"/>
      <c r="F87" s="207"/>
    </row>
    <row r="88" spans="1:6" x14ac:dyDescent="0.2">
      <c r="A88" s="50"/>
      <c r="B88" s="50"/>
      <c r="C88" s="50"/>
      <c r="D88" s="50"/>
      <c r="E88" s="50"/>
      <c r="F88" s="50"/>
    </row>
    <row r="89" spans="1:6" x14ac:dyDescent="0.2">
      <c r="A89" s="50"/>
      <c r="B89" s="199"/>
      <c r="C89" s="199"/>
      <c r="D89" s="199"/>
      <c r="E89" s="199"/>
      <c r="F89" s="50"/>
    </row>
    <row r="90" spans="1:6" ht="15" x14ac:dyDescent="0.2">
      <c r="A90" s="200" t="s">
        <v>8</v>
      </c>
      <c r="B90" s="200"/>
      <c r="C90" s="200"/>
      <c r="D90" s="200"/>
      <c r="E90" s="200"/>
      <c r="F90" s="200"/>
    </row>
    <row r="92" spans="1:6" ht="39.75" customHeight="1" x14ac:dyDescent="0.2">
      <c r="B92" s="201"/>
      <c r="C92" s="202"/>
      <c r="D92" s="202"/>
    </row>
    <row r="93" spans="1:6" ht="13.5" customHeight="1" x14ac:dyDescent="0.2"/>
    <row r="94" spans="1:6" x14ac:dyDescent="0.2">
      <c r="B94" s="70"/>
      <c r="C94" s="70"/>
      <c r="D94" s="70"/>
    </row>
  </sheetData>
  <mergeCells count="45">
    <mergeCell ref="A90:F90"/>
    <mergeCell ref="B92:D92"/>
    <mergeCell ref="B45:D45"/>
    <mergeCell ref="B46:D46"/>
    <mergeCell ref="B80:D80"/>
    <mergeCell ref="B81:D81"/>
    <mergeCell ref="B85:E85"/>
    <mergeCell ref="A86:F86"/>
    <mergeCell ref="A87:F87"/>
    <mergeCell ref="B89:E89"/>
    <mergeCell ref="B64:D64"/>
    <mergeCell ref="B65:D65"/>
    <mergeCell ref="B66:D66"/>
    <mergeCell ref="B67:D67"/>
    <mergeCell ref="B70:D70"/>
    <mergeCell ref="B79:D79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0:D40"/>
    <mergeCell ref="B41:D41"/>
    <mergeCell ref="B42:D42"/>
    <mergeCell ref="B44:D44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30A06B6D-7082-46D5-B1DF-9CB348BFAF3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D5E3-8B4B-4374-87C8-C85DC36EADE5}">
  <sheetPr codeName="Feuil32">
    <pageSetUpPr fitToPage="1"/>
  </sheetPr>
  <dimension ref="A12:F93"/>
  <sheetViews>
    <sheetView view="pageBreakPreview" topLeftCell="A19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261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260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258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28.5" customHeight="1" x14ac:dyDescent="0.2">
      <c r="A37" s="50"/>
      <c r="B37" s="208" t="s">
        <v>259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5*350</f>
        <v>1750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1750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87.5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174.56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2012.06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2012.06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3:D43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42421980-1851-404E-A43D-8185C8045F1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DFF5-F72C-486D-9BD7-C4761C1F078A}">
  <sheetPr codeName="Feuil33"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262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263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237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28.5" customHeight="1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v>350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350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17.5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34.909999999999997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402.40999999999997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402.40999999999997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8:B80 B12:B20 B33:B69" xr:uid="{A745DFFA-C535-4182-8157-4BCA8801A40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CB02-EA14-4357-AC6D-91E23F4586D8}">
  <sheetPr codeName="Feuil34">
    <pageSetUpPr fitToPage="1"/>
  </sheetPr>
  <dimension ref="A12:F93"/>
  <sheetViews>
    <sheetView view="pageBreakPreview" topLeftCell="A3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264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265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266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28.5" customHeight="1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0.75*350</f>
        <v>262.5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262.5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13.13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26.18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301.81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301.81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:B69" xr:uid="{3C85BD20-CE68-4967-9A0C-357B3B0264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4D9C-110D-4D77-AA4E-5B52A3BDA429}">
  <sheetPr codeName="Feuil35">
    <pageSetUpPr fitToPage="1"/>
  </sheetPr>
  <dimension ref="A12:F93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267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195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268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269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 t="s">
        <v>34</v>
      </c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 t="s">
        <v>270</v>
      </c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61"/>
      <c r="C42" s="61"/>
      <c r="D42" s="61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208"/>
      <c r="C55" s="208"/>
      <c r="D55" s="208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14.25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4.25" x14ac:dyDescent="0.2">
      <c r="A67" s="50"/>
      <c r="B67" s="61"/>
      <c r="C67" s="72"/>
      <c r="D67" s="72"/>
      <c r="E67" s="60"/>
      <c r="F67" s="50"/>
    </row>
    <row r="68" spans="1:6" ht="14.25" x14ac:dyDescent="0.2">
      <c r="A68" s="50"/>
      <c r="B68" s="61"/>
      <c r="C68" s="73"/>
      <c r="D68" s="74"/>
      <c r="E68" s="60"/>
      <c r="F68" s="50"/>
    </row>
    <row r="69" spans="1:6" ht="13.5" customHeight="1" x14ac:dyDescent="0.2">
      <c r="A69" s="50"/>
      <c r="B69" s="208"/>
      <c r="C69" s="208"/>
      <c r="D69" s="208"/>
      <c r="E69" s="60"/>
      <c r="F69" s="50"/>
    </row>
    <row r="70" spans="1:6" ht="13.5" customHeight="1" x14ac:dyDescent="0.2">
      <c r="A70" s="50"/>
      <c r="B70" s="49" t="s">
        <v>18</v>
      </c>
      <c r="C70" s="51"/>
      <c r="D70" s="51"/>
      <c r="E70" s="29">
        <f>1.25*350+3*200</f>
        <v>1037.5</v>
      </c>
      <c r="F70" s="50"/>
    </row>
    <row r="71" spans="1:6" ht="13.5" customHeight="1" x14ac:dyDescent="0.2">
      <c r="A71" s="50"/>
      <c r="B71" s="62" t="s">
        <v>155</v>
      </c>
      <c r="C71" s="51"/>
      <c r="D71" s="51"/>
      <c r="E71" s="30">
        <v>0</v>
      </c>
      <c r="F71" s="50"/>
    </row>
    <row r="72" spans="1:6" ht="13.5" customHeight="1" x14ac:dyDescent="0.2">
      <c r="A72" s="50"/>
      <c r="B72" s="62" t="s">
        <v>16</v>
      </c>
      <c r="C72" s="51"/>
      <c r="D72" s="51"/>
      <c r="E72" s="30">
        <v>0</v>
      </c>
      <c r="F72" s="50"/>
    </row>
    <row r="73" spans="1:6" ht="13.5" customHeight="1" x14ac:dyDescent="0.2">
      <c r="A73" s="50"/>
      <c r="B73" s="49" t="s">
        <v>17</v>
      </c>
      <c r="C73" s="51"/>
      <c r="D73" s="51"/>
      <c r="E73" s="29">
        <f>SUM(E70:E72)</f>
        <v>1037.5</v>
      </c>
      <c r="F73" s="50"/>
    </row>
    <row r="74" spans="1:6" ht="13.5" customHeight="1" x14ac:dyDescent="0.2">
      <c r="A74" s="50"/>
      <c r="B74" s="51" t="s">
        <v>5</v>
      </c>
      <c r="C74" s="63">
        <v>0.05</v>
      </c>
      <c r="D74" s="51"/>
      <c r="E74" s="35">
        <f>ROUND(E73*C74,2)</f>
        <v>51.88</v>
      </c>
      <c r="F74" s="50"/>
    </row>
    <row r="75" spans="1:6" ht="13.5" customHeight="1" x14ac:dyDescent="0.2">
      <c r="A75" s="50"/>
      <c r="B75" s="51" t="s">
        <v>4</v>
      </c>
      <c r="C75" s="64">
        <v>9.9750000000000005E-2</v>
      </c>
      <c r="D75" s="51"/>
      <c r="E75" s="43">
        <f>ROUND(E73*C75,2)</f>
        <v>103.49</v>
      </c>
      <c r="F75" s="50"/>
    </row>
    <row r="76" spans="1:6" ht="13.5" customHeight="1" x14ac:dyDescent="0.2">
      <c r="A76" s="50"/>
      <c r="B76" s="51"/>
      <c r="C76" s="51"/>
      <c r="D76" s="51"/>
      <c r="E76" s="65"/>
      <c r="F76" s="50"/>
    </row>
    <row r="77" spans="1:6" ht="16.5" customHeight="1" thickBot="1" x14ac:dyDescent="0.25">
      <c r="A77" s="50"/>
      <c r="B77" s="49" t="s">
        <v>19</v>
      </c>
      <c r="C77" s="51"/>
      <c r="D77" s="51"/>
      <c r="E77" s="33">
        <f>SUM(E73:E75)</f>
        <v>1192.8700000000001</v>
      </c>
      <c r="F77" s="50"/>
    </row>
    <row r="78" spans="1:6" ht="15.75" thickTop="1" x14ac:dyDescent="0.2">
      <c r="A78" s="50"/>
      <c r="B78" s="203"/>
      <c r="C78" s="203"/>
      <c r="D78" s="203"/>
      <c r="E78" s="66"/>
      <c r="F78" s="50"/>
    </row>
    <row r="79" spans="1:6" ht="15" x14ac:dyDescent="0.2">
      <c r="A79" s="50"/>
      <c r="B79" s="204" t="s">
        <v>21</v>
      </c>
      <c r="C79" s="204"/>
      <c r="D79" s="204"/>
      <c r="E79" s="66">
        <v>0</v>
      </c>
      <c r="F79" s="50"/>
    </row>
    <row r="80" spans="1:6" ht="15" x14ac:dyDescent="0.2">
      <c r="A80" s="50"/>
      <c r="B80" s="203"/>
      <c r="C80" s="203"/>
      <c r="D80" s="203"/>
      <c r="E80" s="66"/>
      <c r="F80" s="50"/>
    </row>
    <row r="81" spans="1:6" ht="19.5" customHeight="1" x14ac:dyDescent="0.2">
      <c r="A81" s="50"/>
      <c r="B81" s="67" t="s">
        <v>20</v>
      </c>
      <c r="C81" s="68"/>
      <c r="D81" s="68"/>
      <c r="E81" s="69">
        <f>E77-E79</f>
        <v>1192.8700000000001</v>
      </c>
      <c r="F81" s="50"/>
    </row>
    <row r="82" spans="1:6" ht="13.5" customHeight="1" x14ac:dyDescent="0.2">
      <c r="A82" s="50"/>
      <c r="B82" s="50"/>
      <c r="C82" s="50"/>
      <c r="D82" s="50"/>
      <c r="E82" s="50"/>
      <c r="F82" s="50"/>
    </row>
    <row r="83" spans="1:6" x14ac:dyDescent="0.2">
      <c r="A83" s="50"/>
      <c r="B83" s="50"/>
      <c r="C83" s="50"/>
      <c r="D83" s="50"/>
      <c r="E83" s="50"/>
      <c r="F83" s="50"/>
    </row>
    <row r="84" spans="1:6" x14ac:dyDescent="0.2">
      <c r="A84" s="50"/>
      <c r="B84" s="205"/>
      <c r="C84" s="205"/>
      <c r="D84" s="205"/>
      <c r="E84" s="205"/>
      <c r="F84" s="50"/>
    </row>
    <row r="85" spans="1:6" ht="14.25" x14ac:dyDescent="0.2">
      <c r="A85" s="206" t="s">
        <v>36</v>
      </c>
      <c r="B85" s="206"/>
      <c r="C85" s="206"/>
      <c r="D85" s="206"/>
      <c r="E85" s="206"/>
      <c r="F85" s="206"/>
    </row>
    <row r="86" spans="1:6" ht="14.25" x14ac:dyDescent="0.2">
      <c r="A86" s="207" t="s">
        <v>75</v>
      </c>
      <c r="B86" s="207"/>
      <c r="C86" s="207"/>
      <c r="D86" s="207"/>
      <c r="E86" s="207"/>
      <c r="F86" s="207"/>
    </row>
    <row r="87" spans="1:6" x14ac:dyDescent="0.2">
      <c r="A87" s="50"/>
      <c r="B87" s="50"/>
      <c r="C87" s="50"/>
      <c r="D87" s="50"/>
      <c r="E87" s="50"/>
      <c r="F87" s="50"/>
    </row>
    <row r="88" spans="1:6" x14ac:dyDescent="0.2">
      <c r="A88" s="50"/>
      <c r="B88" s="199"/>
      <c r="C88" s="199"/>
      <c r="D88" s="199"/>
      <c r="E88" s="199"/>
      <c r="F88" s="50"/>
    </row>
    <row r="89" spans="1:6" ht="15" x14ac:dyDescent="0.2">
      <c r="A89" s="200" t="s">
        <v>8</v>
      </c>
      <c r="B89" s="200"/>
      <c r="C89" s="200"/>
      <c r="D89" s="200"/>
      <c r="E89" s="200"/>
      <c r="F89" s="200"/>
    </row>
    <row r="91" spans="1:6" ht="39.75" customHeight="1" x14ac:dyDescent="0.2">
      <c r="B91" s="201"/>
      <c r="C91" s="202"/>
      <c r="D91" s="202"/>
    </row>
    <row r="92" spans="1:6" ht="13.5" customHeight="1" x14ac:dyDescent="0.2"/>
    <row r="93" spans="1:6" x14ac:dyDescent="0.2">
      <c r="B93" s="70"/>
      <c r="C93" s="70"/>
      <c r="D93" s="70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9:D69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8:B80 B12:B20 B33:B69" xr:uid="{D3E2CDA0-D414-400F-B5A2-EAC5666BF1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2">
    <pageSetUpPr fitToPage="1"/>
  </sheetPr>
  <dimension ref="A1:D47"/>
  <sheetViews>
    <sheetView view="pageBreakPreview" topLeftCell="A7" zoomScaleNormal="100" workbookViewId="0">
      <selection activeCell="C15" sqref="C1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210" t="s">
        <v>1</v>
      </c>
      <c r="C1" s="21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76"/>
      <c r="C4" s="75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232</v>
      </c>
      <c r="D7" s="7"/>
    </row>
    <row r="8" spans="1:4" x14ac:dyDescent="0.2">
      <c r="A8" s="6"/>
      <c r="B8" s="14"/>
      <c r="C8" s="8" t="s">
        <v>23</v>
      </c>
      <c r="D8" s="7"/>
    </row>
    <row r="9" spans="1:4" x14ac:dyDescent="0.2">
      <c r="A9" s="6"/>
      <c r="B9" s="14"/>
      <c r="C9" s="8" t="s">
        <v>233</v>
      </c>
      <c r="D9" s="7"/>
    </row>
    <row r="10" spans="1:4" x14ac:dyDescent="0.2">
      <c r="A10" s="6"/>
      <c r="B10" s="14"/>
      <c r="C10" s="8" t="s">
        <v>234</v>
      </c>
      <c r="D10" s="7"/>
    </row>
    <row r="11" spans="1:4" x14ac:dyDescent="0.2">
      <c r="A11" s="6"/>
      <c r="B11" s="14"/>
      <c r="C11" s="8" t="s">
        <v>235</v>
      </c>
      <c r="D11" s="7"/>
    </row>
    <row r="12" spans="1:4" x14ac:dyDescent="0.2">
      <c r="A12" s="6"/>
      <c r="B12" s="14"/>
      <c r="C12" s="8" t="s">
        <v>236</v>
      </c>
      <c r="D12" s="7"/>
    </row>
    <row r="13" spans="1:4" x14ac:dyDescent="0.2">
      <c r="A13" s="6"/>
      <c r="B13" s="14"/>
      <c r="C13" s="8" t="s">
        <v>237</v>
      </c>
      <c r="D13" s="7"/>
    </row>
    <row r="14" spans="1:4" x14ac:dyDescent="0.2">
      <c r="A14" s="6"/>
      <c r="B14" s="14"/>
      <c r="C14" s="8" t="s">
        <v>238</v>
      </c>
      <c r="D14" s="7"/>
    </row>
    <row r="15" spans="1:4" x14ac:dyDescent="0.2">
      <c r="A15" s="6"/>
      <c r="B15" s="14"/>
      <c r="C15" s="8" t="s">
        <v>239</v>
      </c>
      <c r="D15" s="7"/>
    </row>
    <row r="16" spans="1:4" x14ac:dyDescent="0.2">
      <c r="A16" s="6"/>
      <c r="B16" s="14"/>
      <c r="C16" s="8" t="s">
        <v>240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25</v>
      </c>
      <c r="D18" s="7"/>
    </row>
    <row r="19" spans="1:4" x14ac:dyDescent="0.2">
      <c r="A19" s="6"/>
      <c r="B19" s="14"/>
      <c r="C19" s="8" t="s">
        <v>241</v>
      </c>
      <c r="D19" s="7"/>
    </row>
    <row r="20" spans="1:4" x14ac:dyDescent="0.2">
      <c r="A20" s="6"/>
      <c r="B20" s="14"/>
      <c r="C20" s="8" t="s">
        <v>242</v>
      </c>
      <c r="D20" s="7"/>
    </row>
    <row r="21" spans="1:4" x14ac:dyDescent="0.2">
      <c r="A21" s="6"/>
      <c r="B21" s="14"/>
      <c r="C21" s="8" t="s">
        <v>243</v>
      </c>
      <c r="D21" s="7"/>
    </row>
    <row r="22" spans="1:4" x14ac:dyDescent="0.2">
      <c r="A22" s="6"/>
      <c r="B22" s="14"/>
      <c r="C22" s="8" t="s">
        <v>244</v>
      </c>
      <c r="D22" s="7"/>
    </row>
    <row r="23" spans="1:4" x14ac:dyDescent="0.2">
      <c r="A23" s="6"/>
      <c r="B23" s="14"/>
      <c r="C23" s="8" t="s">
        <v>24</v>
      </c>
      <c r="D23" s="7"/>
    </row>
    <row r="24" spans="1:4" x14ac:dyDescent="0.2">
      <c r="A24" s="6"/>
      <c r="B24" s="14"/>
      <c r="C24" s="8" t="s">
        <v>27</v>
      </c>
      <c r="D24" s="7"/>
    </row>
    <row r="25" spans="1:4" x14ac:dyDescent="0.2">
      <c r="A25" s="6"/>
      <c r="B25" s="14"/>
      <c r="C25" s="8" t="s">
        <v>28</v>
      </c>
      <c r="D25" s="7"/>
    </row>
    <row r="26" spans="1:4" x14ac:dyDescent="0.2">
      <c r="A26" s="6"/>
      <c r="B26" s="14"/>
      <c r="C26" s="8" t="s">
        <v>11</v>
      </c>
      <c r="D26" s="7"/>
    </row>
    <row r="27" spans="1:4" x14ac:dyDescent="0.2">
      <c r="A27" s="6"/>
      <c r="B27" s="14"/>
      <c r="C27" s="8" t="s">
        <v>10</v>
      </c>
      <c r="D27" s="7"/>
    </row>
    <row r="28" spans="1:4" ht="25.5" x14ac:dyDescent="0.2">
      <c r="A28" s="6"/>
      <c r="B28" s="14"/>
      <c r="C28" s="8" t="s">
        <v>245</v>
      </c>
      <c r="D28" s="7"/>
    </row>
    <row r="29" spans="1:4" x14ac:dyDescent="0.2">
      <c r="A29" s="6"/>
      <c r="B29" s="14"/>
      <c r="C29" s="8" t="s">
        <v>246</v>
      </c>
      <c r="D29" s="7"/>
    </row>
    <row r="30" spans="1:4" x14ac:dyDescent="0.2">
      <c r="A30" s="6"/>
      <c r="B30" s="14"/>
      <c r="C30" s="8" t="s">
        <v>247</v>
      </c>
      <c r="D30" s="7"/>
    </row>
    <row r="31" spans="1:4" x14ac:dyDescent="0.2">
      <c r="A31" s="6"/>
      <c r="B31" s="14"/>
      <c r="C31" s="8" t="s">
        <v>248</v>
      </c>
      <c r="D31" s="7"/>
    </row>
    <row r="32" spans="1:4" x14ac:dyDescent="0.2">
      <c r="A32" s="6"/>
      <c r="B32" s="14"/>
      <c r="C32" s="9" t="s">
        <v>30</v>
      </c>
      <c r="D32" s="7"/>
    </row>
    <row r="33" spans="1:4" x14ac:dyDescent="0.2">
      <c r="A33" s="6"/>
      <c r="B33" s="14"/>
      <c r="C33" s="9" t="s">
        <v>32</v>
      </c>
      <c r="D33" s="7"/>
    </row>
    <row r="34" spans="1:4" x14ac:dyDescent="0.2">
      <c r="A34" s="6"/>
      <c r="B34" s="14"/>
      <c r="C34" s="9" t="s">
        <v>31</v>
      </c>
      <c r="D34" s="7"/>
    </row>
    <row r="35" spans="1:4" x14ac:dyDescent="0.2">
      <c r="A35" s="6"/>
      <c r="B35" s="14"/>
      <c r="C35" s="9" t="s">
        <v>249</v>
      </c>
      <c r="D35" s="7"/>
    </row>
    <row r="36" spans="1:4" x14ac:dyDescent="0.2">
      <c r="A36" s="6"/>
      <c r="B36" s="14"/>
      <c r="C36" s="9" t="s">
        <v>29</v>
      </c>
      <c r="D36" s="7"/>
    </row>
    <row r="37" spans="1:4" x14ac:dyDescent="0.2">
      <c r="A37" s="6"/>
      <c r="B37" s="14"/>
      <c r="C37" s="9" t="s">
        <v>250</v>
      </c>
      <c r="D37" s="7"/>
    </row>
    <row r="38" spans="1:4" x14ac:dyDescent="0.2">
      <c r="A38" s="6"/>
      <c r="B38" s="14"/>
      <c r="C38" s="9" t="s">
        <v>251</v>
      </c>
      <c r="D38" s="7"/>
    </row>
    <row r="39" spans="1:4" x14ac:dyDescent="0.2">
      <c r="A39" s="6"/>
      <c r="B39" s="14"/>
      <c r="C39" s="9" t="s">
        <v>252</v>
      </c>
      <c r="D39" s="7"/>
    </row>
    <row r="40" spans="1:4" x14ac:dyDescent="0.2">
      <c r="A40" s="6"/>
      <c r="B40" s="14"/>
      <c r="C40" s="8" t="s">
        <v>34</v>
      </c>
      <c r="D40" s="7"/>
    </row>
    <row r="41" spans="1:4" x14ac:dyDescent="0.2">
      <c r="A41" s="6"/>
      <c r="B41" s="14"/>
      <c r="C41" s="8" t="s">
        <v>253</v>
      </c>
      <c r="D41" s="7"/>
    </row>
    <row r="42" spans="1:4" x14ac:dyDescent="0.2">
      <c r="A42" s="6"/>
      <c r="B42" s="14"/>
      <c r="C42" s="8" t="s">
        <v>254</v>
      </c>
      <c r="D42" s="7"/>
    </row>
    <row r="43" spans="1:4" x14ac:dyDescent="0.2">
      <c r="A43" s="6"/>
      <c r="B43" s="14"/>
      <c r="C43" s="8" t="s">
        <v>255</v>
      </c>
      <c r="D43" s="7"/>
    </row>
    <row r="44" spans="1:4" x14ac:dyDescent="0.2">
      <c r="A44" s="6"/>
      <c r="B44" s="14"/>
      <c r="C44" s="8" t="s">
        <v>256</v>
      </c>
      <c r="D44" s="7"/>
    </row>
    <row r="45" spans="1:4" x14ac:dyDescent="0.2">
      <c r="A45" s="6"/>
      <c r="B45" s="14"/>
      <c r="C45" s="8" t="s">
        <v>257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7550-DE9A-43CF-92A1-A1D028B981F3}">
  <sheetPr codeName="Feuil36"/>
  <dimension ref="A1:F89"/>
  <sheetViews>
    <sheetView workbookViewId="0">
      <selection activeCell="B24" sqref="B24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155" customWidth="1"/>
    <col min="5" max="5" width="17.7109375" style="156" customWidth="1"/>
    <col min="6" max="6" width="10.5703125" style="156" customWidth="1"/>
  </cols>
  <sheetData>
    <row r="1" spans="1:6" ht="14.25" x14ac:dyDescent="0.2">
      <c r="A1" s="77"/>
      <c r="B1" s="77"/>
      <c r="C1" s="77"/>
      <c r="D1" s="78"/>
      <c r="E1" s="79"/>
      <c r="F1" s="79"/>
    </row>
    <row r="2" spans="1:6" ht="14.25" x14ac:dyDescent="0.2">
      <c r="A2" s="77"/>
      <c r="B2" s="77"/>
      <c r="C2" s="77"/>
      <c r="D2" s="78"/>
      <c r="E2" s="79"/>
      <c r="F2" s="79"/>
    </row>
    <row r="3" spans="1:6" ht="14.25" x14ac:dyDescent="0.2">
      <c r="A3" s="77"/>
      <c r="B3" s="77"/>
      <c r="C3" s="77"/>
      <c r="D3" s="78"/>
      <c r="E3" s="79"/>
      <c r="F3" s="79"/>
    </row>
    <row r="4" spans="1:6" ht="14.25" x14ac:dyDescent="0.2">
      <c r="A4" s="77"/>
      <c r="B4" s="77"/>
      <c r="C4" s="77"/>
      <c r="D4" s="78"/>
      <c r="E4" s="79"/>
      <c r="F4" s="79"/>
    </row>
    <row r="5" spans="1:6" ht="14.25" x14ac:dyDescent="0.2">
      <c r="A5" s="77"/>
      <c r="B5" s="77"/>
      <c r="C5" s="77"/>
      <c r="D5" s="78"/>
      <c r="E5" s="79"/>
      <c r="F5" s="79"/>
    </row>
    <row r="6" spans="1:6" ht="14.25" x14ac:dyDescent="0.2">
      <c r="A6" s="77"/>
      <c r="B6" s="77"/>
      <c r="C6" s="77"/>
      <c r="D6" s="78"/>
      <c r="E6" s="79"/>
      <c r="F6" s="79"/>
    </row>
    <row r="7" spans="1:6" ht="14.25" x14ac:dyDescent="0.2">
      <c r="A7" s="77"/>
      <c r="B7" s="77"/>
      <c r="C7" s="77"/>
      <c r="D7" s="78"/>
      <c r="E7" s="79"/>
      <c r="F7" s="79"/>
    </row>
    <row r="8" spans="1:6" ht="14.25" x14ac:dyDescent="0.2">
      <c r="A8" s="77"/>
      <c r="B8" s="77"/>
      <c r="C8" s="77"/>
      <c r="D8" s="78"/>
      <c r="E8" s="79"/>
      <c r="F8" s="79"/>
    </row>
    <row r="9" spans="1:6" ht="14.25" x14ac:dyDescent="0.2">
      <c r="A9" s="77"/>
      <c r="B9" s="77"/>
      <c r="C9" s="77"/>
      <c r="D9" s="78"/>
      <c r="E9" s="79"/>
      <c r="F9" s="79"/>
    </row>
    <row r="10" spans="1:6" ht="14.25" x14ac:dyDescent="0.2">
      <c r="A10" s="77"/>
      <c r="B10" s="77"/>
      <c r="C10" s="77"/>
      <c r="D10" s="78"/>
      <c r="E10" s="79"/>
      <c r="F10" s="79"/>
    </row>
    <row r="11" spans="1:6" ht="14.25" x14ac:dyDescent="0.2">
      <c r="A11" s="77"/>
      <c r="B11" s="77"/>
      <c r="C11" s="77"/>
      <c r="D11" s="78"/>
      <c r="E11" s="79"/>
      <c r="F11" s="79"/>
    </row>
    <row r="12" spans="1:6" ht="14.25" x14ac:dyDescent="0.2">
      <c r="A12" s="77"/>
      <c r="B12" s="80"/>
      <c r="C12" s="80"/>
      <c r="D12" s="78"/>
      <c r="E12" s="79"/>
      <c r="F12" s="79"/>
    </row>
    <row r="13" spans="1:6" ht="14.25" x14ac:dyDescent="0.2">
      <c r="A13" s="77"/>
      <c r="B13" s="80"/>
      <c r="C13" s="80"/>
      <c r="D13" s="78"/>
      <c r="E13" s="79"/>
      <c r="F13" s="79"/>
    </row>
    <row r="14" spans="1:6" ht="14.25" x14ac:dyDescent="0.2">
      <c r="A14" s="77"/>
      <c r="B14" s="80"/>
      <c r="C14" s="80"/>
      <c r="D14" s="78"/>
      <c r="E14" s="79"/>
      <c r="F14" s="79"/>
    </row>
    <row r="15" spans="1:6" ht="14.25" x14ac:dyDescent="0.2">
      <c r="A15" s="77"/>
      <c r="B15" s="80"/>
      <c r="C15" s="80"/>
      <c r="D15" s="78"/>
      <c r="E15" s="79"/>
      <c r="F15" s="79"/>
    </row>
    <row r="16" spans="1:6" ht="14.25" x14ac:dyDescent="0.2">
      <c r="A16" s="77"/>
      <c r="B16" s="80"/>
      <c r="C16" s="80"/>
      <c r="D16" s="78"/>
      <c r="E16" s="79"/>
      <c r="F16" s="79"/>
    </row>
    <row r="17" spans="1:6" ht="14.25" x14ac:dyDescent="0.2">
      <c r="A17" s="77"/>
      <c r="B17" s="80"/>
      <c r="C17" s="80"/>
      <c r="D17" s="78"/>
      <c r="E17" s="79"/>
      <c r="F17" s="79"/>
    </row>
    <row r="18" spans="1:6" ht="14.25" x14ac:dyDescent="0.2">
      <c r="A18" s="77"/>
      <c r="B18" s="80"/>
      <c r="C18" s="80"/>
      <c r="D18" s="78"/>
      <c r="E18" s="79"/>
      <c r="F18" s="79"/>
    </row>
    <row r="19" spans="1:6" ht="14.25" x14ac:dyDescent="0.2">
      <c r="A19" s="77"/>
      <c r="B19" s="80"/>
      <c r="C19" s="80"/>
      <c r="D19" s="78"/>
      <c r="E19" s="79"/>
      <c r="F19" s="79"/>
    </row>
    <row r="20" spans="1:6" ht="14.25" x14ac:dyDescent="0.2">
      <c r="A20" s="77"/>
      <c r="B20" s="80"/>
      <c r="C20" s="80"/>
      <c r="D20" s="78"/>
      <c r="E20" s="79"/>
      <c r="F20" s="79"/>
    </row>
    <row r="21" spans="1:6" ht="15" x14ac:dyDescent="0.2">
      <c r="A21" s="81"/>
      <c r="B21" s="82" t="s">
        <v>282</v>
      </c>
      <c r="C21" s="82"/>
      <c r="D21" s="83"/>
      <c r="E21" s="84"/>
      <c r="F21" s="84"/>
    </row>
    <row r="22" spans="1:6" ht="15" x14ac:dyDescent="0.2">
      <c r="A22" s="81"/>
      <c r="B22" s="85"/>
      <c r="C22" s="85"/>
      <c r="D22" s="83"/>
      <c r="E22" s="84"/>
      <c r="F22" s="84"/>
    </row>
    <row r="23" spans="1:6" ht="15" x14ac:dyDescent="0.2">
      <c r="A23" s="81"/>
      <c r="B23" s="82" t="s">
        <v>271</v>
      </c>
      <c r="C23" s="82"/>
      <c r="D23" s="83"/>
      <c r="E23" s="84"/>
      <c r="F23" s="84"/>
    </row>
    <row r="24" spans="1:6" ht="15" x14ac:dyDescent="0.2">
      <c r="A24" s="81"/>
      <c r="B24" s="86" t="s">
        <v>272</v>
      </c>
      <c r="C24" s="85"/>
      <c r="D24" s="83"/>
      <c r="E24" s="84"/>
      <c r="F24" s="84"/>
    </row>
    <row r="25" spans="1:6" ht="15" x14ac:dyDescent="0.2">
      <c r="A25" s="81"/>
      <c r="B25" s="85" t="s">
        <v>273</v>
      </c>
      <c r="C25" s="85"/>
      <c r="D25" s="83"/>
      <c r="E25" s="84"/>
      <c r="F25" s="84"/>
    </row>
    <row r="26" spans="1:6" ht="15" x14ac:dyDescent="0.2">
      <c r="A26" s="81"/>
      <c r="B26" s="85" t="s">
        <v>274</v>
      </c>
      <c r="C26" s="85"/>
      <c r="D26" s="83"/>
      <c r="E26" s="84"/>
      <c r="F26" s="84"/>
    </row>
    <row r="27" spans="1:6" ht="15" x14ac:dyDescent="0.2">
      <c r="A27" s="87"/>
      <c r="B27" s="85"/>
      <c r="C27" s="85"/>
      <c r="D27" s="88"/>
      <c r="E27" s="89"/>
      <c r="F27" s="89"/>
    </row>
    <row r="28" spans="1:6" ht="15" x14ac:dyDescent="0.2">
      <c r="A28" s="81"/>
      <c r="B28" s="82"/>
      <c r="C28" s="82"/>
      <c r="D28" s="89" t="s">
        <v>14</v>
      </c>
      <c r="E28" s="90" t="s">
        <v>275</v>
      </c>
      <c r="F28" s="90"/>
    </row>
    <row r="29" spans="1:6" ht="15.75" thickBot="1" x14ac:dyDescent="0.25">
      <c r="A29" s="91"/>
      <c r="B29" s="91"/>
      <c r="C29" s="91"/>
      <c r="D29" s="92"/>
      <c r="E29" s="93"/>
      <c r="F29" s="93"/>
    </row>
    <row r="30" spans="1:6" ht="15" x14ac:dyDescent="0.2">
      <c r="A30" s="209" t="s">
        <v>0</v>
      </c>
      <c r="B30" s="209"/>
      <c r="C30" s="209"/>
      <c r="D30" s="209"/>
      <c r="E30" s="209"/>
      <c r="F30" s="94"/>
    </row>
    <row r="31" spans="1:6" ht="14.25" x14ac:dyDescent="0.2">
      <c r="A31" s="95"/>
      <c r="B31" s="95"/>
      <c r="C31" s="95"/>
      <c r="D31" s="95"/>
      <c r="E31" s="95"/>
      <c r="F31" s="95"/>
    </row>
    <row r="32" spans="1:6" ht="14.25" x14ac:dyDescent="0.2">
      <c r="A32" s="96"/>
      <c r="B32" s="97" t="s">
        <v>6</v>
      </c>
      <c r="C32" s="98"/>
      <c r="D32" s="99"/>
      <c r="E32" s="100"/>
      <c r="F32" s="100"/>
    </row>
    <row r="33" spans="1:6" ht="14.25" x14ac:dyDescent="0.2">
      <c r="A33" s="101"/>
      <c r="B33" s="102"/>
      <c r="C33" s="101"/>
      <c r="D33" s="99"/>
      <c r="E33" s="100"/>
      <c r="F33" s="100"/>
    </row>
    <row r="34" spans="1:6" ht="14.25" x14ac:dyDescent="0.2">
      <c r="A34" s="101"/>
      <c r="B34" s="103" t="s">
        <v>276</v>
      </c>
      <c r="C34" s="104"/>
      <c r="D34" s="105"/>
      <c r="E34" s="105"/>
      <c r="F34" s="106"/>
    </row>
    <row r="35" spans="1:6" ht="14.25" x14ac:dyDescent="0.2">
      <c r="A35" s="101"/>
      <c r="B35" s="103"/>
      <c r="C35" s="107"/>
      <c r="D35" s="105"/>
      <c r="E35" s="105"/>
      <c r="F35" s="106"/>
    </row>
    <row r="36" spans="1:6" ht="14.25" x14ac:dyDescent="0.2">
      <c r="A36" s="101"/>
      <c r="B36" s="103" t="s">
        <v>277</v>
      </c>
      <c r="C36" s="104"/>
      <c r="D36" s="105"/>
      <c r="E36" s="105"/>
      <c r="F36" s="106"/>
    </row>
    <row r="37" spans="1:6" ht="14.25" x14ac:dyDescent="0.2">
      <c r="A37" s="101"/>
      <c r="B37" s="103" t="s">
        <v>278</v>
      </c>
      <c r="C37" s="104"/>
      <c r="D37" s="105"/>
      <c r="E37" s="105"/>
      <c r="F37" s="106"/>
    </row>
    <row r="38" spans="1:6" ht="14.25" x14ac:dyDescent="0.2">
      <c r="A38" s="101"/>
      <c r="B38" s="103"/>
      <c r="C38" s="104"/>
      <c r="D38" s="105"/>
      <c r="E38" s="105"/>
      <c r="F38" s="106"/>
    </row>
    <row r="39" spans="1:6" ht="14.25" x14ac:dyDescent="0.2">
      <c r="A39" s="101"/>
      <c r="B39" s="103" t="s">
        <v>279</v>
      </c>
      <c r="C39" s="104"/>
      <c r="D39" s="105"/>
      <c r="E39" s="105"/>
      <c r="F39" s="106"/>
    </row>
    <row r="40" spans="1:6" ht="14.25" x14ac:dyDescent="0.2">
      <c r="A40" s="101"/>
      <c r="B40" s="103"/>
      <c r="C40" s="107"/>
      <c r="D40" s="105"/>
      <c r="E40" s="105"/>
      <c r="F40" s="106"/>
    </row>
    <row r="41" spans="1:6" ht="14.25" x14ac:dyDescent="0.2">
      <c r="A41" s="101"/>
      <c r="B41" s="103" t="s">
        <v>280</v>
      </c>
      <c r="C41" s="104"/>
      <c r="D41" s="105"/>
      <c r="E41" s="105"/>
      <c r="F41" s="106"/>
    </row>
    <row r="42" spans="1:6" ht="14.25" x14ac:dyDescent="0.2">
      <c r="A42" s="101"/>
      <c r="B42" s="103"/>
      <c r="C42" s="104"/>
      <c r="D42" s="105"/>
      <c r="E42" s="105"/>
      <c r="F42" s="106"/>
    </row>
    <row r="43" spans="1:6" ht="14.25" x14ac:dyDescent="0.2">
      <c r="A43" s="101"/>
      <c r="B43" s="103" t="s">
        <v>281</v>
      </c>
      <c r="C43" s="104"/>
      <c r="D43" s="105"/>
      <c r="E43" s="105"/>
      <c r="F43" s="106"/>
    </row>
    <row r="44" spans="1:6" ht="14.25" x14ac:dyDescent="0.2">
      <c r="A44" s="101"/>
      <c r="B44" s="103"/>
      <c r="C44" s="104"/>
      <c r="D44" s="105"/>
      <c r="E44" s="105"/>
      <c r="F44" s="106"/>
    </row>
    <row r="45" spans="1:6" ht="14.25" x14ac:dyDescent="0.2">
      <c r="A45" s="101"/>
      <c r="B45" s="103"/>
      <c r="C45" s="104"/>
      <c r="D45" s="105"/>
      <c r="E45" s="105"/>
      <c r="F45" s="106"/>
    </row>
    <row r="46" spans="1:6" ht="14.25" x14ac:dyDescent="0.2">
      <c r="A46" s="101"/>
      <c r="B46" s="103"/>
      <c r="C46" s="104"/>
      <c r="D46" s="105"/>
      <c r="E46" s="105"/>
      <c r="F46" s="106"/>
    </row>
    <row r="47" spans="1:6" ht="14.25" x14ac:dyDescent="0.2">
      <c r="A47" s="101"/>
      <c r="B47" s="103"/>
      <c r="C47" s="104"/>
      <c r="D47" s="105"/>
      <c r="E47" s="105"/>
      <c r="F47" s="106"/>
    </row>
    <row r="48" spans="1:6" ht="14.25" x14ac:dyDescent="0.2">
      <c r="A48" s="101"/>
      <c r="B48" s="103"/>
      <c r="C48" s="104"/>
      <c r="D48" s="105"/>
      <c r="E48" s="105"/>
      <c r="F48" s="106"/>
    </row>
    <row r="49" spans="1:6" ht="14.25" x14ac:dyDescent="0.2">
      <c r="A49" s="101"/>
      <c r="B49" s="103"/>
      <c r="C49" s="104"/>
      <c r="D49" s="105"/>
      <c r="E49" s="105"/>
      <c r="F49" s="106"/>
    </row>
    <row r="50" spans="1:6" ht="14.25" x14ac:dyDescent="0.2">
      <c r="A50" s="101"/>
      <c r="B50" s="103"/>
      <c r="C50" s="108"/>
      <c r="D50" s="108"/>
      <c r="E50" s="105"/>
      <c r="F50" s="106"/>
    </row>
    <row r="51" spans="1:6" ht="14.25" x14ac:dyDescent="0.2">
      <c r="A51" s="101"/>
      <c r="B51" s="103"/>
      <c r="C51" s="104"/>
      <c r="D51" s="105"/>
      <c r="E51" s="105"/>
      <c r="F51" s="106"/>
    </row>
    <row r="52" spans="1:6" ht="14.25" x14ac:dyDescent="0.2">
      <c r="A52" s="101"/>
      <c r="B52" s="103"/>
      <c r="C52" s="104"/>
      <c r="D52" s="105"/>
      <c r="E52" s="105"/>
      <c r="F52" s="106"/>
    </row>
    <row r="53" spans="1:6" ht="14.25" x14ac:dyDescent="0.2">
      <c r="A53" s="101"/>
      <c r="B53" s="103"/>
      <c r="C53" s="104"/>
      <c r="D53" s="105"/>
      <c r="E53" s="105"/>
      <c r="F53" s="106"/>
    </row>
    <row r="54" spans="1:6" ht="14.25" x14ac:dyDescent="0.2">
      <c r="A54" s="101"/>
      <c r="B54" s="103"/>
      <c r="C54" s="104"/>
      <c r="D54" s="105"/>
      <c r="E54" s="105"/>
      <c r="F54" s="106"/>
    </row>
    <row r="55" spans="1:6" ht="14.25" x14ac:dyDescent="0.2">
      <c r="A55" s="101"/>
      <c r="B55" s="103"/>
      <c r="C55" s="104"/>
      <c r="D55" s="105"/>
      <c r="E55" s="105"/>
      <c r="F55" s="106"/>
    </row>
    <row r="56" spans="1:6" ht="14.25" x14ac:dyDescent="0.2">
      <c r="A56" s="101"/>
      <c r="B56" s="103"/>
      <c r="C56" s="104"/>
      <c r="D56" s="105"/>
      <c r="E56" s="105"/>
      <c r="F56" s="106"/>
    </row>
    <row r="57" spans="1:6" ht="14.25" x14ac:dyDescent="0.2">
      <c r="A57" s="101"/>
      <c r="B57" s="103"/>
      <c r="C57" s="104"/>
      <c r="D57" s="105"/>
      <c r="E57" s="105"/>
      <c r="F57" s="106"/>
    </row>
    <row r="58" spans="1:6" ht="14.25" x14ac:dyDescent="0.2">
      <c r="A58" s="101"/>
      <c r="B58" s="103"/>
      <c r="C58" s="104"/>
      <c r="D58" s="105"/>
      <c r="E58" s="105"/>
      <c r="F58" s="106"/>
    </row>
    <row r="59" spans="1:6" ht="14.25" x14ac:dyDescent="0.2">
      <c r="A59" s="101"/>
      <c r="B59" s="109"/>
      <c r="C59" s="104"/>
      <c r="D59" s="105"/>
      <c r="E59" s="105"/>
      <c r="F59" s="106"/>
    </row>
    <row r="60" spans="1:6" ht="14.25" x14ac:dyDescent="0.2">
      <c r="A60" s="101"/>
      <c r="B60" s="109"/>
      <c r="C60" s="104"/>
      <c r="D60" s="105"/>
      <c r="E60" s="105"/>
      <c r="F60" s="106"/>
    </row>
    <row r="61" spans="1:6" ht="14.25" x14ac:dyDescent="0.2">
      <c r="A61" s="101"/>
      <c r="B61" s="109"/>
      <c r="C61" s="104"/>
      <c r="D61" s="105"/>
      <c r="E61" s="105"/>
      <c r="F61" s="106"/>
    </row>
    <row r="62" spans="1:6" ht="14.25" x14ac:dyDescent="0.2">
      <c r="A62" s="101"/>
      <c r="B62" s="109"/>
      <c r="C62" s="104"/>
      <c r="D62" s="105"/>
      <c r="E62" s="105"/>
      <c r="F62" s="106"/>
    </row>
    <row r="63" spans="1:6" ht="14.25" x14ac:dyDescent="0.2">
      <c r="A63" s="101"/>
      <c r="B63" s="110"/>
      <c r="C63" s="111"/>
      <c r="D63" s="112"/>
      <c r="E63" s="105"/>
      <c r="F63" s="106"/>
    </row>
    <row r="64" spans="1:6" ht="15" x14ac:dyDescent="0.2">
      <c r="A64" s="101"/>
      <c r="B64" s="110"/>
      <c r="C64" s="113"/>
      <c r="D64" s="114"/>
      <c r="E64" s="106"/>
      <c r="F64" s="106"/>
    </row>
    <row r="65" spans="1:6" ht="14.25" x14ac:dyDescent="0.2">
      <c r="A65" s="101"/>
      <c r="B65" s="109"/>
      <c r="C65" s="115" t="s">
        <v>161</v>
      </c>
      <c r="D65" s="116" t="s">
        <v>162</v>
      </c>
      <c r="E65" s="106"/>
      <c r="F65" s="106"/>
    </row>
    <row r="66" spans="1:6" ht="14.25" x14ac:dyDescent="0.2">
      <c r="A66" s="101"/>
      <c r="B66" s="117"/>
      <c r="C66" s="118">
        <v>12.5</v>
      </c>
      <c r="D66" s="119">
        <v>200</v>
      </c>
      <c r="E66" s="120"/>
      <c r="F66" s="120"/>
    </row>
    <row r="67" spans="1:6" ht="14.25" x14ac:dyDescent="0.2">
      <c r="A67" s="102"/>
      <c r="B67" s="110"/>
      <c r="C67" s="121"/>
      <c r="D67" s="121"/>
      <c r="E67" s="106"/>
      <c r="F67" s="106"/>
    </row>
    <row r="68" spans="1:6" ht="14.25" x14ac:dyDescent="0.2">
      <c r="A68" s="102"/>
      <c r="B68" s="122"/>
      <c r="C68" s="123"/>
      <c r="D68" s="123"/>
      <c r="E68" s="123"/>
      <c r="F68" s="102"/>
    </row>
    <row r="69" spans="1:6" ht="15" x14ac:dyDescent="0.2">
      <c r="A69" s="124"/>
      <c r="B69" s="125" t="s">
        <v>18</v>
      </c>
      <c r="C69" s="125"/>
      <c r="D69" s="83"/>
      <c r="E69" s="126">
        <v>2500</v>
      </c>
      <c r="F69" s="127"/>
    </row>
    <row r="70" spans="1:6" ht="15" x14ac:dyDescent="0.2">
      <c r="A70" s="124"/>
      <c r="B70" s="128" t="s">
        <v>15</v>
      </c>
      <c r="C70" s="51"/>
      <c r="D70" s="83"/>
      <c r="E70" s="129">
        <v>0</v>
      </c>
      <c r="F70" s="129"/>
    </row>
    <row r="71" spans="1:6" ht="15" x14ac:dyDescent="0.2">
      <c r="A71" s="124"/>
      <c r="B71" s="130" t="s">
        <v>283</v>
      </c>
      <c r="C71" s="51"/>
      <c r="D71" s="83"/>
      <c r="E71" s="129">
        <v>0</v>
      </c>
      <c r="F71" s="129"/>
    </row>
    <row r="72" spans="1:6" ht="15" x14ac:dyDescent="0.2">
      <c r="A72" s="124"/>
      <c r="B72" s="130" t="s">
        <v>16</v>
      </c>
      <c r="C72" s="51"/>
      <c r="D72" s="83"/>
      <c r="E72" s="129">
        <v>0</v>
      </c>
      <c r="F72" s="129"/>
    </row>
    <row r="73" spans="1:6" ht="15" x14ac:dyDescent="0.2">
      <c r="A73" s="124"/>
      <c r="B73" s="82" t="s">
        <v>17</v>
      </c>
      <c r="C73" s="125"/>
      <c r="D73" s="83"/>
      <c r="E73" s="131">
        <v>2500</v>
      </c>
      <c r="F73" s="131"/>
    </row>
    <row r="74" spans="1:6" ht="15" x14ac:dyDescent="0.2">
      <c r="A74" s="124"/>
      <c r="B74" s="51" t="s">
        <v>5</v>
      </c>
      <c r="C74" s="132">
        <v>0.05</v>
      </c>
      <c r="D74" s="51"/>
      <c r="E74" s="133">
        <v>125</v>
      </c>
      <c r="F74" s="133"/>
    </row>
    <row r="75" spans="1:6" ht="15" x14ac:dyDescent="0.2">
      <c r="A75" s="124"/>
      <c r="B75" s="134" t="s">
        <v>4</v>
      </c>
      <c r="C75" s="135">
        <v>9.9750000000000005E-2</v>
      </c>
      <c r="D75" s="51"/>
      <c r="E75" s="136">
        <v>249.38</v>
      </c>
      <c r="F75" s="133"/>
    </row>
    <row r="76" spans="1:6" ht="15" x14ac:dyDescent="0.2">
      <c r="A76" s="124"/>
      <c r="B76" s="59"/>
      <c r="C76" s="85"/>
      <c r="D76" s="83"/>
      <c r="E76" s="84"/>
      <c r="F76" s="137"/>
    </row>
    <row r="77" spans="1:6" ht="15.75" thickBot="1" x14ac:dyDescent="0.25">
      <c r="A77" s="124"/>
      <c r="B77" s="138" t="s">
        <v>19</v>
      </c>
      <c r="C77" s="125"/>
      <c r="D77" s="139"/>
      <c r="E77" s="140">
        <v>2874.38</v>
      </c>
      <c r="F77" s="141"/>
    </row>
    <row r="78" spans="1:6" ht="15.75" thickTop="1" x14ac:dyDescent="0.2">
      <c r="A78" s="124"/>
      <c r="B78" s="134"/>
      <c r="C78" s="134"/>
      <c r="D78" s="134"/>
      <c r="E78" s="142"/>
      <c r="F78" s="143"/>
    </row>
    <row r="79" spans="1:6" ht="15" x14ac:dyDescent="0.2">
      <c r="A79" s="124"/>
      <c r="B79" s="59" t="s">
        <v>21</v>
      </c>
      <c r="C79" s="134"/>
      <c r="D79" s="83"/>
      <c r="E79" s="84">
        <v>0</v>
      </c>
      <c r="F79" s="137"/>
    </row>
    <row r="80" spans="1:6" ht="15" x14ac:dyDescent="0.2">
      <c r="A80" s="124"/>
      <c r="B80" s="144"/>
      <c r="C80" s="143"/>
      <c r="D80" s="145"/>
      <c r="E80" s="146"/>
      <c r="F80" s="145"/>
    </row>
    <row r="81" spans="1:6" ht="15" x14ac:dyDescent="0.2">
      <c r="A81" s="85"/>
      <c r="B81" s="213" t="s">
        <v>20</v>
      </c>
      <c r="C81" s="214"/>
      <c r="D81" s="147"/>
      <c r="E81" s="148">
        <v>2874.38</v>
      </c>
      <c r="F81" s="149"/>
    </row>
    <row r="82" spans="1:6" ht="15" x14ac:dyDescent="0.2">
      <c r="A82" s="85"/>
      <c r="B82" s="85"/>
      <c r="C82" s="85"/>
      <c r="D82" s="150"/>
      <c r="E82" s="149"/>
      <c r="F82" s="149"/>
    </row>
    <row r="83" spans="1:6" x14ac:dyDescent="0.2">
      <c r="A83" s="151"/>
      <c r="B83" s="215"/>
      <c r="C83" s="216"/>
      <c r="D83" s="217"/>
      <c r="E83" s="217"/>
      <c r="F83" s="152"/>
    </row>
    <row r="84" spans="1:6" ht="14.25" x14ac:dyDescent="0.2">
      <c r="A84" s="218" t="s">
        <v>36</v>
      </c>
      <c r="B84" s="218"/>
      <c r="C84" s="218"/>
      <c r="D84" s="219"/>
      <c r="E84" s="219"/>
      <c r="F84" s="77"/>
    </row>
    <row r="85" spans="1:6" ht="14.25" x14ac:dyDescent="0.2">
      <c r="A85" s="220" t="s">
        <v>75</v>
      </c>
      <c r="B85" s="220"/>
      <c r="C85" s="220"/>
      <c r="D85" s="221"/>
      <c r="E85" s="221"/>
      <c r="F85" s="46"/>
    </row>
    <row r="86" spans="1:6" ht="14.25" x14ac:dyDescent="0.2">
      <c r="A86" s="153"/>
      <c r="B86" s="153"/>
      <c r="C86" s="153"/>
      <c r="D86" s="154"/>
      <c r="E86" s="154"/>
      <c r="F86" s="46"/>
    </row>
    <row r="87" spans="1:6" ht="14.25" x14ac:dyDescent="0.2">
      <c r="A87" s="153"/>
      <c r="B87" s="153"/>
      <c r="C87" s="153"/>
      <c r="D87" s="154"/>
      <c r="E87" s="154"/>
      <c r="F87" s="46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89" spans="1:6" ht="15" x14ac:dyDescent="0.2">
      <c r="A89" s="85"/>
      <c r="B89" s="211"/>
      <c r="C89" s="211"/>
      <c r="D89" s="212"/>
      <c r="E89" s="212"/>
      <c r="F89" s="46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EE2E32D8-3BD9-4F13-9F7A-F6E00DDA516C}">
      <formula1>dnrServices</formula1>
    </dataValidation>
    <dataValidation type="list" allowBlank="1" showInputMessage="1" showErrorMessage="1" sqref="B80:C80 B12:C20 B78:C78" xr:uid="{FCF52220-A1C3-4D9B-859E-004976C1F5C7}">
      <formula1>Liste_Activités</formula1>
    </dataValidation>
  </dataValidation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D53C-DBD4-4B7C-BAA9-3EB4AD34D15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78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284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6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286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23" t="s">
        <v>0</v>
      </c>
      <c r="B30" s="223"/>
      <c r="C30" s="223"/>
      <c r="D30" s="223"/>
      <c r="E30" s="223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287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289</v>
      </c>
      <c r="C36" s="165"/>
      <c r="D36" s="166"/>
      <c r="E36" s="166"/>
      <c r="F36" s="166"/>
    </row>
    <row r="37" spans="1:6" ht="14.25" customHeight="1" x14ac:dyDescent="0.2">
      <c r="A37" s="101"/>
      <c r="B37" s="164"/>
      <c r="C37" s="165"/>
      <c r="D37" s="166"/>
      <c r="E37" s="166"/>
      <c r="F37" s="166"/>
    </row>
    <row r="38" spans="1:6" ht="14.25" customHeight="1" x14ac:dyDescent="0.2">
      <c r="A38" s="101"/>
      <c r="B38" s="164"/>
      <c r="C38" s="165"/>
      <c r="D38" s="166"/>
      <c r="E38" s="166"/>
      <c r="F38" s="166"/>
    </row>
    <row r="39" spans="1:6" ht="14.25" customHeight="1" x14ac:dyDescent="0.2">
      <c r="A39" s="101"/>
      <c r="B39" s="164"/>
      <c r="C39" s="165"/>
      <c r="D39" s="166"/>
      <c r="E39" s="166"/>
      <c r="F39" s="166"/>
    </row>
    <row r="40" spans="1:6" ht="14.25" customHeight="1" x14ac:dyDescent="0.2">
      <c r="A40" s="101"/>
      <c r="B40" s="164"/>
      <c r="C40" s="167"/>
      <c r="D40" s="166"/>
      <c r="E40" s="166"/>
      <c r="F40" s="166"/>
    </row>
    <row r="41" spans="1:6" ht="14.25" customHeight="1" x14ac:dyDescent="0.2">
      <c r="A41" s="101"/>
      <c r="B41" s="164"/>
      <c r="C41" s="165"/>
      <c r="D41" s="166"/>
      <c r="E41" s="166"/>
      <c r="F41" s="166"/>
    </row>
    <row r="42" spans="1:6" ht="14.25" customHeight="1" x14ac:dyDescent="0.2">
      <c r="A42" s="101"/>
      <c r="B42" s="164"/>
      <c r="C42" s="165"/>
      <c r="D42" s="166"/>
      <c r="E42" s="166"/>
      <c r="F42" s="166"/>
    </row>
    <row r="43" spans="1:6" ht="14.25" customHeight="1" x14ac:dyDescent="0.2">
      <c r="A43" s="101"/>
      <c r="B43" s="164"/>
      <c r="C43" s="165"/>
      <c r="D43" s="166"/>
      <c r="E43" s="166"/>
      <c r="F43" s="166"/>
    </row>
    <row r="44" spans="1:6" ht="14.25" customHeight="1" x14ac:dyDescent="0.2">
      <c r="A44" s="101"/>
      <c r="B44" s="164"/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15"/>
      <c r="D64" s="116"/>
      <c r="E64" s="166"/>
      <c r="F64" s="166"/>
    </row>
    <row r="65" spans="1:6" ht="14.25" customHeight="1" x14ac:dyDescent="0.2">
      <c r="A65" s="101"/>
      <c r="B65" s="164"/>
      <c r="C65" s="172" t="s">
        <v>161</v>
      </c>
      <c r="D65" s="173" t="s">
        <v>162</v>
      </c>
      <c r="E65" s="166"/>
      <c r="F65" s="166"/>
    </row>
    <row r="66" spans="1:6" ht="14.25" customHeight="1" x14ac:dyDescent="0.2">
      <c r="A66" s="101"/>
      <c r="B66" s="164"/>
      <c r="C66" s="174">
        <v>7</v>
      </c>
      <c r="D66" s="175">
        <v>200</v>
      </c>
      <c r="E66" s="176"/>
      <c r="F66" s="176"/>
    </row>
    <row r="67" spans="1:6" ht="14.25" customHeight="1" x14ac:dyDescent="0.2">
      <c r="A67" s="101"/>
      <c r="B67" s="169"/>
      <c r="C67" s="177">
        <v>0</v>
      </c>
      <c r="D67" s="178">
        <v>100</v>
      </c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1400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1400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70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139.65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1609.65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4" t="s">
        <v>20</v>
      </c>
      <c r="C81" s="225"/>
      <c r="D81" s="181"/>
      <c r="E81" s="182">
        <v>1609.65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5"/>
      <c r="C83" s="216"/>
      <c r="D83" s="216"/>
      <c r="E83" s="216"/>
      <c r="F83" s="183"/>
    </row>
    <row r="84" spans="1:6" ht="15.95" customHeight="1" x14ac:dyDescent="0.2">
      <c r="A84" s="218" t="s">
        <v>36</v>
      </c>
      <c r="B84" s="218"/>
      <c r="C84" s="218"/>
      <c r="D84" s="218"/>
      <c r="E84" s="218"/>
      <c r="F84" s="59"/>
    </row>
    <row r="85" spans="1:6" ht="15.95" customHeight="1" x14ac:dyDescent="0.2">
      <c r="A85" s="220" t="s">
        <v>75</v>
      </c>
      <c r="B85" s="220"/>
      <c r="C85" s="220"/>
      <c r="D85" s="220"/>
      <c r="E85" s="22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EAD2-FD9F-4A9E-8EE2-4498F3B28D8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78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290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2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291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23" t="s">
        <v>0</v>
      </c>
      <c r="B30" s="223"/>
      <c r="C30" s="223"/>
      <c r="D30" s="223"/>
      <c r="E30" s="223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292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293</v>
      </c>
      <c r="C36" s="165"/>
      <c r="D36" s="166"/>
      <c r="E36" s="166"/>
      <c r="F36" s="166"/>
    </row>
    <row r="37" spans="1:6" ht="14.25" customHeight="1" x14ac:dyDescent="0.2">
      <c r="A37" s="101"/>
      <c r="B37" s="164" t="s">
        <v>288</v>
      </c>
      <c r="C37" s="165"/>
      <c r="D37" s="166"/>
      <c r="E37" s="166"/>
      <c r="F37" s="166"/>
    </row>
    <row r="38" spans="1:6" ht="14.25" customHeight="1" x14ac:dyDescent="0.2">
      <c r="A38" s="101"/>
      <c r="B38" s="164" t="s">
        <v>294</v>
      </c>
      <c r="C38" s="165"/>
      <c r="D38" s="166"/>
      <c r="E38" s="166"/>
      <c r="F38" s="166"/>
    </row>
    <row r="39" spans="1:6" ht="14.25" customHeight="1" x14ac:dyDescent="0.2">
      <c r="A39" s="101"/>
      <c r="B39" s="164" t="s">
        <v>288</v>
      </c>
      <c r="C39" s="165"/>
      <c r="D39" s="166"/>
      <c r="E39" s="166"/>
      <c r="F39" s="166"/>
    </row>
    <row r="40" spans="1:6" ht="14.25" customHeight="1" x14ac:dyDescent="0.2">
      <c r="A40" s="101"/>
      <c r="B40" s="164" t="s">
        <v>295</v>
      </c>
      <c r="C40" s="167"/>
      <c r="D40" s="166"/>
      <c r="E40" s="166"/>
      <c r="F40" s="166"/>
    </row>
    <row r="41" spans="1:6" ht="14.25" customHeight="1" x14ac:dyDescent="0.2">
      <c r="A41" s="101"/>
      <c r="B41" s="164" t="s">
        <v>288</v>
      </c>
      <c r="C41" s="165"/>
      <c r="D41" s="166"/>
      <c r="E41" s="166"/>
      <c r="F41" s="166"/>
    </row>
    <row r="42" spans="1:6" ht="14.25" customHeight="1" x14ac:dyDescent="0.2">
      <c r="A42" s="101"/>
      <c r="B42" s="164" t="s">
        <v>296</v>
      </c>
      <c r="C42" s="165"/>
      <c r="D42" s="166"/>
      <c r="E42" s="166"/>
      <c r="F42" s="166"/>
    </row>
    <row r="43" spans="1:6" ht="14.25" customHeight="1" x14ac:dyDescent="0.2">
      <c r="A43" s="101"/>
      <c r="B43" s="164" t="s">
        <v>288</v>
      </c>
      <c r="C43" s="165"/>
      <c r="D43" s="166"/>
      <c r="E43" s="166"/>
      <c r="F43" s="166"/>
    </row>
    <row r="44" spans="1:6" ht="14.25" customHeight="1" x14ac:dyDescent="0.2">
      <c r="A44" s="101"/>
      <c r="B44" s="164" t="s">
        <v>297</v>
      </c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15"/>
      <c r="D64" s="116"/>
      <c r="E64" s="166"/>
      <c r="F64" s="166"/>
    </row>
    <row r="65" spans="1:6" ht="14.25" customHeight="1" x14ac:dyDescent="0.2">
      <c r="A65" s="101"/>
      <c r="B65" s="164"/>
      <c r="C65" s="172" t="s">
        <v>161</v>
      </c>
      <c r="D65" s="173" t="s">
        <v>162</v>
      </c>
      <c r="E65" s="166"/>
      <c r="F65" s="166"/>
    </row>
    <row r="66" spans="1:6" ht="14.25" customHeight="1" x14ac:dyDescent="0.2">
      <c r="A66" s="101"/>
      <c r="B66" s="164"/>
      <c r="C66" s="174">
        <v>10.75</v>
      </c>
      <c r="D66" s="175">
        <v>200</v>
      </c>
      <c r="E66" s="176"/>
      <c r="F66" s="176"/>
    </row>
    <row r="67" spans="1:6" ht="14.25" customHeight="1" x14ac:dyDescent="0.2">
      <c r="A67" s="101"/>
      <c r="B67" s="169"/>
      <c r="C67" s="174"/>
      <c r="D67" s="175"/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2150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2150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107.5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214.46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2471.96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4" t="s">
        <v>20</v>
      </c>
      <c r="C81" s="225"/>
      <c r="D81" s="181"/>
      <c r="E81" s="182">
        <v>2471.96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5"/>
      <c r="C83" s="216"/>
      <c r="D83" s="216"/>
      <c r="E83" s="216"/>
      <c r="F83" s="183"/>
    </row>
    <row r="84" spans="1:6" ht="15.95" customHeight="1" x14ac:dyDescent="0.2">
      <c r="A84" s="218" t="s">
        <v>36</v>
      </c>
      <c r="B84" s="218"/>
      <c r="C84" s="218"/>
      <c r="D84" s="218"/>
      <c r="E84" s="218"/>
      <c r="F84" s="59"/>
    </row>
    <row r="85" spans="1:6" ht="15.95" customHeight="1" x14ac:dyDescent="0.2">
      <c r="A85" s="220" t="s">
        <v>75</v>
      </c>
      <c r="B85" s="220"/>
      <c r="C85" s="220"/>
      <c r="D85" s="220"/>
      <c r="E85" s="22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5131-D041-4E02-877E-2F999EA6FBC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184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298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2" t="s">
        <v>272</v>
      </c>
      <c r="C24" s="85"/>
      <c r="D24" s="83"/>
      <c r="E24" s="84"/>
      <c r="F24" s="84"/>
    </row>
    <row r="25" spans="1:6" ht="15" customHeight="1" x14ac:dyDescent="0.2">
      <c r="A25" s="85"/>
      <c r="B25" s="85" t="s">
        <v>273</v>
      </c>
      <c r="C25" s="85"/>
      <c r="D25" s="83"/>
      <c r="E25" s="84"/>
      <c r="F25" s="84"/>
    </row>
    <row r="26" spans="1:6" ht="15" customHeight="1" x14ac:dyDescent="0.2">
      <c r="A26" s="85"/>
      <c r="B26" s="85" t="s">
        <v>285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299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23" t="s">
        <v>0</v>
      </c>
      <c r="B30" s="223"/>
      <c r="C30" s="223"/>
      <c r="D30" s="223"/>
      <c r="E30" s="223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300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301</v>
      </c>
      <c r="C36" s="165"/>
      <c r="D36" s="166"/>
      <c r="E36" s="166"/>
      <c r="F36" s="166"/>
    </row>
    <row r="37" spans="1:6" ht="14.25" customHeight="1" x14ac:dyDescent="0.2">
      <c r="A37" s="101"/>
      <c r="B37" s="164" t="s">
        <v>288</v>
      </c>
      <c r="C37" s="165"/>
      <c r="D37" s="166"/>
      <c r="E37" s="166"/>
      <c r="F37" s="166"/>
    </row>
    <row r="38" spans="1:6" ht="14.25" customHeight="1" x14ac:dyDescent="0.2">
      <c r="A38" s="101"/>
      <c r="B38" s="164" t="s">
        <v>294</v>
      </c>
      <c r="C38" s="165"/>
      <c r="D38" s="166"/>
      <c r="E38" s="166"/>
      <c r="F38" s="166"/>
    </row>
    <row r="39" spans="1:6" ht="14.25" customHeight="1" x14ac:dyDescent="0.2">
      <c r="A39" s="101"/>
      <c r="B39" s="164" t="s">
        <v>288</v>
      </c>
      <c r="C39" s="165"/>
      <c r="D39" s="166"/>
      <c r="E39" s="166"/>
      <c r="F39" s="166"/>
    </row>
    <row r="40" spans="1:6" ht="14.25" customHeight="1" x14ac:dyDescent="0.2">
      <c r="A40" s="101"/>
      <c r="B40" s="164" t="s">
        <v>302</v>
      </c>
      <c r="C40" s="167"/>
      <c r="D40" s="166"/>
      <c r="E40" s="166"/>
      <c r="F40" s="166"/>
    </row>
    <row r="41" spans="1:6" ht="14.25" customHeight="1" x14ac:dyDescent="0.2">
      <c r="A41" s="101"/>
      <c r="B41" s="164"/>
      <c r="C41" s="165"/>
      <c r="D41" s="166"/>
      <c r="E41" s="166"/>
      <c r="F41" s="166"/>
    </row>
    <row r="42" spans="1:6" ht="14.25" customHeight="1" x14ac:dyDescent="0.2">
      <c r="A42" s="101"/>
      <c r="B42" s="164" t="s">
        <v>303</v>
      </c>
      <c r="C42" s="165"/>
      <c r="D42" s="166"/>
      <c r="E42" s="166"/>
      <c r="F42" s="166"/>
    </row>
    <row r="43" spans="1:6" ht="14.25" customHeight="1" x14ac:dyDescent="0.2">
      <c r="A43" s="101"/>
      <c r="B43" s="164"/>
      <c r="C43" s="165"/>
      <c r="D43" s="166"/>
      <c r="E43" s="166"/>
      <c r="F43" s="166"/>
    </row>
    <row r="44" spans="1:6" ht="14.25" customHeight="1" x14ac:dyDescent="0.2">
      <c r="A44" s="101"/>
      <c r="B44" s="164"/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74"/>
      <c r="D64" s="175"/>
      <c r="E64" s="166"/>
      <c r="F64" s="166"/>
    </row>
    <row r="65" spans="1:6" ht="14.25" customHeight="1" x14ac:dyDescent="0.2">
      <c r="A65" s="101"/>
      <c r="B65" s="164"/>
      <c r="C65" s="185"/>
      <c r="D65" s="186"/>
      <c r="E65" s="166"/>
      <c r="F65" s="166"/>
    </row>
    <row r="66" spans="1:6" ht="14.25" customHeight="1" x14ac:dyDescent="0.2">
      <c r="A66" s="101"/>
      <c r="B66" s="164"/>
      <c r="C66" s="174"/>
      <c r="D66" s="175"/>
      <c r="E66" s="176"/>
      <c r="F66" s="176"/>
    </row>
    <row r="67" spans="1:6" ht="14.25" customHeight="1" x14ac:dyDescent="0.2">
      <c r="A67" s="101"/>
      <c r="B67" s="169"/>
      <c r="C67" s="174"/>
      <c r="D67" s="175"/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6315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50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6365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318.25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634.91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7318.16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4" t="s">
        <v>20</v>
      </c>
      <c r="C81" s="225"/>
      <c r="D81" s="181"/>
      <c r="E81" s="182">
        <v>7318.16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5"/>
      <c r="C83" s="216"/>
      <c r="D83" s="216"/>
      <c r="E83" s="216"/>
      <c r="F83" s="183"/>
    </row>
    <row r="84" spans="1:6" ht="15.95" customHeight="1" x14ac:dyDescent="0.2">
      <c r="A84" s="218" t="s">
        <v>36</v>
      </c>
      <c r="B84" s="218"/>
      <c r="C84" s="218"/>
      <c r="D84" s="218"/>
      <c r="E84" s="218"/>
      <c r="F84" s="59"/>
    </row>
    <row r="85" spans="1:6" ht="15.95" customHeight="1" x14ac:dyDescent="0.2">
      <c r="A85" s="220" t="s">
        <v>75</v>
      </c>
      <c r="B85" s="220"/>
      <c r="C85" s="220"/>
      <c r="D85" s="220"/>
      <c r="E85" s="22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pageSetUpPr fitToPage="1"/>
  </sheetPr>
  <dimension ref="A12:F98"/>
  <sheetViews>
    <sheetView view="pageBreakPreview" topLeftCell="A28" zoomScale="80" zoomScaleNormal="100" zoomScaleSheetLayoutView="80" workbookViewId="0">
      <selection activeCell="B35" sqref="B35:E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55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3" t="s">
        <v>0</v>
      </c>
      <c r="B31" s="193"/>
      <c r="C31" s="193"/>
      <c r="D31" s="193"/>
      <c r="E31" s="193"/>
      <c r="F31" s="19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0"/>
      <c r="C34" s="190"/>
      <c r="D34" s="190"/>
      <c r="E34" s="28"/>
      <c r="F34" s="21"/>
    </row>
    <row r="35" spans="1:6" ht="14.25" x14ac:dyDescent="0.2">
      <c r="A35" s="21"/>
      <c r="B35" s="198" t="s">
        <v>59</v>
      </c>
      <c r="C35" s="198"/>
      <c r="D35" s="198"/>
      <c r="E35" s="28"/>
      <c r="F35" s="21"/>
    </row>
    <row r="36" spans="1:6" ht="14.25" x14ac:dyDescent="0.2">
      <c r="A36" s="21"/>
      <c r="B36" s="190"/>
      <c r="C36" s="190"/>
      <c r="D36" s="190"/>
      <c r="E36" s="28"/>
      <c r="F36" s="21"/>
    </row>
    <row r="37" spans="1:6" ht="14.25" x14ac:dyDescent="0.2">
      <c r="A37" s="21"/>
      <c r="B37" s="190" t="s">
        <v>56</v>
      </c>
      <c r="C37" s="190"/>
      <c r="D37" s="190"/>
      <c r="E37" s="28"/>
      <c r="F37" s="21"/>
    </row>
    <row r="38" spans="1:6" ht="14.25" x14ac:dyDescent="0.2">
      <c r="A38" s="21"/>
      <c r="B38" s="190"/>
      <c r="C38" s="190"/>
      <c r="D38" s="190"/>
      <c r="E38" s="28"/>
      <c r="F38" s="21"/>
    </row>
    <row r="39" spans="1:6" ht="14.25" x14ac:dyDescent="0.2">
      <c r="A39" s="21"/>
      <c r="B39" s="190" t="s">
        <v>57</v>
      </c>
      <c r="C39" s="190"/>
      <c r="D39" s="190"/>
      <c r="E39" s="28"/>
      <c r="F39" s="21"/>
    </row>
    <row r="40" spans="1:6" ht="14.25" x14ac:dyDescent="0.2">
      <c r="A40" s="21"/>
      <c r="B40" s="190"/>
      <c r="C40" s="190"/>
      <c r="D40" s="190"/>
      <c r="E40" s="28"/>
      <c r="F40" s="21"/>
    </row>
    <row r="41" spans="1:6" ht="13.5" customHeight="1" x14ac:dyDescent="0.2">
      <c r="A41" s="21"/>
      <c r="B41" s="190" t="s">
        <v>22</v>
      </c>
      <c r="C41" s="190"/>
      <c r="D41" s="190"/>
      <c r="E41" s="28"/>
      <c r="F41" s="21"/>
    </row>
    <row r="42" spans="1:6" ht="14.25" x14ac:dyDescent="0.2">
      <c r="A42" s="21"/>
      <c r="B42" s="190"/>
      <c r="C42" s="190"/>
      <c r="D42" s="190"/>
      <c r="E42" s="28"/>
      <c r="F42" s="21"/>
    </row>
    <row r="43" spans="1:6" ht="14.25" x14ac:dyDescent="0.2">
      <c r="A43" s="21"/>
      <c r="B43" s="190" t="s">
        <v>9</v>
      </c>
      <c r="C43" s="190"/>
      <c r="D43" s="190"/>
      <c r="E43" s="28"/>
      <c r="F43" s="21"/>
    </row>
    <row r="44" spans="1:6" ht="14.25" x14ac:dyDescent="0.2">
      <c r="A44" s="21"/>
      <c r="B44" s="190"/>
      <c r="C44" s="190"/>
      <c r="D44" s="190"/>
      <c r="E44" s="28"/>
      <c r="F44" s="21"/>
    </row>
    <row r="45" spans="1:6" ht="14.25" x14ac:dyDescent="0.2">
      <c r="A45" s="21"/>
      <c r="B45" s="190" t="s">
        <v>26</v>
      </c>
      <c r="C45" s="190"/>
      <c r="D45" s="190"/>
      <c r="E45" s="28"/>
      <c r="F45" s="21"/>
    </row>
    <row r="46" spans="1:6" ht="14.25" x14ac:dyDescent="0.2">
      <c r="A46" s="21"/>
      <c r="B46" s="190"/>
      <c r="C46" s="190"/>
      <c r="D46" s="190"/>
      <c r="E46" s="28"/>
      <c r="F46" s="21"/>
    </row>
    <row r="47" spans="1:6" ht="14.25" x14ac:dyDescent="0.2">
      <c r="A47" s="21"/>
      <c r="B47" s="190" t="s">
        <v>24</v>
      </c>
      <c r="C47" s="190"/>
      <c r="D47" s="190"/>
      <c r="E47" s="28"/>
      <c r="F47" s="21"/>
    </row>
    <row r="48" spans="1:6" ht="14.25" x14ac:dyDescent="0.2">
      <c r="A48" s="21"/>
      <c r="B48" s="190"/>
      <c r="C48" s="190"/>
      <c r="D48" s="190"/>
      <c r="E48" s="28"/>
      <c r="F48" s="21"/>
    </row>
    <row r="49" spans="1:6" ht="14.25" x14ac:dyDescent="0.2">
      <c r="A49" s="21"/>
      <c r="B49" s="190" t="s">
        <v>27</v>
      </c>
      <c r="C49" s="190"/>
      <c r="D49" s="190"/>
      <c r="E49" s="28"/>
      <c r="F49" s="21"/>
    </row>
    <row r="50" spans="1:6" ht="14.25" x14ac:dyDescent="0.2">
      <c r="A50" s="21"/>
      <c r="B50" s="190"/>
      <c r="C50" s="190"/>
      <c r="D50" s="190"/>
      <c r="E50" s="28"/>
      <c r="F50" s="21"/>
    </row>
    <row r="51" spans="1:6" ht="14.25" x14ac:dyDescent="0.2">
      <c r="A51" s="21"/>
      <c r="B51" s="190" t="s">
        <v>35</v>
      </c>
      <c r="C51" s="190"/>
      <c r="D51" s="190"/>
      <c r="E51" s="28">
        <f>9.75*225</f>
        <v>2193.75</v>
      </c>
      <c r="F51" s="21"/>
    </row>
    <row r="52" spans="1:6" ht="14.25" x14ac:dyDescent="0.2">
      <c r="A52" s="21"/>
      <c r="B52" s="190"/>
      <c r="C52" s="190"/>
      <c r="D52" s="190"/>
      <c r="E52" s="28"/>
      <c r="F52" s="21"/>
    </row>
    <row r="53" spans="1:6" ht="14.25" x14ac:dyDescent="0.2">
      <c r="A53" s="21"/>
      <c r="B53" s="190"/>
      <c r="C53" s="190"/>
      <c r="D53" s="190"/>
      <c r="E53" s="28"/>
      <c r="F53" s="21"/>
    </row>
    <row r="54" spans="1:6" ht="14.25" x14ac:dyDescent="0.2">
      <c r="A54" s="21"/>
      <c r="B54" s="198" t="s">
        <v>58</v>
      </c>
      <c r="C54" s="198"/>
      <c r="D54" s="198"/>
      <c r="E54" s="28"/>
      <c r="F54" s="21"/>
    </row>
    <row r="55" spans="1:6" ht="14.25" x14ac:dyDescent="0.2">
      <c r="A55" s="21"/>
      <c r="B55" s="190"/>
      <c r="C55" s="190"/>
      <c r="D55" s="190"/>
      <c r="E55" s="28"/>
      <c r="F55" s="21"/>
    </row>
    <row r="56" spans="1:6" ht="14.25" x14ac:dyDescent="0.2">
      <c r="A56" s="21"/>
      <c r="B56" s="190" t="s">
        <v>56</v>
      </c>
      <c r="C56" s="190"/>
      <c r="D56" s="190"/>
      <c r="E56" s="28"/>
      <c r="F56" s="21"/>
    </row>
    <row r="57" spans="1:6" ht="14.25" x14ac:dyDescent="0.2">
      <c r="A57" s="21"/>
      <c r="B57" s="190"/>
      <c r="C57" s="190"/>
      <c r="D57" s="190"/>
      <c r="E57" s="28"/>
      <c r="F57" s="21"/>
    </row>
    <row r="58" spans="1:6" ht="14.25" x14ac:dyDescent="0.2">
      <c r="A58" s="21"/>
      <c r="B58" s="190" t="s">
        <v>2</v>
      </c>
      <c r="C58" s="190"/>
      <c r="D58" s="190"/>
      <c r="E58" s="28"/>
      <c r="F58" s="21"/>
    </row>
    <row r="59" spans="1:6" ht="14.25" x14ac:dyDescent="0.2">
      <c r="A59" s="21"/>
      <c r="B59" s="190"/>
      <c r="C59" s="190"/>
      <c r="D59" s="190"/>
      <c r="E59" s="28"/>
      <c r="F59" s="21"/>
    </row>
    <row r="60" spans="1:6" ht="14.25" x14ac:dyDescent="0.2">
      <c r="A60" s="21"/>
      <c r="B60" s="190" t="s">
        <v>9</v>
      </c>
      <c r="C60" s="190"/>
      <c r="D60" s="190"/>
      <c r="E60" s="28"/>
      <c r="F60" s="21"/>
    </row>
    <row r="61" spans="1:6" ht="14.25" x14ac:dyDescent="0.2">
      <c r="A61" s="21"/>
      <c r="B61" s="190"/>
      <c r="C61" s="190"/>
      <c r="D61" s="190"/>
      <c r="E61" s="28"/>
      <c r="F61" s="21"/>
    </row>
    <row r="62" spans="1:6" ht="14.25" x14ac:dyDescent="0.2">
      <c r="A62" s="21"/>
      <c r="B62" s="190" t="s">
        <v>26</v>
      </c>
      <c r="C62" s="190"/>
      <c r="D62" s="190"/>
      <c r="E62" s="28"/>
      <c r="F62" s="21"/>
    </row>
    <row r="63" spans="1:6" ht="14.25" x14ac:dyDescent="0.2">
      <c r="A63" s="21"/>
      <c r="B63" s="190"/>
      <c r="C63" s="190"/>
      <c r="D63" s="190"/>
      <c r="E63" s="28"/>
      <c r="F63" s="21"/>
    </row>
    <row r="64" spans="1:6" ht="14.25" x14ac:dyDescent="0.2">
      <c r="A64" s="21"/>
      <c r="B64" s="190" t="s">
        <v>24</v>
      </c>
      <c r="C64" s="190"/>
      <c r="D64" s="190"/>
      <c r="E64" s="28"/>
      <c r="F64" s="21"/>
    </row>
    <row r="65" spans="1:6" ht="14.25" x14ac:dyDescent="0.2">
      <c r="A65" s="21"/>
      <c r="B65" s="190"/>
      <c r="C65" s="190"/>
      <c r="D65" s="190"/>
      <c r="E65" s="28"/>
      <c r="F65" s="21"/>
    </row>
    <row r="66" spans="1:6" ht="14.25" x14ac:dyDescent="0.2">
      <c r="A66" s="21"/>
      <c r="B66" s="190" t="s">
        <v>27</v>
      </c>
      <c r="C66" s="190"/>
      <c r="D66" s="190"/>
      <c r="E66" s="28"/>
      <c r="F66" s="21"/>
    </row>
    <row r="67" spans="1:6" ht="14.25" x14ac:dyDescent="0.2">
      <c r="A67" s="21"/>
      <c r="B67" s="190"/>
      <c r="C67" s="190"/>
      <c r="D67" s="190"/>
      <c r="E67" s="28"/>
      <c r="F67" s="21"/>
    </row>
    <row r="68" spans="1:6" ht="14.25" x14ac:dyDescent="0.2">
      <c r="A68" s="21"/>
      <c r="B68" s="190" t="s">
        <v>35</v>
      </c>
      <c r="C68" s="190"/>
      <c r="D68" s="190"/>
      <c r="E68" s="28"/>
      <c r="F68" s="21"/>
    </row>
    <row r="69" spans="1:6" ht="14.25" x14ac:dyDescent="0.2">
      <c r="A69" s="21"/>
      <c r="B69" s="190"/>
      <c r="C69" s="190"/>
      <c r="D69" s="190"/>
      <c r="E69" s="28"/>
      <c r="F69" s="21"/>
    </row>
    <row r="70" spans="1:6" ht="14.25" x14ac:dyDescent="0.2">
      <c r="A70" s="21"/>
      <c r="B70" s="190" t="s">
        <v>13</v>
      </c>
      <c r="C70" s="190"/>
      <c r="D70" s="190"/>
      <c r="E70" s="28"/>
      <c r="F70" s="21"/>
    </row>
    <row r="71" spans="1:6" ht="14.25" x14ac:dyDescent="0.2">
      <c r="A71" s="21"/>
      <c r="B71" s="190"/>
      <c r="C71" s="190"/>
      <c r="D71" s="190"/>
      <c r="E71" s="28">
        <f>13.5*225</f>
        <v>3037.5</v>
      </c>
      <c r="F71" s="21"/>
    </row>
    <row r="72" spans="1:6" ht="14.25" x14ac:dyDescent="0.2">
      <c r="A72" s="21"/>
      <c r="B72" s="190"/>
      <c r="C72" s="190"/>
      <c r="D72" s="190"/>
      <c r="E72" s="28"/>
      <c r="F72" s="21"/>
    </row>
    <row r="73" spans="1:6" ht="14.25" x14ac:dyDescent="0.2">
      <c r="A73" s="21"/>
      <c r="B73" s="190"/>
      <c r="C73" s="190"/>
      <c r="D73" s="190"/>
      <c r="E73" s="28"/>
      <c r="F73" s="21"/>
    </row>
    <row r="74" spans="1:6" ht="13.5" customHeight="1" x14ac:dyDescent="0.2">
      <c r="A74" s="21"/>
      <c r="B74" s="190"/>
      <c r="C74" s="190"/>
      <c r="D74" s="19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SUM(E35:E74)</f>
        <v>5231.25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5231.25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261.56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521.82000000000005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6014.63</v>
      </c>
      <c r="F82" s="21"/>
    </row>
    <row r="83" spans="1:6" ht="15.75" thickTop="1" x14ac:dyDescent="0.2">
      <c r="A83" s="21"/>
      <c r="B83" s="192"/>
      <c r="C83" s="192"/>
      <c r="D83" s="192"/>
      <c r="E83" s="36"/>
      <c r="F83" s="21"/>
    </row>
    <row r="84" spans="1:6" ht="15" x14ac:dyDescent="0.2">
      <c r="A84" s="21"/>
      <c r="B84" s="191" t="s">
        <v>21</v>
      </c>
      <c r="C84" s="191"/>
      <c r="D84" s="191"/>
      <c r="E84" s="36">
        <v>0</v>
      </c>
      <c r="F84" s="21"/>
    </row>
    <row r="85" spans="1:6" ht="15" x14ac:dyDescent="0.2">
      <c r="A85" s="21"/>
      <c r="B85" s="192"/>
      <c r="C85" s="192"/>
      <c r="D85" s="19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6014.63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96"/>
      <c r="C89" s="196"/>
      <c r="D89" s="196"/>
      <c r="E89" s="196"/>
      <c r="F89" s="21"/>
    </row>
    <row r="90" spans="1:6" ht="14.25" x14ac:dyDescent="0.2">
      <c r="A90" s="189" t="s">
        <v>36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7"/>
      <c r="C93" s="197"/>
      <c r="D93" s="197"/>
      <c r="E93" s="197"/>
      <c r="F93" s="21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94"/>
      <c r="C96" s="195"/>
      <c r="D96" s="195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4B3B-27F7-48C3-9243-FA92E4208C1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77"/>
      <c r="B1" s="77"/>
      <c r="C1" s="77"/>
      <c r="D1" s="78"/>
      <c r="E1" s="79"/>
      <c r="F1" s="79"/>
    </row>
    <row r="2" spans="1:6" ht="12.75" customHeight="1" x14ac:dyDescent="0.2">
      <c r="A2" s="77"/>
      <c r="B2" s="77"/>
      <c r="C2" s="77"/>
      <c r="D2" s="78"/>
      <c r="E2" s="79"/>
      <c r="F2" s="79"/>
    </row>
    <row r="3" spans="1:6" ht="12.75" customHeight="1" x14ac:dyDescent="0.2">
      <c r="A3" s="77"/>
      <c r="B3" s="77"/>
      <c r="C3" s="77"/>
      <c r="D3" s="78"/>
      <c r="E3" s="79"/>
      <c r="F3" s="79"/>
    </row>
    <row r="4" spans="1:6" ht="12.75" customHeight="1" x14ac:dyDescent="0.2">
      <c r="A4" s="77"/>
      <c r="B4" s="77"/>
      <c r="C4" s="77"/>
      <c r="D4" s="78"/>
      <c r="E4" s="79"/>
      <c r="F4" s="79"/>
    </row>
    <row r="5" spans="1:6" ht="12.75" customHeight="1" x14ac:dyDescent="0.2">
      <c r="A5" s="77"/>
      <c r="B5" s="77"/>
      <c r="C5" s="77"/>
      <c r="D5" s="78"/>
      <c r="E5" s="79"/>
      <c r="F5" s="79"/>
    </row>
    <row r="6" spans="1:6" ht="12.75" customHeight="1" x14ac:dyDescent="0.2">
      <c r="A6" s="77"/>
      <c r="B6" s="77"/>
      <c r="C6" s="77"/>
      <c r="D6" s="78"/>
      <c r="E6" s="79"/>
      <c r="F6" s="79"/>
    </row>
    <row r="7" spans="1:6" ht="12.75" customHeight="1" x14ac:dyDescent="0.2">
      <c r="A7" s="77"/>
      <c r="B7" s="77"/>
      <c r="C7" s="77"/>
      <c r="D7" s="78"/>
      <c r="E7" s="79"/>
      <c r="F7" s="79"/>
    </row>
    <row r="8" spans="1:6" ht="12.75" customHeight="1" x14ac:dyDescent="0.2">
      <c r="A8" s="77"/>
      <c r="B8" s="77"/>
      <c r="C8" s="77"/>
      <c r="D8" s="78"/>
      <c r="E8" s="79"/>
      <c r="F8" s="79"/>
    </row>
    <row r="9" spans="1:6" ht="12.75" customHeight="1" x14ac:dyDescent="0.2">
      <c r="A9" s="77"/>
      <c r="B9" s="77"/>
      <c r="C9" s="77"/>
      <c r="D9" s="184"/>
      <c r="E9" s="79"/>
      <c r="F9" s="79"/>
    </row>
    <row r="10" spans="1:6" ht="12.75" customHeight="1" x14ac:dyDescent="0.2">
      <c r="A10" s="77"/>
      <c r="B10" s="77"/>
      <c r="C10" s="77"/>
      <c r="D10" s="78"/>
      <c r="E10" s="79"/>
      <c r="F10" s="79"/>
    </row>
    <row r="11" spans="1:6" ht="12.75" customHeight="1" x14ac:dyDescent="0.2">
      <c r="A11" s="77"/>
      <c r="B11" s="77"/>
      <c r="C11" s="77"/>
      <c r="D11" s="78"/>
      <c r="E11" s="79"/>
      <c r="F11" s="79"/>
    </row>
    <row r="12" spans="1:6" ht="12.75" customHeight="1" x14ac:dyDescent="0.2">
      <c r="A12" s="77"/>
      <c r="B12" s="80"/>
      <c r="C12" s="80"/>
      <c r="D12" s="78"/>
      <c r="E12" s="79"/>
      <c r="F12" s="79"/>
    </row>
    <row r="13" spans="1:6" ht="12.75" customHeight="1" x14ac:dyDescent="0.2">
      <c r="A13" s="77"/>
      <c r="B13" s="80"/>
      <c r="C13" s="80"/>
      <c r="D13" s="78"/>
      <c r="E13" s="79"/>
      <c r="F13" s="79"/>
    </row>
    <row r="14" spans="1:6" ht="12.75" customHeight="1" x14ac:dyDescent="0.2">
      <c r="A14" s="77"/>
      <c r="B14" s="80"/>
      <c r="C14" s="80"/>
      <c r="D14" s="78"/>
      <c r="E14" s="79"/>
      <c r="F14" s="79"/>
    </row>
    <row r="15" spans="1:6" ht="12.75" customHeight="1" x14ac:dyDescent="0.2">
      <c r="A15" s="77"/>
      <c r="B15" s="80"/>
      <c r="C15" s="80"/>
      <c r="D15" s="78"/>
      <c r="E15" s="79"/>
      <c r="F15" s="79"/>
    </row>
    <row r="16" spans="1:6" ht="12.75" customHeight="1" x14ac:dyDescent="0.2">
      <c r="A16" s="77"/>
      <c r="B16" s="80"/>
      <c r="C16" s="80"/>
      <c r="D16" s="78"/>
      <c r="E16" s="79"/>
      <c r="F16" s="79"/>
    </row>
    <row r="17" spans="1:6" ht="12.75" customHeight="1" x14ac:dyDescent="0.2">
      <c r="A17" s="77"/>
      <c r="B17" s="80"/>
      <c r="C17" s="80"/>
      <c r="D17" s="78"/>
      <c r="E17" s="79"/>
      <c r="F17" s="79"/>
    </row>
    <row r="18" spans="1:6" ht="12.75" customHeight="1" x14ac:dyDescent="0.2">
      <c r="A18" s="77"/>
      <c r="B18" s="80"/>
      <c r="C18" s="80"/>
      <c r="D18" s="78"/>
      <c r="E18" s="79"/>
      <c r="F18" s="79"/>
    </row>
    <row r="19" spans="1:6" ht="12.75" customHeight="1" x14ac:dyDescent="0.2">
      <c r="A19" s="77"/>
      <c r="B19" s="80"/>
      <c r="C19" s="80"/>
      <c r="D19" s="78"/>
      <c r="E19" s="79"/>
      <c r="F19" s="79"/>
    </row>
    <row r="20" spans="1:6" ht="12.75" customHeight="1" x14ac:dyDescent="0.2">
      <c r="A20" s="77"/>
      <c r="B20" s="80"/>
      <c r="C20" s="80"/>
      <c r="D20" s="78"/>
      <c r="E20" s="79"/>
      <c r="F20" s="79"/>
    </row>
    <row r="21" spans="1:6" ht="15" customHeight="1" x14ac:dyDescent="0.2">
      <c r="A21" s="85"/>
      <c r="B21" s="82" t="s">
        <v>298</v>
      </c>
      <c r="C21" s="82"/>
      <c r="D21" s="83"/>
      <c r="E21" s="84"/>
      <c r="F21" s="84"/>
    </row>
    <row r="22" spans="1:6" ht="15" customHeight="1" x14ac:dyDescent="0.2">
      <c r="A22" s="85"/>
      <c r="B22" s="85"/>
      <c r="C22" s="85"/>
      <c r="D22" s="83"/>
      <c r="E22" s="84"/>
      <c r="F22" s="84"/>
    </row>
    <row r="23" spans="1:6" ht="15" customHeight="1" x14ac:dyDescent="0.2">
      <c r="A23" s="85"/>
      <c r="B23" s="82" t="s">
        <v>271</v>
      </c>
      <c r="C23" s="82"/>
      <c r="D23" s="83"/>
      <c r="E23" s="84"/>
      <c r="F23" s="84"/>
    </row>
    <row r="24" spans="1:6" ht="15" customHeight="1" x14ac:dyDescent="0.2">
      <c r="A24" s="85"/>
      <c r="B24" s="82" t="s">
        <v>304</v>
      </c>
      <c r="C24" s="85"/>
      <c r="D24" s="83"/>
      <c r="E24" s="84"/>
      <c r="F24" s="84"/>
    </row>
    <row r="25" spans="1:6" ht="15" customHeight="1" x14ac:dyDescent="0.2">
      <c r="A25" s="85"/>
      <c r="B25" s="85" t="s">
        <v>305</v>
      </c>
      <c r="C25" s="85"/>
      <c r="D25" s="83"/>
      <c r="E25" s="84"/>
      <c r="F25" s="84"/>
    </row>
    <row r="26" spans="1:6" ht="15" customHeight="1" x14ac:dyDescent="0.2">
      <c r="A26" s="85"/>
      <c r="B26" s="85" t="s">
        <v>306</v>
      </c>
      <c r="C26" s="85"/>
      <c r="D26" s="83"/>
      <c r="E26" s="84"/>
      <c r="F26" s="84"/>
    </row>
    <row r="27" spans="1:6" ht="15" customHeight="1" x14ac:dyDescent="0.2">
      <c r="A27" s="82"/>
      <c r="B27" s="85"/>
      <c r="C27" s="85"/>
      <c r="D27" s="88"/>
      <c r="E27" s="89"/>
      <c r="F27" s="89"/>
    </row>
    <row r="28" spans="1:6" ht="15.95" customHeight="1" x14ac:dyDescent="0.2">
      <c r="A28" s="85"/>
      <c r="B28" s="82"/>
      <c r="C28" s="82"/>
      <c r="D28" s="89" t="s">
        <v>14</v>
      </c>
      <c r="E28" s="90" t="s">
        <v>307</v>
      </c>
      <c r="F28" s="90"/>
    </row>
    <row r="29" spans="1:6" ht="13.5" customHeight="1" thickBot="1" x14ac:dyDescent="0.25">
      <c r="A29" s="157"/>
      <c r="B29" s="157"/>
      <c r="C29" s="157"/>
      <c r="D29" s="158"/>
      <c r="E29" s="159"/>
      <c r="F29" s="159"/>
    </row>
    <row r="30" spans="1:6" ht="21.75" customHeight="1" x14ac:dyDescent="0.2">
      <c r="A30" s="223" t="s">
        <v>0</v>
      </c>
      <c r="B30" s="223"/>
      <c r="C30" s="223"/>
      <c r="D30" s="223"/>
      <c r="E30" s="223"/>
      <c r="F30" s="160"/>
    </row>
    <row r="31" spans="1:6" ht="14.25" customHeight="1" x14ac:dyDescent="0.2">
      <c r="A31" s="161"/>
      <c r="B31" s="161"/>
      <c r="C31" s="161"/>
      <c r="D31" s="161"/>
      <c r="E31" s="161"/>
      <c r="F31" s="161"/>
    </row>
    <row r="32" spans="1:6" ht="14.25" customHeight="1" x14ac:dyDescent="0.2">
      <c r="A32" s="101"/>
      <c r="B32" s="59" t="s">
        <v>6</v>
      </c>
      <c r="C32" s="162"/>
      <c r="D32" s="163"/>
      <c r="E32" s="116"/>
      <c r="F32" s="116"/>
    </row>
    <row r="33" spans="1:6" ht="14.25" customHeight="1" x14ac:dyDescent="0.2">
      <c r="A33" s="101"/>
      <c r="B33" s="101"/>
      <c r="C33" s="101"/>
      <c r="D33" s="163"/>
      <c r="E33" s="116"/>
      <c r="F33" s="116"/>
    </row>
    <row r="34" spans="1:6" ht="14.25" customHeight="1" x14ac:dyDescent="0.2">
      <c r="A34" s="101"/>
      <c r="B34" s="164" t="s">
        <v>308</v>
      </c>
      <c r="C34" s="165"/>
      <c r="D34" s="166"/>
      <c r="E34" s="166"/>
      <c r="F34" s="166"/>
    </row>
    <row r="35" spans="1:6" ht="14.25" customHeight="1" x14ac:dyDescent="0.2">
      <c r="A35" s="101"/>
      <c r="B35" s="164" t="s">
        <v>288</v>
      </c>
      <c r="C35" s="167"/>
      <c r="D35" s="166"/>
      <c r="E35" s="166"/>
      <c r="F35" s="166"/>
    </row>
    <row r="36" spans="1:6" ht="14.25" customHeight="1" x14ac:dyDescent="0.2">
      <c r="A36" s="101"/>
      <c r="B36" s="164" t="s">
        <v>309</v>
      </c>
      <c r="C36" s="165"/>
      <c r="D36" s="166"/>
      <c r="E36" s="166"/>
      <c r="F36" s="166"/>
    </row>
    <row r="37" spans="1:6" ht="14.25" customHeight="1" x14ac:dyDescent="0.2">
      <c r="A37" s="101"/>
      <c r="B37" s="164" t="s">
        <v>288</v>
      </c>
      <c r="C37" s="165"/>
      <c r="D37" s="166"/>
      <c r="E37" s="166"/>
      <c r="F37" s="166"/>
    </row>
    <row r="38" spans="1:6" ht="14.25" customHeight="1" x14ac:dyDescent="0.2">
      <c r="A38" s="101"/>
      <c r="B38" s="164" t="s">
        <v>310</v>
      </c>
      <c r="C38" s="165"/>
      <c r="D38" s="166"/>
      <c r="E38" s="166"/>
      <c r="F38" s="166"/>
    </row>
    <row r="39" spans="1:6" ht="14.25" customHeight="1" x14ac:dyDescent="0.2">
      <c r="A39" s="101"/>
      <c r="B39" s="164" t="s">
        <v>288</v>
      </c>
      <c r="C39" s="165"/>
      <c r="D39" s="166"/>
      <c r="E39" s="166"/>
      <c r="F39" s="166"/>
    </row>
    <row r="40" spans="1:6" ht="14.25" customHeight="1" x14ac:dyDescent="0.2">
      <c r="A40" s="101"/>
      <c r="B40" s="164" t="s">
        <v>311</v>
      </c>
      <c r="C40" s="167"/>
      <c r="D40" s="166"/>
      <c r="E40" s="166"/>
      <c r="F40" s="166"/>
    </row>
    <row r="41" spans="1:6" ht="14.25" customHeight="1" x14ac:dyDescent="0.2">
      <c r="A41" s="101"/>
      <c r="B41" s="164"/>
      <c r="C41" s="165"/>
      <c r="D41" s="166"/>
      <c r="E41" s="166"/>
      <c r="F41" s="166"/>
    </row>
    <row r="42" spans="1:6" ht="14.25" customHeight="1" x14ac:dyDescent="0.2">
      <c r="A42" s="101"/>
      <c r="B42" s="164"/>
      <c r="C42" s="165"/>
      <c r="D42" s="166"/>
      <c r="E42" s="166"/>
      <c r="F42" s="166"/>
    </row>
    <row r="43" spans="1:6" ht="14.25" customHeight="1" x14ac:dyDescent="0.2">
      <c r="A43" s="101"/>
      <c r="B43" s="164"/>
      <c r="C43" s="165"/>
      <c r="D43" s="166"/>
      <c r="E43" s="166"/>
      <c r="F43" s="166"/>
    </row>
    <row r="44" spans="1:6" ht="14.25" customHeight="1" x14ac:dyDescent="0.2">
      <c r="A44" s="101"/>
      <c r="B44" s="164"/>
      <c r="C44" s="165"/>
      <c r="D44" s="166"/>
      <c r="E44" s="166"/>
      <c r="F44" s="166"/>
    </row>
    <row r="45" spans="1:6" ht="14.25" customHeight="1" x14ac:dyDescent="0.2">
      <c r="A45" s="101"/>
      <c r="B45" s="164"/>
      <c r="C45" s="165"/>
      <c r="D45" s="166"/>
      <c r="E45" s="166"/>
      <c r="F45" s="166"/>
    </row>
    <row r="46" spans="1:6" ht="14.25" customHeight="1" x14ac:dyDescent="0.2">
      <c r="A46" s="101"/>
      <c r="B46" s="164"/>
      <c r="C46" s="165"/>
      <c r="D46" s="166"/>
      <c r="E46" s="166"/>
      <c r="F46" s="166"/>
    </row>
    <row r="47" spans="1:6" ht="14.25" customHeight="1" x14ac:dyDescent="0.2">
      <c r="A47" s="101"/>
      <c r="B47" s="164"/>
      <c r="C47" s="165"/>
      <c r="D47" s="166"/>
      <c r="E47" s="166"/>
      <c r="F47" s="166"/>
    </row>
    <row r="48" spans="1:6" ht="14.25" customHeight="1" x14ac:dyDescent="0.2">
      <c r="A48" s="101"/>
      <c r="B48" s="164"/>
      <c r="C48" s="165"/>
      <c r="D48" s="166"/>
      <c r="E48" s="166"/>
      <c r="F48" s="166"/>
    </row>
    <row r="49" spans="1:6" ht="14.25" customHeight="1" x14ac:dyDescent="0.2">
      <c r="A49" s="101"/>
      <c r="B49" s="164"/>
      <c r="C49" s="165"/>
      <c r="D49" s="166"/>
      <c r="E49" s="166"/>
      <c r="F49" s="166"/>
    </row>
    <row r="50" spans="1:6" ht="14.25" customHeight="1" x14ac:dyDescent="0.2">
      <c r="A50" s="101"/>
      <c r="B50" s="164"/>
      <c r="C50" s="168"/>
      <c r="D50" s="168"/>
      <c r="E50" s="166"/>
      <c r="F50" s="166"/>
    </row>
    <row r="51" spans="1:6" ht="14.25" customHeight="1" x14ac:dyDescent="0.2">
      <c r="A51" s="101"/>
      <c r="B51" s="164"/>
      <c r="C51" s="165"/>
      <c r="D51" s="166"/>
      <c r="E51" s="166"/>
      <c r="F51" s="166"/>
    </row>
    <row r="52" spans="1:6" ht="14.25" customHeight="1" x14ac:dyDescent="0.2">
      <c r="A52" s="101"/>
      <c r="B52" s="164"/>
      <c r="C52" s="165"/>
      <c r="D52" s="166"/>
      <c r="E52" s="166"/>
      <c r="F52" s="166"/>
    </row>
    <row r="53" spans="1:6" ht="14.25" customHeight="1" x14ac:dyDescent="0.2">
      <c r="A53" s="101"/>
      <c r="B53" s="164"/>
      <c r="C53" s="165"/>
      <c r="D53" s="166"/>
      <c r="E53" s="166"/>
      <c r="F53" s="166"/>
    </row>
    <row r="54" spans="1:6" ht="14.25" customHeight="1" x14ac:dyDescent="0.2">
      <c r="A54" s="101"/>
      <c r="B54" s="164"/>
      <c r="C54" s="165"/>
      <c r="D54" s="166"/>
      <c r="E54" s="166"/>
      <c r="F54" s="166"/>
    </row>
    <row r="55" spans="1:6" ht="14.25" customHeight="1" x14ac:dyDescent="0.2">
      <c r="A55" s="101"/>
      <c r="B55" s="164"/>
      <c r="C55" s="165"/>
      <c r="D55" s="166"/>
      <c r="E55" s="166"/>
      <c r="F55" s="166"/>
    </row>
    <row r="56" spans="1:6" ht="14.25" customHeight="1" x14ac:dyDescent="0.2">
      <c r="A56" s="101"/>
      <c r="B56" s="164"/>
      <c r="C56" s="165"/>
      <c r="D56" s="166"/>
      <c r="E56" s="166"/>
      <c r="F56" s="166"/>
    </row>
    <row r="57" spans="1:6" ht="14.25" customHeight="1" x14ac:dyDescent="0.2">
      <c r="A57" s="101"/>
      <c r="B57" s="164"/>
      <c r="C57" s="165"/>
      <c r="D57" s="166"/>
      <c r="E57" s="166"/>
      <c r="F57" s="166"/>
    </row>
    <row r="58" spans="1:6" ht="14.25" customHeight="1" x14ac:dyDescent="0.2">
      <c r="A58" s="101"/>
      <c r="B58" s="164"/>
      <c r="C58" s="165"/>
      <c r="D58" s="166"/>
      <c r="E58" s="166"/>
      <c r="F58" s="166"/>
    </row>
    <row r="59" spans="1:6" ht="14.25" customHeight="1" x14ac:dyDescent="0.2">
      <c r="A59" s="101"/>
      <c r="B59" s="164"/>
      <c r="C59" s="165"/>
      <c r="D59" s="166"/>
      <c r="E59" s="166"/>
      <c r="F59" s="166"/>
    </row>
    <row r="60" spans="1:6" ht="14.25" customHeight="1" x14ac:dyDescent="0.2">
      <c r="A60" s="101"/>
      <c r="B60" s="164"/>
      <c r="C60" s="165"/>
      <c r="D60" s="166"/>
      <c r="E60" s="166"/>
      <c r="F60" s="166"/>
    </row>
    <row r="61" spans="1:6" ht="14.25" customHeight="1" x14ac:dyDescent="0.2">
      <c r="A61" s="101"/>
      <c r="B61" s="164"/>
      <c r="C61" s="165"/>
      <c r="D61" s="166"/>
      <c r="E61" s="166"/>
      <c r="F61" s="166"/>
    </row>
    <row r="62" spans="1:6" ht="14.25" customHeight="1" x14ac:dyDescent="0.2">
      <c r="A62" s="101"/>
      <c r="B62" s="164"/>
      <c r="C62" s="165"/>
      <c r="D62" s="166"/>
      <c r="E62" s="166"/>
      <c r="F62" s="166"/>
    </row>
    <row r="63" spans="1:6" ht="14.25" customHeight="1" x14ac:dyDescent="0.2">
      <c r="A63" s="101"/>
      <c r="B63" s="169"/>
      <c r="C63" s="170"/>
      <c r="D63" s="171"/>
      <c r="E63" s="166"/>
      <c r="F63" s="166"/>
    </row>
    <row r="64" spans="1:6" ht="14.25" customHeight="1" x14ac:dyDescent="0.2">
      <c r="A64" s="101"/>
      <c r="B64" s="169"/>
      <c r="C64" s="174"/>
      <c r="D64" s="175"/>
      <c r="E64" s="166"/>
      <c r="F64" s="166"/>
    </row>
    <row r="65" spans="1:6" ht="14.25" customHeight="1" x14ac:dyDescent="0.2">
      <c r="A65" s="101"/>
      <c r="B65" s="164"/>
      <c r="C65" s="185"/>
      <c r="D65" s="186"/>
      <c r="E65" s="166"/>
      <c r="F65" s="166"/>
    </row>
    <row r="66" spans="1:6" ht="14.25" customHeight="1" x14ac:dyDescent="0.2">
      <c r="A66" s="101"/>
      <c r="B66" s="164"/>
      <c r="C66" s="174"/>
      <c r="D66" s="175"/>
      <c r="E66" s="176"/>
      <c r="F66" s="176"/>
    </row>
    <row r="67" spans="1:6" ht="14.25" customHeight="1" x14ac:dyDescent="0.2">
      <c r="A67" s="101"/>
      <c r="B67" s="169"/>
      <c r="C67" s="174"/>
      <c r="D67" s="175"/>
      <c r="E67" s="166"/>
      <c r="F67" s="166"/>
    </row>
    <row r="68" spans="1:6" ht="13.5" customHeight="1" x14ac:dyDescent="0.2">
      <c r="A68" s="101"/>
      <c r="B68" s="169"/>
      <c r="C68" s="179"/>
      <c r="D68" s="179"/>
      <c r="E68" s="179"/>
      <c r="F68" s="101"/>
    </row>
    <row r="69" spans="1:6" ht="15.95" customHeight="1" x14ac:dyDescent="0.2">
      <c r="A69" s="85"/>
      <c r="B69" s="125" t="s">
        <v>18</v>
      </c>
      <c r="C69" s="125"/>
      <c r="D69" s="83"/>
      <c r="E69" s="126">
        <v>750</v>
      </c>
      <c r="F69" s="126"/>
    </row>
    <row r="70" spans="1:6" ht="15.95" customHeight="1" x14ac:dyDescent="0.2">
      <c r="A70" s="85"/>
      <c r="B70" s="128" t="s">
        <v>15</v>
      </c>
      <c r="C70" s="51"/>
      <c r="D70" s="83"/>
      <c r="E70" s="129">
        <v>0</v>
      </c>
      <c r="F70" s="129"/>
    </row>
    <row r="71" spans="1:6" ht="15.95" customHeight="1" x14ac:dyDescent="0.2">
      <c r="A71" s="85"/>
      <c r="B71" s="180" t="s">
        <v>283</v>
      </c>
      <c r="C71" s="51"/>
      <c r="D71" s="83"/>
      <c r="E71" s="129">
        <v>0</v>
      </c>
      <c r="F71" s="129"/>
    </row>
    <row r="72" spans="1:6" ht="15.95" customHeight="1" x14ac:dyDescent="0.2">
      <c r="A72" s="85"/>
      <c r="B72" s="180" t="s">
        <v>16</v>
      </c>
      <c r="C72" s="51"/>
      <c r="D72" s="83"/>
      <c r="E72" s="129">
        <v>0</v>
      </c>
      <c r="F72" s="129"/>
    </row>
    <row r="73" spans="1:6" ht="15.95" customHeight="1" x14ac:dyDescent="0.2">
      <c r="A73" s="85"/>
      <c r="B73" s="82" t="s">
        <v>17</v>
      </c>
      <c r="C73" s="125"/>
      <c r="D73" s="83"/>
      <c r="E73" s="131">
        <v>750</v>
      </c>
      <c r="F73" s="131"/>
    </row>
    <row r="74" spans="1:6" ht="15.95" customHeight="1" x14ac:dyDescent="0.2">
      <c r="A74" s="85"/>
      <c r="B74" s="51" t="s">
        <v>5</v>
      </c>
      <c r="C74" s="132">
        <v>0.05</v>
      </c>
      <c r="D74" s="51"/>
      <c r="E74" s="133">
        <v>37.5</v>
      </c>
      <c r="F74" s="133"/>
    </row>
    <row r="75" spans="1:6" ht="15.95" customHeight="1" x14ac:dyDescent="0.2">
      <c r="A75" s="85"/>
      <c r="B75" s="134" t="s">
        <v>4</v>
      </c>
      <c r="C75" s="135">
        <v>9.9750000000000005E-2</v>
      </c>
      <c r="D75" s="51"/>
      <c r="E75" s="136">
        <v>74.81</v>
      </c>
      <c r="F75" s="133"/>
    </row>
    <row r="76" spans="1:6" ht="15.95" customHeight="1" x14ac:dyDescent="0.2">
      <c r="A76" s="85"/>
      <c r="B76" s="59"/>
      <c r="C76" s="85"/>
      <c r="D76" s="83"/>
      <c r="E76" s="84"/>
      <c r="F76" s="84"/>
    </row>
    <row r="77" spans="1:6" ht="15.95" customHeight="1" thickBot="1" x14ac:dyDescent="0.25">
      <c r="A77" s="85"/>
      <c r="B77" s="138" t="s">
        <v>19</v>
      </c>
      <c r="C77" s="125"/>
      <c r="D77" s="139"/>
      <c r="E77" s="140">
        <v>862.31</v>
      </c>
      <c r="F77" s="141"/>
    </row>
    <row r="78" spans="1:6" ht="15.95" customHeight="1" thickTop="1" x14ac:dyDescent="0.2">
      <c r="A78" s="85"/>
      <c r="B78" s="134"/>
      <c r="C78" s="134"/>
      <c r="D78" s="134"/>
      <c r="E78" s="142"/>
      <c r="F78" s="134"/>
    </row>
    <row r="79" spans="1:6" ht="15.95" customHeight="1" x14ac:dyDescent="0.2">
      <c r="A79" s="85"/>
      <c r="B79" s="59" t="s">
        <v>21</v>
      </c>
      <c r="C79" s="134"/>
      <c r="D79" s="83"/>
      <c r="E79" s="84">
        <v>0</v>
      </c>
      <c r="F79" s="84"/>
    </row>
    <row r="80" spans="1:6" ht="15.95" customHeight="1" x14ac:dyDescent="0.2">
      <c r="A80" s="85"/>
      <c r="B80" s="125"/>
      <c r="C80" s="134"/>
      <c r="D80" s="134"/>
      <c r="E80" s="142"/>
      <c r="F80" s="134"/>
    </row>
    <row r="81" spans="1:6" ht="15.95" customHeight="1" x14ac:dyDescent="0.2">
      <c r="A81" s="85"/>
      <c r="B81" s="224" t="s">
        <v>20</v>
      </c>
      <c r="C81" s="225"/>
      <c r="D81" s="181"/>
      <c r="E81" s="182">
        <v>862.31</v>
      </c>
      <c r="F81" s="84"/>
    </row>
    <row r="82" spans="1:6" ht="15.95" customHeight="1" x14ac:dyDescent="0.2">
      <c r="A82" s="85"/>
      <c r="B82" s="85"/>
      <c r="C82" s="85"/>
      <c r="D82" s="83"/>
      <c r="E82" s="84"/>
      <c r="F82" s="84"/>
    </row>
    <row r="83" spans="1:6" ht="15.95" customHeight="1" x14ac:dyDescent="0.2">
      <c r="A83" s="151"/>
      <c r="B83" s="215"/>
      <c r="C83" s="216"/>
      <c r="D83" s="216"/>
      <c r="E83" s="216"/>
      <c r="F83" s="183"/>
    </row>
    <row r="84" spans="1:6" ht="15.95" customHeight="1" x14ac:dyDescent="0.2">
      <c r="A84" s="218" t="s">
        <v>36</v>
      </c>
      <c r="B84" s="218"/>
      <c r="C84" s="218"/>
      <c r="D84" s="218"/>
      <c r="E84" s="218"/>
      <c r="F84" s="59"/>
    </row>
    <row r="85" spans="1:6" ht="15.95" customHeight="1" x14ac:dyDescent="0.2">
      <c r="A85" s="220" t="s">
        <v>75</v>
      </c>
      <c r="B85" s="220"/>
      <c r="C85" s="220"/>
      <c r="D85" s="220"/>
      <c r="E85" s="220"/>
      <c r="F85" s="50"/>
    </row>
    <row r="86" spans="1:6" ht="15.95" customHeight="1" x14ac:dyDescent="0.2">
      <c r="A86" s="153"/>
      <c r="B86" s="153"/>
      <c r="C86" s="153"/>
      <c r="D86" s="153"/>
      <c r="E86" s="153"/>
      <c r="F86" s="50"/>
    </row>
    <row r="87" spans="1:6" ht="15.95" customHeight="1" x14ac:dyDescent="0.2">
      <c r="A87" s="153"/>
      <c r="B87" s="153"/>
      <c r="C87" s="153"/>
      <c r="D87" s="153"/>
      <c r="E87" s="153"/>
      <c r="F87" s="50"/>
    </row>
    <row r="88" spans="1:6" ht="15.95" customHeight="1" x14ac:dyDescent="0.2">
      <c r="A88" s="222" t="s">
        <v>8</v>
      </c>
      <c r="B88" s="222"/>
      <c r="C88" s="222"/>
      <c r="D88" s="222"/>
      <c r="E88" s="222"/>
      <c r="F88" s="22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>
    <pageSetUpPr fitToPage="1"/>
  </sheetPr>
  <dimension ref="A12:F98"/>
  <sheetViews>
    <sheetView view="pageBreakPreview" topLeftCell="A28" zoomScale="80" zoomScaleNormal="100" zoomScaleSheetLayoutView="80" workbookViewId="0">
      <selection activeCell="B55" sqref="B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61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3" t="s">
        <v>0</v>
      </c>
      <c r="B31" s="193"/>
      <c r="C31" s="193"/>
      <c r="D31" s="193"/>
      <c r="E31" s="193"/>
      <c r="F31" s="19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0"/>
      <c r="C34" s="190"/>
      <c r="D34" s="190"/>
      <c r="E34" s="28"/>
      <c r="F34" s="21"/>
    </row>
    <row r="35" spans="1:6" ht="14.25" x14ac:dyDescent="0.2">
      <c r="A35" s="21"/>
      <c r="B35" s="198" t="s">
        <v>63</v>
      </c>
      <c r="C35" s="198"/>
      <c r="D35" s="198"/>
      <c r="E35" s="28"/>
      <c r="F35" s="21"/>
    </row>
    <row r="36" spans="1:6" ht="14.25" x14ac:dyDescent="0.2">
      <c r="A36" s="21"/>
      <c r="B36" s="190"/>
      <c r="C36" s="190"/>
      <c r="D36" s="190"/>
      <c r="E36" s="28"/>
      <c r="F36" s="21"/>
    </row>
    <row r="37" spans="1:6" ht="14.25" x14ac:dyDescent="0.2">
      <c r="A37" s="21"/>
      <c r="B37" s="190" t="s">
        <v>2</v>
      </c>
      <c r="C37" s="190"/>
      <c r="D37" s="190"/>
      <c r="E37" s="28"/>
      <c r="F37" s="21"/>
    </row>
    <row r="38" spans="1:6" ht="14.25" x14ac:dyDescent="0.2">
      <c r="A38" s="21"/>
      <c r="B38" s="190"/>
      <c r="C38" s="190"/>
      <c r="D38" s="190"/>
      <c r="E38" s="28"/>
      <c r="F38" s="21"/>
    </row>
    <row r="39" spans="1:6" ht="14.25" x14ac:dyDescent="0.2">
      <c r="A39" s="21"/>
      <c r="B39" s="190" t="s">
        <v>11</v>
      </c>
      <c r="C39" s="190"/>
      <c r="D39" s="190"/>
      <c r="E39" s="28"/>
      <c r="F39" s="21"/>
    </row>
    <row r="40" spans="1:6" ht="14.25" x14ac:dyDescent="0.2">
      <c r="A40" s="21"/>
      <c r="B40" s="190"/>
      <c r="C40" s="190"/>
      <c r="D40" s="190"/>
      <c r="E40" s="28"/>
      <c r="F40" s="21"/>
    </row>
    <row r="41" spans="1:6" ht="13.5" customHeight="1" x14ac:dyDescent="0.2">
      <c r="A41" s="21"/>
      <c r="B41" s="190" t="s">
        <v>64</v>
      </c>
      <c r="C41" s="190"/>
      <c r="D41" s="190"/>
      <c r="E41" s="28"/>
      <c r="F41" s="21"/>
    </row>
    <row r="42" spans="1:6" ht="14.25" x14ac:dyDescent="0.2">
      <c r="A42" s="21"/>
      <c r="B42" s="44"/>
      <c r="C42" s="44"/>
      <c r="D42" s="44"/>
      <c r="E42" s="28"/>
      <c r="F42" s="21"/>
    </row>
    <row r="43" spans="1:6" ht="14.25" x14ac:dyDescent="0.2">
      <c r="A43" s="21"/>
      <c r="B43" s="190" t="s">
        <v>35</v>
      </c>
      <c r="C43" s="190"/>
      <c r="D43" s="190"/>
      <c r="E43" s="28"/>
      <c r="F43" s="21"/>
    </row>
    <row r="44" spans="1:6" ht="14.25" x14ac:dyDescent="0.2">
      <c r="A44" s="21"/>
      <c r="B44" s="190"/>
      <c r="C44" s="190"/>
      <c r="D44" s="190"/>
      <c r="E44" s="28"/>
      <c r="F44" s="21"/>
    </row>
    <row r="45" spans="1:6" ht="14.25" x14ac:dyDescent="0.2">
      <c r="A45" s="21"/>
      <c r="B45" s="190" t="s">
        <v>65</v>
      </c>
      <c r="C45" s="190"/>
      <c r="D45" s="190"/>
      <c r="E45" s="28">
        <f>7*225</f>
        <v>1575</v>
      </c>
      <c r="F45" s="21"/>
    </row>
    <row r="46" spans="1:6" ht="14.25" x14ac:dyDescent="0.2">
      <c r="A46" s="21"/>
      <c r="B46" s="190"/>
      <c r="C46" s="190"/>
      <c r="D46" s="190"/>
      <c r="E46" s="28"/>
      <c r="F46" s="21"/>
    </row>
    <row r="47" spans="1:6" ht="14.25" x14ac:dyDescent="0.2">
      <c r="A47" s="21"/>
      <c r="B47" s="190"/>
      <c r="C47" s="190"/>
      <c r="D47" s="190"/>
      <c r="E47" s="28"/>
      <c r="F47" s="21"/>
    </row>
    <row r="48" spans="1:6" ht="14.25" x14ac:dyDescent="0.2">
      <c r="A48" s="21"/>
      <c r="B48" s="190"/>
      <c r="C48" s="190"/>
      <c r="D48" s="190"/>
      <c r="E48" s="28"/>
      <c r="F48" s="21"/>
    </row>
    <row r="49" spans="1:6" ht="14.25" x14ac:dyDescent="0.2">
      <c r="A49" s="21"/>
      <c r="B49" s="190"/>
      <c r="C49" s="190"/>
      <c r="D49" s="190"/>
      <c r="E49" s="28"/>
      <c r="F49" s="21"/>
    </row>
    <row r="50" spans="1:6" ht="14.25" x14ac:dyDescent="0.2">
      <c r="A50" s="21"/>
      <c r="B50" s="190"/>
      <c r="C50" s="190"/>
      <c r="D50" s="190"/>
      <c r="E50" s="28"/>
      <c r="F50" s="21"/>
    </row>
    <row r="51" spans="1:6" ht="14.25" x14ac:dyDescent="0.2">
      <c r="A51" s="21"/>
      <c r="B51" s="190"/>
      <c r="C51" s="190"/>
      <c r="D51" s="190"/>
      <c r="E51" s="28"/>
      <c r="F51" s="21"/>
    </row>
    <row r="52" spans="1:6" ht="14.25" x14ac:dyDescent="0.2">
      <c r="A52" s="21"/>
      <c r="B52" s="190"/>
      <c r="C52" s="190"/>
      <c r="D52" s="190"/>
      <c r="E52" s="28"/>
      <c r="F52" s="21"/>
    </row>
    <row r="53" spans="1:6" ht="14.25" x14ac:dyDescent="0.2">
      <c r="A53" s="21"/>
      <c r="B53" s="190"/>
      <c r="C53" s="190"/>
      <c r="D53" s="190"/>
      <c r="E53" s="28"/>
      <c r="F53" s="21"/>
    </row>
    <row r="54" spans="1:6" ht="14.25" x14ac:dyDescent="0.2">
      <c r="A54" s="21"/>
      <c r="B54" s="190"/>
      <c r="C54" s="190"/>
      <c r="D54" s="19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98" t="s">
        <v>62</v>
      </c>
      <c r="C57" s="198"/>
      <c r="D57" s="198"/>
      <c r="E57" s="28"/>
      <c r="F57" s="21"/>
    </row>
    <row r="58" spans="1:6" ht="14.25" x14ac:dyDescent="0.2">
      <c r="A58" s="21"/>
      <c r="B58" s="190"/>
      <c r="C58" s="190"/>
      <c r="D58" s="190"/>
      <c r="E58" s="28"/>
      <c r="F58" s="21"/>
    </row>
    <row r="59" spans="1:6" ht="14.25" x14ac:dyDescent="0.2">
      <c r="A59" s="21"/>
      <c r="B59" s="190" t="s">
        <v>56</v>
      </c>
      <c r="C59" s="190"/>
      <c r="D59" s="190"/>
      <c r="E59" s="28"/>
      <c r="F59" s="21"/>
    </row>
    <row r="60" spans="1:6" ht="14.25" x14ac:dyDescent="0.2">
      <c r="A60" s="21"/>
      <c r="B60" s="190"/>
      <c r="C60" s="190"/>
      <c r="D60" s="190"/>
      <c r="E60" s="28"/>
      <c r="F60" s="21"/>
    </row>
    <row r="61" spans="1:6" ht="14.25" x14ac:dyDescent="0.2">
      <c r="A61" s="21"/>
      <c r="B61" s="190" t="s">
        <v>2</v>
      </c>
      <c r="C61" s="190"/>
      <c r="D61" s="190"/>
      <c r="E61" s="28"/>
      <c r="F61" s="21"/>
    </row>
    <row r="62" spans="1:6" ht="14.25" x14ac:dyDescent="0.2">
      <c r="A62" s="21"/>
      <c r="B62" s="190"/>
      <c r="C62" s="190"/>
      <c r="D62" s="190"/>
      <c r="E62" s="28"/>
      <c r="F62" s="21"/>
    </row>
    <row r="63" spans="1:6" ht="14.25" x14ac:dyDescent="0.2">
      <c r="A63" s="21"/>
      <c r="B63" s="44" t="s">
        <v>35</v>
      </c>
      <c r="C63" s="44"/>
      <c r="D63" s="44"/>
      <c r="E63" s="28">
        <f>2*225</f>
        <v>450</v>
      </c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90"/>
      <c r="C65" s="190"/>
      <c r="D65" s="190"/>
      <c r="E65" s="28"/>
      <c r="F65" s="21"/>
    </row>
    <row r="66" spans="1:6" ht="14.25" x14ac:dyDescent="0.2">
      <c r="A66" s="21"/>
      <c r="B66" s="190"/>
      <c r="C66" s="190"/>
      <c r="D66" s="190"/>
      <c r="E66" s="28"/>
      <c r="F66" s="21"/>
    </row>
    <row r="67" spans="1:6" ht="14.25" x14ac:dyDescent="0.2">
      <c r="A67" s="21"/>
      <c r="B67" s="190"/>
      <c r="C67" s="190"/>
      <c r="D67" s="190"/>
      <c r="E67" s="28"/>
      <c r="F67" s="21"/>
    </row>
    <row r="68" spans="1:6" ht="14.25" x14ac:dyDescent="0.2">
      <c r="A68" s="21"/>
      <c r="B68" s="198"/>
      <c r="C68" s="198"/>
      <c r="D68" s="198"/>
      <c r="E68" s="28"/>
      <c r="F68" s="21"/>
    </row>
    <row r="69" spans="1:6" ht="14.25" x14ac:dyDescent="0.2">
      <c r="A69" s="21"/>
      <c r="B69" s="190"/>
      <c r="C69" s="190"/>
      <c r="D69" s="190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90"/>
      <c r="C71" s="190"/>
      <c r="D71" s="190"/>
      <c r="E71" s="28"/>
      <c r="F71" s="21"/>
    </row>
    <row r="72" spans="1:6" ht="14.25" x14ac:dyDescent="0.2">
      <c r="A72" s="21"/>
      <c r="B72" s="190"/>
      <c r="C72" s="190"/>
      <c r="D72" s="190"/>
      <c r="E72" s="28"/>
      <c r="F72" s="21"/>
    </row>
    <row r="73" spans="1:6" ht="14.25" x14ac:dyDescent="0.2">
      <c r="A73" s="21"/>
      <c r="B73" s="190"/>
      <c r="C73" s="190"/>
      <c r="D73" s="190"/>
      <c r="E73" s="28"/>
      <c r="F73" s="21"/>
    </row>
    <row r="74" spans="1:6" ht="13.5" customHeight="1" x14ac:dyDescent="0.2">
      <c r="A74" s="21"/>
      <c r="B74" s="190"/>
      <c r="C74" s="190"/>
      <c r="D74" s="19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SUM(E35:E74)</f>
        <v>2025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2025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101.25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201.99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2328.2399999999998</v>
      </c>
      <c r="F82" s="21"/>
    </row>
    <row r="83" spans="1:6" ht="15.75" thickTop="1" x14ac:dyDescent="0.2">
      <c r="A83" s="21"/>
      <c r="B83" s="192"/>
      <c r="C83" s="192"/>
      <c r="D83" s="192"/>
      <c r="E83" s="36"/>
      <c r="F83" s="21"/>
    </row>
    <row r="84" spans="1:6" ht="15" x14ac:dyDescent="0.2">
      <c r="A84" s="21"/>
      <c r="B84" s="191" t="s">
        <v>21</v>
      </c>
      <c r="C84" s="191"/>
      <c r="D84" s="191"/>
      <c r="E84" s="36">
        <v>0</v>
      </c>
      <c r="F84" s="21"/>
    </row>
    <row r="85" spans="1:6" ht="15" x14ac:dyDescent="0.2">
      <c r="A85" s="21"/>
      <c r="B85" s="192"/>
      <c r="C85" s="192"/>
      <c r="D85" s="19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2328.2399999999998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96"/>
      <c r="C89" s="196"/>
      <c r="D89" s="196"/>
      <c r="E89" s="196"/>
      <c r="F89" s="21"/>
    </row>
    <row r="90" spans="1:6" ht="14.25" x14ac:dyDescent="0.2">
      <c r="A90" s="189" t="s">
        <v>36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7"/>
      <c r="C93" s="197"/>
      <c r="D93" s="197"/>
      <c r="E93" s="197"/>
      <c r="F93" s="21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94"/>
      <c r="C96" s="195"/>
      <c r="D96" s="195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38:D38"/>
    <mergeCell ref="A31:F31"/>
    <mergeCell ref="B34:D34"/>
    <mergeCell ref="B35:D35"/>
    <mergeCell ref="B36:D36"/>
    <mergeCell ref="B37:D37"/>
    <mergeCell ref="B50:D50"/>
    <mergeCell ref="B51:D51"/>
    <mergeCell ref="B39:D39"/>
    <mergeCell ref="B40:D40"/>
    <mergeCell ref="B41:D41"/>
    <mergeCell ref="B43:D43"/>
    <mergeCell ref="B44:D44"/>
    <mergeCell ref="B49:D49"/>
    <mergeCell ref="B45:D45"/>
    <mergeCell ref="B46:D46"/>
    <mergeCell ref="B47:D47"/>
    <mergeCell ref="B48:D48"/>
    <mergeCell ref="B52:D52"/>
    <mergeCell ref="B53:D53"/>
    <mergeCell ref="B54:D54"/>
    <mergeCell ref="B57:D57"/>
    <mergeCell ref="B65:D65"/>
    <mergeCell ref="B71:D71"/>
    <mergeCell ref="B72:D72"/>
    <mergeCell ref="B73:D73"/>
    <mergeCell ref="B74:D74"/>
    <mergeCell ref="B58:D58"/>
    <mergeCell ref="B59:D59"/>
    <mergeCell ref="B60:D60"/>
    <mergeCell ref="B61:D61"/>
    <mergeCell ref="B62:D62"/>
    <mergeCell ref="B66:D66"/>
    <mergeCell ref="B67:D67"/>
    <mergeCell ref="B68:D68"/>
    <mergeCell ref="B69:D69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64 B65:B74" xr:uid="{00000000-0002-0000-04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7">
    <pageSetUpPr fitToPage="1"/>
  </sheetPr>
  <dimension ref="A12:F98"/>
  <sheetViews>
    <sheetView view="pageBreakPreview" topLeftCell="A22" zoomScale="80" zoomScaleNormal="100" zoomScaleSheetLayoutView="80" workbookViewId="0">
      <selection activeCell="C70" sqref="C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67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3" t="s">
        <v>0</v>
      </c>
      <c r="B31" s="193"/>
      <c r="C31" s="193"/>
      <c r="D31" s="193"/>
      <c r="E31" s="193"/>
      <c r="F31" s="19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0"/>
      <c r="C34" s="190"/>
      <c r="D34" s="190"/>
      <c r="E34" s="28"/>
      <c r="F34" s="21"/>
    </row>
    <row r="35" spans="1:6" ht="14.25" x14ac:dyDescent="0.2">
      <c r="A35" s="21"/>
      <c r="B35" s="198"/>
      <c r="C35" s="198"/>
      <c r="D35" s="198"/>
      <c r="E35" s="28"/>
      <c r="F35" s="21"/>
    </row>
    <row r="36" spans="1:6" ht="14.25" x14ac:dyDescent="0.2">
      <c r="A36" s="21"/>
      <c r="B36" s="190" t="s">
        <v>68</v>
      </c>
      <c r="C36" s="190"/>
      <c r="D36" s="190"/>
      <c r="E36" s="28"/>
      <c r="F36" s="21"/>
    </row>
    <row r="37" spans="1:6" ht="14.25" x14ac:dyDescent="0.2">
      <c r="A37" s="21"/>
      <c r="B37" s="190"/>
      <c r="C37" s="190"/>
      <c r="D37" s="190"/>
      <c r="E37" s="28"/>
      <c r="F37" s="21"/>
    </row>
    <row r="38" spans="1:6" ht="14.25" x14ac:dyDescent="0.2">
      <c r="A38" s="21"/>
      <c r="B38" s="190"/>
      <c r="C38" s="190"/>
      <c r="D38" s="190"/>
      <c r="E38" s="28"/>
      <c r="F38" s="21"/>
    </row>
    <row r="39" spans="1:6" ht="14.25" x14ac:dyDescent="0.2">
      <c r="A39" s="21"/>
      <c r="B39" s="190"/>
      <c r="C39" s="190"/>
      <c r="D39" s="190"/>
      <c r="E39" s="28"/>
      <c r="F39" s="21"/>
    </row>
    <row r="40" spans="1:6" ht="14.25" x14ac:dyDescent="0.2">
      <c r="A40" s="21"/>
      <c r="B40" s="190"/>
      <c r="C40" s="190"/>
      <c r="D40" s="190"/>
      <c r="E40" s="28"/>
      <c r="F40" s="21"/>
    </row>
    <row r="41" spans="1:6" ht="13.5" customHeight="1" x14ac:dyDescent="0.2">
      <c r="A41" s="21"/>
      <c r="B41" s="190"/>
      <c r="C41" s="190"/>
      <c r="D41" s="190"/>
      <c r="E41" s="28"/>
      <c r="F41" s="21"/>
    </row>
    <row r="42" spans="1:6" ht="14.25" x14ac:dyDescent="0.2">
      <c r="A42" s="21"/>
      <c r="B42" s="44"/>
      <c r="C42" s="44"/>
      <c r="D42" s="44"/>
      <c r="E42" s="28"/>
      <c r="F42" s="21"/>
    </row>
    <row r="43" spans="1:6" ht="14.25" x14ac:dyDescent="0.2">
      <c r="A43" s="21"/>
      <c r="B43" s="190"/>
      <c r="C43" s="190"/>
      <c r="D43" s="190"/>
      <c r="E43" s="28"/>
      <c r="F43" s="21"/>
    </row>
    <row r="44" spans="1:6" ht="14.25" x14ac:dyDescent="0.2">
      <c r="A44" s="21"/>
      <c r="B44" s="190"/>
      <c r="C44" s="190"/>
      <c r="D44" s="190"/>
      <c r="E44" s="28"/>
      <c r="F44" s="21"/>
    </row>
    <row r="45" spans="1:6" ht="14.25" x14ac:dyDescent="0.2">
      <c r="A45" s="21"/>
      <c r="B45" s="190"/>
      <c r="C45" s="190"/>
      <c r="D45" s="190"/>
      <c r="E45" s="28"/>
      <c r="F45" s="21"/>
    </row>
    <row r="46" spans="1:6" ht="14.25" x14ac:dyDescent="0.2">
      <c r="A46" s="21"/>
      <c r="B46" s="190"/>
      <c r="C46" s="190"/>
      <c r="D46" s="190"/>
      <c r="E46" s="28"/>
      <c r="F46" s="21"/>
    </row>
    <row r="47" spans="1:6" ht="14.25" x14ac:dyDescent="0.2">
      <c r="A47" s="21"/>
      <c r="B47" s="190"/>
      <c r="C47" s="190"/>
      <c r="D47" s="190"/>
      <c r="E47" s="28"/>
      <c r="F47" s="21"/>
    </row>
    <row r="48" spans="1:6" ht="14.25" x14ac:dyDescent="0.2">
      <c r="A48" s="21"/>
      <c r="B48" s="190"/>
      <c r="C48" s="190"/>
      <c r="D48" s="190"/>
      <c r="E48" s="28"/>
      <c r="F48" s="21"/>
    </row>
    <row r="49" spans="1:6" ht="14.25" x14ac:dyDescent="0.2">
      <c r="A49" s="21"/>
      <c r="B49" s="190"/>
      <c r="C49" s="190"/>
      <c r="D49" s="190"/>
      <c r="E49" s="28"/>
      <c r="F49" s="21"/>
    </row>
    <row r="50" spans="1:6" ht="14.25" x14ac:dyDescent="0.2">
      <c r="A50" s="21"/>
      <c r="B50" s="190"/>
      <c r="C50" s="190"/>
      <c r="D50" s="190"/>
      <c r="E50" s="28"/>
      <c r="F50" s="21"/>
    </row>
    <row r="51" spans="1:6" ht="14.25" x14ac:dyDescent="0.2">
      <c r="A51" s="21"/>
      <c r="B51" s="190"/>
      <c r="C51" s="190"/>
      <c r="D51" s="190"/>
      <c r="E51" s="28"/>
      <c r="F51" s="21"/>
    </row>
    <row r="52" spans="1:6" ht="14.25" x14ac:dyDescent="0.2">
      <c r="A52" s="21"/>
      <c r="B52" s="190"/>
      <c r="C52" s="190"/>
      <c r="D52" s="190"/>
      <c r="E52" s="28"/>
      <c r="F52" s="21"/>
    </row>
    <row r="53" spans="1:6" ht="14.25" x14ac:dyDescent="0.2">
      <c r="A53" s="21"/>
      <c r="B53" s="190"/>
      <c r="C53" s="190"/>
      <c r="D53" s="190"/>
      <c r="E53" s="28"/>
      <c r="F53" s="21"/>
    </row>
    <row r="54" spans="1:6" ht="14.25" x14ac:dyDescent="0.2">
      <c r="A54" s="21"/>
      <c r="B54" s="190"/>
      <c r="C54" s="190"/>
      <c r="D54" s="19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98"/>
      <c r="C57" s="198"/>
      <c r="D57" s="198"/>
      <c r="E57" s="28"/>
      <c r="F57" s="21"/>
    </row>
    <row r="58" spans="1:6" ht="14.25" x14ac:dyDescent="0.2">
      <c r="A58" s="21"/>
      <c r="B58" s="190"/>
      <c r="C58" s="190"/>
      <c r="D58" s="190"/>
      <c r="E58" s="28"/>
      <c r="F58" s="21"/>
    </row>
    <row r="59" spans="1:6" ht="14.25" x14ac:dyDescent="0.2">
      <c r="A59" s="21"/>
      <c r="B59" s="190"/>
      <c r="C59" s="190"/>
      <c r="D59" s="190"/>
      <c r="E59" s="28"/>
      <c r="F59" s="21"/>
    </row>
    <row r="60" spans="1:6" ht="14.25" x14ac:dyDescent="0.2">
      <c r="A60" s="21"/>
      <c r="B60" s="190"/>
      <c r="C60" s="190"/>
      <c r="D60" s="190"/>
      <c r="E60" s="28"/>
      <c r="F60" s="21"/>
    </row>
    <row r="61" spans="1:6" ht="14.25" x14ac:dyDescent="0.2">
      <c r="A61" s="21"/>
      <c r="B61" s="190"/>
      <c r="C61" s="190"/>
      <c r="D61" s="190"/>
      <c r="E61" s="28"/>
      <c r="F61" s="21"/>
    </row>
    <row r="62" spans="1:6" ht="14.25" x14ac:dyDescent="0.2">
      <c r="A62" s="21"/>
      <c r="B62" s="190"/>
      <c r="C62" s="190"/>
      <c r="D62" s="190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90"/>
      <c r="C65" s="190"/>
      <c r="D65" s="190"/>
      <c r="E65" s="28"/>
      <c r="F65" s="21"/>
    </row>
    <row r="66" spans="1:6" ht="14.25" x14ac:dyDescent="0.2">
      <c r="A66" s="21"/>
      <c r="B66" s="190"/>
      <c r="C66" s="190"/>
      <c r="D66" s="190"/>
      <c r="E66" s="28"/>
      <c r="F66" s="21"/>
    </row>
    <row r="67" spans="1:6" ht="14.25" x14ac:dyDescent="0.2">
      <c r="A67" s="21"/>
      <c r="B67" s="190"/>
      <c r="C67" s="190"/>
      <c r="D67" s="190"/>
      <c r="E67" s="28"/>
      <c r="F67" s="21"/>
    </row>
    <row r="68" spans="1:6" ht="14.25" x14ac:dyDescent="0.2">
      <c r="A68" s="21"/>
      <c r="B68" s="198"/>
      <c r="C68" s="198"/>
      <c r="D68" s="198"/>
      <c r="E68" s="28"/>
      <c r="F68" s="21"/>
    </row>
    <row r="69" spans="1:6" ht="14.25" x14ac:dyDescent="0.2">
      <c r="A69" s="21"/>
      <c r="B69" s="190"/>
      <c r="C69" s="190"/>
      <c r="D69" s="190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90"/>
      <c r="C71" s="190"/>
      <c r="D71" s="190"/>
      <c r="E71" s="28"/>
      <c r="F71" s="21"/>
    </row>
    <row r="72" spans="1:6" ht="14.25" x14ac:dyDescent="0.2">
      <c r="A72" s="21"/>
      <c r="B72" s="190"/>
      <c r="C72" s="190"/>
      <c r="D72" s="190"/>
      <c r="E72" s="28"/>
      <c r="F72" s="21"/>
    </row>
    <row r="73" spans="1:6" ht="14.25" x14ac:dyDescent="0.2">
      <c r="A73" s="21"/>
      <c r="B73" s="190"/>
      <c r="C73" s="190"/>
      <c r="D73" s="190"/>
      <c r="E73" s="28"/>
      <c r="F73" s="21"/>
    </row>
    <row r="74" spans="1:6" ht="13.5" customHeight="1" x14ac:dyDescent="0.2">
      <c r="A74" s="21"/>
      <c r="B74" s="190"/>
      <c r="C74" s="190"/>
      <c r="D74" s="19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6.5*225</f>
        <v>1462.5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1462.5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73.13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145.88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1681.5100000000002</v>
      </c>
      <c r="F82" s="21"/>
    </row>
    <row r="83" spans="1:6" ht="15.75" thickTop="1" x14ac:dyDescent="0.2">
      <c r="A83" s="21"/>
      <c r="B83" s="192"/>
      <c r="C83" s="192"/>
      <c r="D83" s="192"/>
      <c r="E83" s="36"/>
      <c r="F83" s="21"/>
    </row>
    <row r="84" spans="1:6" ht="15" x14ac:dyDescent="0.2">
      <c r="A84" s="21"/>
      <c r="B84" s="191" t="s">
        <v>21</v>
      </c>
      <c r="C84" s="191"/>
      <c r="D84" s="191"/>
      <c r="E84" s="36">
        <v>0</v>
      </c>
      <c r="F84" s="21"/>
    </row>
    <row r="85" spans="1:6" ht="15" x14ac:dyDescent="0.2">
      <c r="A85" s="21"/>
      <c r="B85" s="192"/>
      <c r="C85" s="192"/>
      <c r="D85" s="19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1681.5100000000002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96"/>
      <c r="C89" s="196"/>
      <c r="D89" s="196"/>
      <c r="E89" s="196"/>
      <c r="F89" s="21"/>
    </row>
    <row r="90" spans="1:6" ht="14.25" x14ac:dyDescent="0.2">
      <c r="A90" s="189" t="s">
        <v>36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7"/>
      <c r="C93" s="197"/>
      <c r="D93" s="197"/>
      <c r="E93" s="197"/>
      <c r="F93" s="21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94"/>
      <c r="C96" s="195"/>
      <c r="D96" s="195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59:D5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74:D74"/>
    <mergeCell ref="B60:D60"/>
    <mergeCell ref="B61:D61"/>
    <mergeCell ref="B62:D62"/>
    <mergeCell ref="B65:D65"/>
    <mergeCell ref="B66:D66"/>
    <mergeCell ref="B67:D67"/>
    <mergeCell ref="B68:D68"/>
    <mergeCell ref="B69:D69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8">
    <pageSetUpPr fitToPage="1"/>
  </sheetPr>
  <dimension ref="A12:F98"/>
  <sheetViews>
    <sheetView view="pageBreakPreview" topLeftCell="A37" zoomScale="80" zoomScaleNormal="100" zoomScaleSheetLayoutView="80" workbookViewId="0">
      <selection activeCell="C27" sqref="C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15" x14ac:dyDescent="0.2">
      <c r="A26" s="17"/>
      <c r="B26" s="26" t="s">
        <v>39</v>
      </c>
      <c r="C26" s="21"/>
      <c r="D26" s="21"/>
      <c r="E26" s="21"/>
      <c r="F26" s="21"/>
    </row>
    <row r="27" spans="1:6" ht="15" x14ac:dyDescent="0.2">
      <c r="A27" s="17"/>
      <c r="B27" s="26" t="s">
        <v>40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14</v>
      </c>
      <c r="E29" s="27" t="s">
        <v>70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193" t="s">
        <v>0</v>
      </c>
      <c r="B31" s="193"/>
      <c r="C31" s="193"/>
      <c r="D31" s="193"/>
      <c r="E31" s="193"/>
      <c r="F31" s="193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190"/>
      <c r="C34" s="190"/>
      <c r="D34" s="190"/>
      <c r="E34" s="28"/>
      <c r="F34" s="21"/>
    </row>
    <row r="35" spans="1:6" ht="14.25" x14ac:dyDescent="0.2">
      <c r="A35" s="21"/>
      <c r="B35" s="198"/>
      <c r="C35" s="198"/>
      <c r="D35" s="198"/>
      <c r="E35" s="28"/>
      <c r="F35" s="21"/>
    </row>
    <row r="36" spans="1:6" ht="14.25" x14ac:dyDescent="0.2">
      <c r="A36" s="21"/>
      <c r="B36" s="190" t="s">
        <v>73</v>
      </c>
      <c r="C36" s="190"/>
      <c r="D36" s="190"/>
      <c r="E36" s="28"/>
      <c r="F36" s="21"/>
    </row>
    <row r="37" spans="1:6" ht="14.25" x14ac:dyDescent="0.2">
      <c r="A37" s="21"/>
      <c r="B37" s="190"/>
      <c r="C37" s="190"/>
      <c r="D37" s="190"/>
      <c r="E37" s="28"/>
      <c r="F37" s="21"/>
    </row>
    <row r="38" spans="1:6" ht="14.25" x14ac:dyDescent="0.2">
      <c r="A38" s="21"/>
      <c r="B38" s="190"/>
      <c r="C38" s="190"/>
      <c r="D38" s="190"/>
      <c r="E38" s="28"/>
      <c r="F38" s="21"/>
    </row>
    <row r="39" spans="1:6" ht="14.25" x14ac:dyDescent="0.2">
      <c r="A39" s="21"/>
      <c r="B39" s="190" t="s">
        <v>74</v>
      </c>
      <c r="C39" s="190"/>
      <c r="D39" s="190"/>
      <c r="E39" s="28"/>
      <c r="F39" s="21"/>
    </row>
    <row r="40" spans="1:6" ht="14.25" x14ac:dyDescent="0.2">
      <c r="A40" s="21"/>
      <c r="B40" s="190"/>
      <c r="C40" s="190"/>
      <c r="D40" s="190"/>
      <c r="E40" s="28"/>
      <c r="F40" s="21"/>
    </row>
    <row r="41" spans="1:6" ht="13.5" customHeight="1" x14ac:dyDescent="0.2">
      <c r="A41" s="21"/>
      <c r="B41" s="190"/>
      <c r="C41" s="190"/>
      <c r="D41" s="190"/>
      <c r="E41" s="28"/>
      <c r="F41" s="21"/>
    </row>
    <row r="42" spans="1:6" ht="14.25" x14ac:dyDescent="0.2">
      <c r="A42" s="21"/>
      <c r="B42" s="44" t="s">
        <v>71</v>
      </c>
      <c r="C42" s="44"/>
      <c r="D42" s="44"/>
      <c r="E42" s="28"/>
      <c r="F42" s="21"/>
    </row>
    <row r="43" spans="1:6" ht="14.25" x14ac:dyDescent="0.2">
      <c r="A43" s="21"/>
      <c r="B43" s="190"/>
      <c r="C43" s="190"/>
      <c r="D43" s="190"/>
      <c r="E43" s="28"/>
      <c r="F43" s="21"/>
    </row>
    <row r="44" spans="1:6" ht="14.25" x14ac:dyDescent="0.2">
      <c r="A44" s="21"/>
      <c r="B44" s="190"/>
      <c r="C44" s="190"/>
      <c r="D44" s="190"/>
      <c r="E44" s="28"/>
      <c r="F44" s="21"/>
    </row>
    <row r="45" spans="1:6" ht="14.25" x14ac:dyDescent="0.2">
      <c r="A45" s="21"/>
      <c r="B45" s="190" t="s">
        <v>72</v>
      </c>
      <c r="C45" s="190"/>
      <c r="D45" s="190"/>
      <c r="E45" s="28"/>
      <c r="F45" s="21"/>
    </row>
    <row r="46" spans="1:6" ht="14.25" x14ac:dyDescent="0.2">
      <c r="A46" s="21"/>
      <c r="B46" s="190"/>
      <c r="C46" s="190"/>
      <c r="D46" s="190"/>
      <c r="E46" s="28"/>
      <c r="F46" s="21"/>
    </row>
    <row r="47" spans="1:6" ht="14.25" x14ac:dyDescent="0.2">
      <c r="A47" s="21"/>
      <c r="B47" s="190"/>
      <c r="C47" s="190"/>
      <c r="D47" s="190"/>
      <c r="E47" s="28"/>
      <c r="F47" s="21"/>
    </row>
    <row r="48" spans="1:6" ht="14.25" x14ac:dyDescent="0.2">
      <c r="A48" s="21"/>
      <c r="B48" s="190"/>
      <c r="C48" s="190"/>
      <c r="D48" s="190"/>
      <c r="E48" s="28"/>
      <c r="F48" s="21"/>
    </row>
    <row r="49" spans="1:6" ht="14.25" x14ac:dyDescent="0.2">
      <c r="A49" s="21"/>
      <c r="B49" s="190"/>
      <c r="C49" s="190"/>
      <c r="D49" s="190"/>
      <c r="E49" s="28"/>
      <c r="F49" s="21"/>
    </row>
    <row r="50" spans="1:6" ht="14.25" x14ac:dyDescent="0.2">
      <c r="A50" s="21"/>
      <c r="B50" s="190"/>
      <c r="C50" s="190"/>
      <c r="D50" s="190"/>
      <c r="E50" s="28"/>
      <c r="F50" s="21"/>
    </row>
    <row r="51" spans="1:6" ht="14.25" x14ac:dyDescent="0.2">
      <c r="A51" s="21"/>
      <c r="B51" s="190"/>
      <c r="C51" s="190"/>
      <c r="D51" s="190"/>
      <c r="E51" s="28"/>
      <c r="F51" s="21"/>
    </row>
    <row r="52" spans="1:6" ht="14.25" x14ac:dyDescent="0.2">
      <c r="A52" s="21"/>
      <c r="B52" s="190"/>
      <c r="C52" s="190"/>
      <c r="D52" s="190"/>
      <c r="E52" s="28"/>
      <c r="F52" s="21"/>
    </row>
    <row r="53" spans="1:6" ht="14.25" x14ac:dyDescent="0.2">
      <c r="A53" s="21"/>
      <c r="B53" s="190"/>
      <c r="C53" s="190"/>
      <c r="D53" s="190"/>
      <c r="E53" s="28"/>
      <c r="F53" s="21"/>
    </row>
    <row r="54" spans="1:6" ht="14.25" x14ac:dyDescent="0.2">
      <c r="A54" s="21"/>
      <c r="B54" s="190"/>
      <c r="C54" s="190"/>
      <c r="D54" s="190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44"/>
      <c r="C56" s="44"/>
      <c r="D56" s="44"/>
      <c r="E56" s="28"/>
      <c r="F56" s="21"/>
    </row>
    <row r="57" spans="1:6" ht="14.25" x14ac:dyDescent="0.2">
      <c r="A57" s="21"/>
      <c r="B57" s="198"/>
      <c r="C57" s="198"/>
      <c r="D57" s="198"/>
      <c r="E57" s="28"/>
      <c r="F57" s="21"/>
    </row>
    <row r="58" spans="1:6" ht="14.25" x14ac:dyDescent="0.2">
      <c r="A58" s="21"/>
      <c r="B58" s="190"/>
      <c r="C58" s="190"/>
      <c r="D58" s="190"/>
      <c r="E58" s="28"/>
      <c r="F58" s="21"/>
    </row>
    <row r="59" spans="1:6" ht="14.25" x14ac:dyDescent="0.2">
      <c r="A59" s="21"/>
      <c r="B59" s="190"/>
      <c r="C59" s="190"/>
      <c r="D59" s="190"/>
      <c r="E59" s="28"/>
      <c r="F59" s="21"/>
    </row>
    <row r="60" spans="1:6" ht="14.25" x14ac:dyDescent="0.2">
      <c r="A60" s="21"/>
      <c r="B60" s="190"/>
      <c r="C60" s="190"/>
      <c r="D60" s="190"/>
      <c r="E60" s="28"/>
      <c r="F60" s="21"/>
    </row>
    <row r="61" spans="1:6" ht="14.25" x14ac:dyDescent="0.2">
      <c r="A61" s="21"/>
      <c r="B61" s="190"/>
      <c r="C61" s="190"/>
      <c r="D61" s="190"/>
      <c r="E61" s="28"/>
      <c r="F61" s="21"/>
    </row>
    <row r="62" spans="1:6" ht="14.25" x14ac:dyDescent="0.2">
      <c r="A62" s="21"/>
      <c r="B62" s="190"/>
      <c r="C62" s="190"/>
      <c r="D62" s="190"/>
      <c r="E62" s="28"/>
      <c r="F62" s="21"/>
    </row>
    <row r="63" spans="1:6" ht="14.25" x14ac:dyDescent="0.2">
      <c r="A63" s="21"/>
      <c r="B63" s="44"/>
      <c r="C63" s="44"/>
      <c r="D63" s="44"/>
      <c r="E63" s="28"/>
      <c r="F63" s="21"/>
    </row>
    <row r="64" spans="1:6" ht="14.25" x14ac:dyDescent="0.2">
      <c r="A64" s="21"/>
      <c r="B64" s="44"/>
      <c r="C64" s="44"/>
      <c r="D64" s="44"/>
      <c r="E64" s="28"/>
      <c r="F64" s="21"/>
    </row>
    <row r="65" spans="1:6" ht="14.25" x14ac:dyDescent="0.2">
      <c r="A65" s="21"/>
      <c r="B65" s="190"/>
      <c r="C65" s="190"/>
      <c r="D65" s="190"/>
      <c r="E65" s="28"/>
      <c r="F65" s="21"/>
    </row>
    <row r="66" spans="1:6" ht="14.25" x14ac:dyDescent="0.2">
      <c r="A66" s="21"/>
      <c r="B66" s="190"/>
      <c r="C66" s="190"/>
      <c r="D66" s="190"/>
      <c r="E66" s="28"/>
      <c r="F66" s="21"/>
    </row>
    <row r="67" spans="1:6" ht="14.25" x14ac:dyDescent="0.2">
      <c r="A67" s="21"/>
      <c r="B67" s="190"/>
      <c r="C67" s="190"/>
      <c r="D67" s="190"/>
      <c r="E67" s="28"/>
      <c r="F67" s="21"/>
    </row>
    <row r="68" spans="1:6" ht="14.25" x14ac:dyDescent="0.2">
      <c r="A68" s="21"/>
      <c r="B68" s="198"/>
      <c r="C68" s="198"/>
      <c r="D68" s="198"/>
      <c r="E68" s="28"/>
      <c r="F68" s="21"/>
    </row>
    <row r="69" spans="1:6" ht="14.25" x14ac:dyDescent="0.2">
      <c r="A69" s="21"/>
      <c r="B69" s="190"/>
      <c r="C69" s="190"/>
      <c r="D69" s="190"/>
      <c r="E69" s="28"/>
      <c r="F69" s="21"/>
    </row>
    <row r="70" spans="1:6" ht="14.25" x14ac:dyDescent="0.2">
      <c r="A70" s="21"/>
      <c r="B70" s="44"/>
      <c r="C70" s="44"/>
      <c r="D70" s="44"/>
      <c r="E70" s="28"/>
      <c r="F70" s="21"/>
    </row>
    <row r="71" spans="1:6" ht="14.25" x14ac:dyDescent="0.2">
      <c r="A71" s="21"/>
      <c r="B71" s="190"/>
      <c r="C71" s="190"/>
      <c r="D71" s="190"/>
      <c r="E71" s="28"/>
      <c r="F71" s="21"/>
    </row>
    <row r="72" spans="1:6" ht="14.25" x14ac:dyDescent="0.2">
      <c r="A72" s="21"/>
      <c r="B72" s="190"/>
      <c r="C72" s="190"/>
      <c r="D72" s="190"/>
      <c r="E72" s="28"/>
      <c r="F72" s="21"/>
    </row>
    <row r="73" spans="1:6" ht="14.25" x14ac:dyDescent="0.2">
      <c r="A73" s="21"/>
      <c r="B73" s="190"/>
      <c r="C73" s="190"/>
      <c r="D73" s="190"/>
      <c r="E73" s="28"/>
      <c r="F73" s="21"/>
    </row>
    <row r="74" spans="1:6" ht="13.5" customHeight="1" x14ac:dyDescent="0.2">
      <c r="A74" s="21"/>
      <c r="B74" s="190"/>
      <c r="C74" s="190"/>
      <c r="D74" s="190"/>
      <c r="E74" s="28"/>
      <c r="F74" s="21"/>
    </row>
    <row r="75" spans="1:6" ht="13.5" customHeight="1" x14ac:dyDescent="0.2">
      <c r="A75" s="21"/>
      <c r="B75" s="25" t="s">
        <v>18</v>
      </c>
      <c r="C75" s="26"/>
      <c r="D75" s="26"/>
      <c r="E75" s="29">
        <f>11*225</f>
        <v>2475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16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17</v>
      </c>
      <c r="C78" s="26"/>
      <c r="D78" s="26"/>
      <c r="E78" s="29">
        <f>SUM(E75:E77)</f>
        <v>2475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123.75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246.88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19</v>
      </c>
      <c r="C82" s="26"/>
      <c r="D82" s="26"/>
      <c r="E82" s="33">
        <f>SUM(E78:E80)</f>
        <v>2845.63</v>
      </c>
      <c r="F82" s="21"/>
    </row>
    <row r="83" spans="1:6" ht="15.75" thickTop="1" x14ac:dyDescent="0.2">
      <c r="A83" s="21"/>
      <c r="B83" s="192"/>
      <c r="C83" s="192"/>
      <c r="D83" s="192"/>
      <c r="E83" s="36"/>
      <c r="F83" s="21"/>
    </row>
    <row r="84" spans="1:6" ht="15" x14ac:dyDescent="0.2">
      <c r="A84" s="21"/>
      <c r="B84" s="191" t="s">
        <v>21</v>
      </c>
      <c r="C84" s="191"/>
      <c r="D84" s="191"/>
      <c r="E84" s="36">
        <v>0</v>
      </c>
      <c r="F84" s="21"/>
    </row>
    <row r="85" spans="1:6" ht="15" x14ac:dyDescent="0.2">
      <c r="A85" s="21"/>
      <c r="B85" s="192"/>
      <c r="C85" s="192"/>
      <c r="D85" s="192"/>
      <c r="E85" s="36"/>
      <c r="F85" s="21"/>
    </row>
    <row r="86" spans="1:6" ht="19.5" customHeight="1" x14ac:dyDescent="0.2">
      <c r="A86" s="21"/>
      <c r="B86" s="37" t="s">
        <v>20</v>
      </c>
      <c r="C86" s="38"/>
      <c r="D86" s="38"/>
      <c r="E86" s="39">
        <f>E82-E84</f>
        <v>2845.63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96"/>
      <c r="C89" s="196"/>
      <c r="D89" s="196"/>
      <c r="E89" s="196"/>
      <c r="F89" s="21"/>
    </row>
    <row r="90" spans="1:6" ht="14.25" x14ac:dyDescent="0.2">
      <c r="A90" s="189" t="s">
        <v>36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197"/>
      <c r="C93" s="197"/>
      <c r="D93" s="197"/>
      <c r="E93" s="197"/>
      <c r="F93" s="21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94"/>
      <c r="C96" s="195"/>
      <c r="D96" s="195"/>
    </row>
    <row r="97" spans="2:4" ht="13.5" customHeight="1" x14ac:dyDescent="0.2"/>
    <row r="98" spans="2:4" x14ac:dyDescent="0.2">
      <c r="B98" s="16"/>
      <c r="C98" s="16"/>
      <c r="D98" s="16"/>
    </row>
  </sheetData>
  <mergeCells count="45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0:D60"/>
    <mergeCell ref="B61:D61"/>
    <mergeCell ref="B62:D62"/>
    <mergeCell ref="B65:D65"/>
    <mergeCell ref="B66:D66"/>
    <mergeCell ref="B67:D67"/>
    <mergeCell ref="B68:D68"/>
    <mergeCell ref="B69:D69"/>
    <mergeCell ref="B71:D71"/>
    <mergeCell ref="B72:D72"/>
    <mergeCell ref="B73:D73"/>
    <mergeCell ref="B59:D5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7:D57"/>
    <mergeCell ref="B58:D58"/>
    <mergeCell ref="B45:D45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9">
    <pageSetUpPr fitToPage="1"/>
  </sheetPr>
  <dimension ref="A12:F91"/>
  <sheetViews>
    <sheetView view="pageBreakPreview" topLeftCell="A34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78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79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 t="s">
        <v>80</v>
      </c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 t="s">
        <v>9</v>
      </c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 t="s">
        <v>26</v>
      </c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 t="s">
        <v>81</v>
      </c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 t="s">
        <v>24</v>
      </c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 t="s">
        <v>27</v>
      </c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208" t="s">
        <v>13</v>
      </c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30" customHeight="1" x14ac:dyDescent="0.2">
      <c r="A59" s="50"/>
      <c r="B59" s="208" t="s">
        <v>82</v>
      </c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3.5" customHeight="1" x14ac:dyDescent="0.2">
      <c r="A67" s="50"/>
      <c r="B67" s="208"/>
      <c r="C67" s="208"/>
      <c r="D67" s="208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29">
        <f>30.5*230</f>
        <v>7015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62" t="s">
        <v>83</v>
      </c>
      <c r="C70" s="51"/>
      <c r="D70" s="51"/>
      <c r="E70" s="30">
        <v>300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29">
        <f>SUM(E68:E70)</f>
        <v>7315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5">
        <f>ROUND(E71*C72,2)</f>
        <v>365.75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3">
        <f>ROUND(E71*C73,2)</f>
        <v>729.67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3">
        <f>SUM(E71:E73)</f>
        <v>8410.42</v>
      </c>
      <c r="F75" s="50"/>
    </row>
    <row r="76" spans="1:6" ht="15.75" thickTop="1" x14ac:dyDescent="0.2">
      <c r="A76" s="50"/>
      <c r="B76" s="203"/>
      <c r="C76" s="203"/>
      <c r="D76" s="203"/>
      <c r="E76" s="66"/>
      <c r="F76" s="50"/>
    </row>
    <row r="77" spans="1:6" ht="15" x14ac:dyDescent="0.2">
      <c r="A77" s="50"/>
      <c r="B77" s="204" t="s">
        <v>21</v>
      </c>
      <c r="C77" s="204"/>
      <c r="D77" s="204"/>
      <c r="E77" s="66">
        <v>0</v>
      </c>
      <c r="F77" s="50"/>
    </row>
    <row r="78" spans="1:6" ht="15" x14ac:dyDescent="0.2">
      <c r="A78" s="50"/>
      <c r="B78" s="203"/>
      <c r="C78" s="203"/>
      <c r="D78" s="203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8410.42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205"/>
      <c r="C82" s="205"/>
      <c r="D82" s="205"/>
      <c r="E82" s="205"/>
      <c r="F82" s="50"/>
    </row>
    <row r="83" spans="1:6" ht="14.25" x14ac:dyDescent="0.2">
      <c r="A83" s="206" t="s">
        <v>36</v>
      </c>
      <c r="B83" s="206"/>
      <c r="C83" s="206"/>
      <c r="D83" s="206"/>
      <c r="E83" s="206"/>
      <c r="F83" s="206"/>
    </row>
    <row r="84" spans="1:6" ht="14.25" x14ac:dyDescent="0.2">
      <c r="A84" s="207" t="s">
        <v>75</v>
      </c>
      <c r="B84" s="207"/>
      <c r="C84" s="207"/>
      <c r="D84" s="207"/>
      <c r="E84" s="207"/>
      <c r="F84" s="207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199"/>
      <c r="C86" s="199"/>
      <c r="D86" s="199"/>
      <c r="E86" s="199"/>
      <c r="F86" s="50"/>
    </row>
    <row r="87" spans="1:6" ht="15" x14ac:dyDescent="0.2">
      <c r="A87" s="200" t="s">
        <v>8</v>
      </c>
      <c r="B87" s="200"/>
      <c r="C87" s="200"/>
      <c r="D87" s="200"/>
      <c r="E87" s="200"/>
      <c r="F87" s="200"/>
    </row>
    <row r="89" spans="1:6" ht="39.75" customHeight="1" x14ac:dyDescent="0.2">
      <c r="B89" s="201"/>
      <c r="C89" s="202"/>
      <c r="D89" s="202"/>
    </row>
    <row r="90" spans="1:6" ht="13.5" customHeight="1" x14ac:dyDescent="0.2"/>
    <row r="91" spans="1:6" x14ac:dyDescent="0.2">
      <c r="B91" s="70"/>
      <c r="C91" s="70"/>
      <c r="D91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0">
    <pageSetUpPr fitToPage="1"/>
  </sheetPr>
  <dimension ref="A12:F91"/>
  <sheetViews>
    <sheetView view="pageBreakPreview" topLeftCell="A43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46" customWidth="1"/>
    <col min="2" max="2" width="120" style="46" customWidth="1"/>
    <col min="3" max="3" width="11.5703125" style="46" customWidth="1"/>
    <col min="4" max="4" width="17.5703125" style="46" customWidth="1"/>
    <col min="5" max="5" width="17.7109375" style="46" customWidth="1"/>
    <col min="6" max="6" width="10.5703125" style="46" customWidth="1"/>
    <col min="7" max="16384" width="11.42578125" style="46"/>
  </cols>
  <sheetData>
    <row r="12" spans="2:5" x14ac:dyDescent="0.2">
      <c r="B12" s="45"/>
      <c r="E12" s="47"/>
    </row>
    <row r="13" spans="2:5" x14ac:dyDescent="0.2">
      <c r="B13" s="45"/>
      <c r="E13" s="47"/>
    </row>
    <row r="14" spans="2:5" x14ac:dyDescent="0.2">
      <c r="B14" s="45"/>
      <c r="E14" s="47"/>
    </row>
    <row r="15" spans="2:5" x14ac:dyDescent="0.2">
      <c r="B15" s="45"/>
      <c r="E15" s="47"/>
    </row>
    <row r="16" spans="2:5" x14ac:dyDescent="0.2">
      <c r="B16" s="45"/>
      <c r="E16" s="47"/>
    </row>
    <row r="17" spans="1:6" x14ac:dyDescent="0.2">
      <c r="B17" s="45"/>
      <c r="E17" s="47"/>
    </row>
    <row r="18" spans="1:6" x14ac:dyDescent="0.2">
      <c r="B18" s="45"/>
      <c r="E18" s="47"/>
    </row>
    <row r="19" spans="1:6" x14ac:dyDescent="0.2">
      <c r="B19" s="45"/>
      <c r="E19" s="47"/>
    </row>
    <row r="20" spans="1:6" x14ac:dyDescent="0.2">
      <c r="B20" s="45"/>
      <c r="E20" s="47"/>
    </row>
    <row r="21" spans="1:6" ht="15" x14ac:dyDescent="0.2">
      <c r="A21" s="48"/>
      <c r="B21" s="49" t="s">
        <v>76</v>
      </c>
      <c r="C21" s="50"/>
      <c r="D21" s="50"/>
      <c r="E21" s="50"/>
      <c r="F21" s="50"/>
    </row>
    <row r="22" spans="1:6" ht="15" x14ac:dyDescent="0.2">
      <c r="A22" s="48"/>
      <c r="B22" s="51"/>
      <c r="C22" s="50"/>
      <c r="D22" s="50"/>
      <c r="E22" s="50"/>
      <c r="F22" s="50"/>
    </row>
    <row r="23" spans="1:6" ht="15" x14ac:dyDescent="0.2">
      <c r="A23" s="48"/>
      <c r="B23" s="51"/>
      <c r="C23" s="50"/>
      <c r="D23" s="50"/>
      <c r="E23" s="50"/>
      <c r="F23" s="50"/>
    </row>
    <row r="24" spans="1:6" ht="15" x14ac:dyDescent="0.2">
      <c r="A24" s="48"/>
      <c r="B24" s="25" t="s">
        <v>38</v>
      </c>
      <c r="C24" s="50"/>
      <c r="D24" s="50"/>
      <c r="E24" s="50"/>
      <c r="F24" s="50"/>
    </row>
    <row r="25" spans="1:6" ht="15" x14ac:dyDescent="0.2">
      <c r="A25" s="48"/>
      <c r="B25" s="25" t="s">
        <v>37</v>
      </c>
      <c r="C25" s="50"/>
      <c r="D25" s="50"/>
      <c r="E25" s="50"/>
      <c r="F25" s="50"/>
    </row>
    <row r="26" spans="1:6" ht="33.75" customHeight="1" x14ac:dyDescent="0.2">
      <c r="A26" s="48"/>
      <c r="B26" s="71" t="s">
        <v>77</v>
      </c>
      <c r="C26" s="50"/>
      <c r="D26" s="50"/>
      <c r="E26" s="50"/>
      <c r="F26" s="50"/>
    </row>
    <row r="27" spans="1:6" x14ac:dyDescent="0.2">
      <c r="A27" s="52"/>
      <c r="B27" s="50"/>
      <c r="C27" s="53"/>
      <c r="D27" s="53"/>
      <c r="E27" s="54"/>
      <c r="F27" s="50"/>
    </row>
    <row r="28" spans="1:6" ht="15" x14ac:dyDescent="0.2">
      <c r="A28" s="48"/>
      <c r="B28" s="53"/>
      <c r="C28" s="53"/>
      <c r="D28" s="55" t="s">
        <v>14</v>
      </c>
      <c r="E28" s="55" t="s">
        <v>84</v>
      </c>
      <c r="F28" s="50"/>
    </row>
    <row r="29" spans="1:6" ht="13.5" thickBot="1" x14ac:dyDescent="0.25">
      <c r="A29" s="56"/>
      <c r="B29" s="56"/>
      <c r="C29" s="56"/>
      <c r="D29" s="56"/>
      <c r="E29" s="56"/>
      <c r="F29" s="57"/>
    </row>
    <row r="30" spans="1:6" s="58" customFormat="1" ht="21.75" customHeight="1" x14ac:dyDescent="0.2">
      <c r="A30" s="209" t="s">
        <v>0</v>
      </c>
      <c r="B30" s="209"/>
      <c r="C30" s="209"/>
      <c r="D30" s="209"/>
      <c r="E30" s="209"/>
      <c r="F30" s="209"/>
    </row>
    <row r="31" spans="1:6" x14ac:dyDescent="0.2">
      <c r="A31" s="48"/>
      <c r="B31" s="52"/>
      <c r="C31" s="48"/>
      <c r="D31" s="48"/>
      <c r="E31" s="48"/>
    </row>
    <row r="32" spans="1:6" ht="14.25" x14ac:dyDescent="0.2">
      <c r="A32" s="50"/>
      <c r="B32" s="59" t="s">
        <v>6</v>
      </c>
      <c r="C32" s="59"/>
      <c r="D32" s="59"/>
      <c r="E32" s="60"/>
      <c r="F32" s="50"/>
    </row>
    <row r="33" spans="1:6" ht="14.25" x14ac:dyDescent="0.2">
      <c r="A33" s="50"/>
      <c r="B33" s="208"/>
      <c r="C33" s="208"/>
      <c r="D33" s="208"/>
      <c r="E33" s="60"/>
      <c r="F33" s="50"/>
    </row>
    <row r="34" spans="1:6" ht="14.25" x14ac:dyDescent="0.2">
      <c r="A34" s="50"/>
      <c r="B34" s="208"/>
      <c r="C34" s="208"/>
      <c r="D34" s="208"/>
      <c r="E34" s="60"/>
      <c r="F34" s="50"/>
    </row>
    <row r="35" spans="1:6" ht="14.25" x14ac:dyDescent="0.2">
      <c r="A35" s="50"/>
      <c r="B35" s="208" t="s">
        <v>85</v>
      </c>
      <c r="C35" s="208"/>
      <c r="D35" s="208"/>
      <c r="E35" s="60"/>
      <c r="F35" s="50"/>
    </row>
    <row r="36" spans="1:6" ht="14.25" x14ac:dyDescent="0.2">
      <c r="A36" s="50"/>
      <c r="B36" s="208"/>
      <c r="C36" s="208"/>
      <c r="D36" s="208"/>
      <c r="E36" s="60"/>
      <c r="F36" s="50"/>
    </row>
    <row r="37" spans="1:6" ht="14.25" x14ac:dyDescent="0.2">
      <c r="A37" s="50"/>
      <c r="B37" s="208"/>
      <c r="C37" s="208"/>
      <c r="D37" s="208"/>
      <c r="E37" s="60"/>
      <c r="F37" s="50"/>
    </row>
    <row r="38" spans="1:6" ht="14.25" x14ac:dyDescent="0.2">
      <c r="A38" s="50"/>
      <c r="B38" s="208"/>
      <c r="C38" s="208"/>
      <c r="D38" s="208"/>
      <c r="E38" s="60"/>
      <c r="F38" s="50"/>
    </row>
    <row r="39" spans="1:6" ht="14.25" x14ac:dyDescent="0.2">
      <c r="A39" s="50"/>
      <c r="B39" s="208"/>
      <c r="C39" s="208"/>
      <c r="D39" s="208"/>
      <c r="E39" s="60"/>
      <c r="F39" s="50"/>
    </row>
    <row r="40" spans="1:6" ht="14.25" x14ac:dyDescent="0.2">
      <c r="A40" s="50"/>
      <c r="B40" s="208"/>
      <c r="C40" s="208"/>
      <c r="D40" s="208"/>
      <c r="E40" s="60"/>
      <c r="F40" s="50"/>
    </row>
    <row r="41" spans="1:6" ht="14.25" x14ac:dyDescent="0.2">
      <c r="A41" s="50"/>
      <c r="B41" s="208"/>
      <c r="C41" s="208"/>
      <c r="D41" s="208"/>
      <c r="E41" s="60"/>
      <c r="F41" s="50"/>
    </row>
    <row r="42" spans="1:6" ht="14.25" x14ac:dyDescent="0.2">
      <c r="A42" s="50"/>
      <c r="B42" s="208"/>
      <c r="C42" s="208"/>
      <c r="D42" s="208"/>
      <c r="E42" s="60"/>
      <c r="F42" s="50"/>
    </row>
    <row r="43" spans="1:6" ht="14.25" x14ac:dyDescent="0.2">
      <c r="A43" s="50"/>
      <c r="B43" s="208"/>
      <c r="C43" s="208"/>
      <c r="D43" s="208"/>
      <c r="E43" s="60"/>
      <c r="F43" s="50"/>
    </row>
    <row r="44" spans="1:6" ht="14.25" x14ac:dyDescent="0.2">
      <c r="A44" s="50"/>
      <c r="B44" s="208"/>
      <c r="C44" s="208"/>
      <c r="D44" s="208"/>
      <c r="E44" s="60"/>
      <c r="F44" s="50"/>
    </row>
    <row r="45" spans="1:6" ht="14.25" x14ac:dyDescent="0.2">
      <c r="A45" s="50"/>
      <c r="B45" s="208"/>
      <c r="C45" s="208"/>
      <c r="D45" s="208"/>
      <c r="E45" s="60"/>
      <c r="F45" s="50"/>
    </row>
    <row r="46" spans="1:6" ht="14.25" x14ac:dyDescent="0.2">
      <c r="A46" s="50"/>
      <c r="B46" s="208"/>
      <c r="C46" s="208"/>
      <c r="D46" s="208"/>
      <c r="E46" s="60"/>
      <c r="F46" s="50"/>
    </row>
    <row r="47" spans="1:6" ht="14.25" x14ac:dyDescent="0.2">
      <c r="A47" s="50"/>
      <c r="B47" s="208"/>
      <c r="C47" s="208"/>
      <c r="D47" s="208"/>
      <c r="E47" s="60"/>
      <c r="F47" s="50"/>
    </row>
    <row r="48" spans="1:6" ht="14.25" x14ac:dyDescent="0.2">
      <c r="A48" s="50"/>
      <c r="B48" s="208"/>
      <c r="C48" s="208"/>
      <c r="D48" s="208"/>
      <c r="E48" s="60"/>
      <c r="F48" s="50"/>
    </row>
    <row r="49" spans="1:6" ht="14.25" x14ac:dyDescent="0.2">
      <c r="A49" s="50"/>
      <c r="B49" s="208"/>
      <c r="C49" s="208"/>
      <c r="D49" s="208"/>
      <c r="E49" s="60"/>
      <c r="F49" s="50"/>
    </row>
    <row r="50" spans="1:6" ht="14.25" x14ac:dyDescent="0.2">
      <c r="A50" s="50"/>
      <c r="B50" s="208"/>
      <c r="C50" s="208"/>
      <c r="D50" s="208"/>
      <c r="E50" s="60"/>
      <c r="F50" s="50"/>
    </row>
    <row r="51" spans="1:6" ht="14.25" x14ac:dyDescent="0.2">
      <c r="A51" s="50"/>
      <c r="B51" s="208"/>
      <c r="C51" s="208"/>
      <c r="D51" s="208"/>
      <c r="E51" s="60"/>
      <c r="F51" s="50"/>
    </row>
    <row r="52" spans="1:6" ht="14.25" x14ac:dyDescent="0.2">
      <c r="A52" s="50"/>
      <c r="B52" s="208"/>
      <c r="C52" s="208"/>
      <c r="D52" s="208"/>
      <c r="E52" s="60"/>
      <c r="F52" s="50"/>
    </row>
    <row r="53" spans="1:6" ht="14.25" x14ac:dyDescent="0.2">
      <c r="A53" s="50"/>
      <c r="B53" s="208"/>
      <c r="C53" s="208"/>
      <c r="D53" s="208"/>
      <c r="E53" s="60"/>
      <c r="F53" s="50"/>
    </row>
    <row r="54" spans="1:6" ht="14.25" x14ac:dyDescent="0.2">
      <c r="A54" s="50"/>
      <c r="B54" s="208"/>
      <c r="C54" s="208"/>
      <c r="D54" s="208"/>
      <c r="E54" s="60"/>
      <c r="F54" s="50"/>
    </row>
    <row r="55" spans="1:6" ht="14.25" x14ac:dyDescent="0.2">
      <c r="A55" s="50"/>
      <c r="B55" s="61"/>
      <c r="C55" s="61"/>
      <c r="D55" s="61"/>
      <c r="E55" s="60"/>
      <c r="F55" s="50"/>
    </row>
    <row r="56" spans="1:6" ht="14.25" x14ac:dyDescent="0.2">
      <c r="A56" s="50"/>
      <c r="B56" s="208"/>
      <c r="C56" s="208"/>
      <c r="D56" s="208"/>
      <c r="E56" s="60"/>
      <c r="F56" s="50"/>
    </row>
    <row r="57" spans="1:6" ht="14.25" x14ac:dyDescent="0.2">
      <c r="A57" s="50"/>
      <c r="B57" s="208"/>
      <c r="C57" s="208"/>
      <c r="D57" s="208"/>
      <c r="E57" s="60"/>
      <c r="F57" s="50"/>
    </row>
    <row r="58" spans="1:6" ht="14.25" x14ac:dyDescent="0.2">
      <c r="A58" s="50"/>
      <c r="B58" s="208"/>
      <c r="C58" s="208"/>
      <c r="D58" s="208"/>
      <c r="E58" s="60"/>
      <c r="F58" s="50"/>
    </row>
    <row r="59" spans="1:6" ht="30" customHeight="1" x14ac:dyDescent="0.2">
      <c r="A59" s="50"/>
      <c r="B59" s="208"/>
      <c r="C59" s="208"/>
      <c r="D59" s="208"/>
      <c r="E59" s="60"/>
      <c r="F59" s="50"/>
    </row>
    <row r="60" spans="1:6" ht="14.25" x14ac:dyDescent="0.2">
      <c r="A60" s="50"/>
      <c r="B60" s="208"/>
      <c r="C60" s="208"/>
      <c r="D60" s="208"/>
      <c r="E60" s="60"/>
      <c r="F60" s="50"/>
    </row>
    <row r="61" spans="1:6" ht="14.25" x14ac:dyDescent="0.2">
      <c r="A61" s="50"/>
      <c r="B61" s="208"/>
      <c r="C61" s="208"/>
      <c r="D61" s="208"/>
      <c r="E61" s="60"/>
      <c r="F61" s="50"/>
    </row>
    <row r="62" spans="1:6" ht="14.25" x14ac:dyDescent="0.2">
      <c r="A62" s="50"/>
      <c r="B62" s="208"/>
      <c r="C62" s="208"/>
      <c r="D62" s="208"/>
      <c r="E62" s="60"/>
      <c r="F62" s="50"/>
    </row>
    <row r="63" spans="1:6" ht="14.25" x14ac:dyDescent="0.2">
      <c r="A63" s="50"/>
      <c r="B63" s="208"/>
      <c r="C63" s="208"/>
      <c r="D63" s="208"/>
      <c r="E63" s="60"/>
      <c r="F63" s="50"/>
    </row>
    <row r="64" spans="1:6" ht="14.25" x14ac:dyDescent="0.2">
      <c r="A64" s="50"/>
      <c r="B64" s="208"/>
      <c r="C64" s="208"/>
      <c r="D64" s="208"/>
      <c r="E64" s="60"/>
      <c r="F64" s="50"/>
    </row>
    <row r="65" spans="1:6" ht="14.25" x14ac:dyDescent="0.2">
      <c r="A65" s="50"/>
      <c r="B65" s="208"/>
      <c r="C65" s="208"/>
      <c r="D65" s="208"/>
      <c r="E65" s="60"/>
      <c r="F65" s="50"/>
    </row>
    <row r="66" spans="1:6" ht="14.25" x14ac:dyDescent="0.2">
      <c r="A66" s="50"/>
      <c r="B66" s="208"/>
      <c r="C66" s="208"/>
      <c r="D66" s="208"/>
      <c r="E66" s="60"/>
      <c r="F66" s="50"/>
    </row>
    <row r="67" spans="1:6" ht="13.5" customHeight="1" x14ac:dyDescent="0.2">
      <c r="A67" s="50"/>
      <c r="B67" s="208"/>
      <c r="C67" s="208"/>
      <c r="D67" s="208"/>
      <c r="E67" s="60"/>
      <c r="F67" s="50"/>
    </row>
    <row r="68" spans="1:6" ht="13.5" customHeight="1" x14ac:dyDescent="0.2">
      <c r="A68" s="50"/>
      <c r="B68" s="49" t="s">
        <v>18</v>
      </c>
      <c r="C68" s="51"/>
      <c r="D68" s="51"/>
      <c r="E68" s="29">
        <f>4*230</f>
        <v>920</v>
      </c>
      <c r="F68" s="50"/>
    </row>
    <row r="69" spans="1:6" ht="13.5" customHeight="1" x14ac:dyDescent="0.2">
      <c r="A69" s="50"/>
      <c r="B69" s="62" t="s">
        <v>15</v>
      </c>
      <c r="C69" s="51"/>
      <c r="D69" s="51"/>
      <c r="E69" s="30">
        <v>0</v>
      </c>
      <c r="F69" s="50"/>
    </row>
    <row r="70" spans="1:6" ht="13.5" customHeight="1" x14ac:dyDescent="0.2">
      <c r="A70" s="50"/>
      <c r="B70" s="62" t="s">
        <v>83</v>
      </c>
      <c r="C70" s="51"/>
      <c r="D70" s="51"/>
      <c r="E70" s="30">
        <v>300</v>
      </c>
      <c r="F70" s="50"/>
    </row>
    <row r="71" spans="1:6" ht="13.5" customHeight="1" x14ac:dyDescent="0.2">
      <c r="A71" s="50"/>
      <c r="B71" s="49" t="s">
        <v>17</v>
      </c>
      <c r="C71" s="51"/>
      <c r="D71" s="51"/>
      <c r="E71" s="29">
        <f>SUM(E68:E70)</f>
        <v>1220</v>
      </c>
      <c r="F71" s="50"/>
    </row>
    <row r="72" spans="1:6" ht="13.5" customHeight="1" x14ac:dyDescent="0.2">
      <c r="A72" s="50"/>
      <c r="B72" s="51" t="s">
        <v>5</v>
      </c>
      <c r="C72" s="63">
        <v>0.05</v>
      </c>
      <c r="D72" s="51"/>
      <c r="E72" s="35">
        <f>ROUND(E71*C72,2)</f>
        <v>61</v>
      </c>
      <c r="F72" s="50"/>
    </row>
    <row r="73" spans="1:6" ht="13.5" customHeight="1" x14ac:dyDescent="0.2">
      <c r="A73" s="50"/>
      <c r="B73" s="51" t="s">
        <v>4</v>
      </c>
      <c r="C73" s="64">
        <v>9.9750000000000005E-2</v>
      </c>
      <c r="D73" s="51"/>
      <c r="E73" s="43">
        <f>ROUND(E71*C73,2)</f>
        <v>121.7</v>
      </c>
      <c r="F73" s="50"/>
    </row>
    <row r="74" spans="1:6" ht="13.5" customHeight="1" x14ac:dyDescent="0.2">
      <c r="A74" s="50"/>
      <c r="B74" s="51"/>
      <c r="C74" s="51"/>
      <c r="D74" s="51"/>
      <c r="E74" s="65"/>
      <c r="F74" s="50"/>
    </row>
    <row r="75" spans="1:6" ht="16.5" customHeight="1" thickBot="1" x14ac:dyDescent="0.25">
      <c r="A75" s="50"/>
      <c r="B75" s="49" t="s">
        <v>19</v>
      </c>
      <c r="C75" s="51"/>
      <c r="D75" s="51"/>
      <c r="E75" s="33">
        <f>SUM(E71:E73)</f>
        <v>1402.7</v>
      </c>
      <c r="F75" s="50"/>
    </row>
    <row r="76" spans="1:6" ht="15.75" thickTop="1" x14ac:dyDescent="0.2">
      <c r="A76" s="50"/>
      <c r="B76" s="203"/>
      <c r="C76" s="203"/>
      <c r="D76" s="203"/>
      <c r="E76" s="66"/>
      <c r="F76" s="50"/>
    </row>
    <row r="77" spans="1:6" ht="15" x14ac:dyDescent="0.2">
      <c r="A77" s="50"/>
      <c r="B77" s="204" t="s">
        <v>21</v>
      </c>
      <c r="C77" s="204"/>
      <c r="D77" s="204"/>
      <c r="E77" s="66">
        <v>0</v>
      </c>
      <c r="F77" s="50"/>
    </row>
    <row r="78" spans="1:6" ht="15" x14ac:dyDescent="0.2">
      <c r="A78" s="50"/>
      <c r="B78" s="203"/>
      <c r="C78" s="203"/>
      <c r="D78" s="203"/>
      <c r="E78" s="66"/>
      <c r="F78" s="50"/>
    </row>
    <row r="79" spans="1:6" ht="19.5" customHeight="1" x14ac:dyDescent="0.2">
      <c r="A79" s="50"/>
      <c r="B79" s="67" t="s">
        <v>20</v>
      </c>
      <c r="C79" s="68"/>
      <c r="D79" s="68"/>
      <c r="E79" s="69">
        <f>E75-E77</f>
        <v>1402.7</v>
      </c>
      <c r="F79" s="50"/>
    </row>
    <row r="80" spans="1:6" ht="13.5" customHeight="1" x14ac:dyDescent="0.2">
      <c r="A80" s="50"/>
      <c r="B80" s="50"/>
      <c r="C80" s="50"/>
      <c r="D80" s="50"/>
      <c r="E80" s="50"/>
      <c r="F80" s="50"/>
    </row>
    <row r="81" spans="1:6" x14ac:dyDescent="0.2">
      <c r="A81" s="50"/>
      <c r="B81" s="50"/>
      <c r="C81" s="50"/>
      <c r="D81" s="50"/>
      <c r="E81" s="50"/>
      <c r="F81" s="50"/>
    </row>
    <row r="82" spans="1:6" x14ac:dyDescent="0.2">
      <c r="A82" s="50"/>
      <c r="B82" s="205"/>
      <c r="C82" s="205"/>
      <c r="D82" s="205"/>
      <c r="E82" s="205"/>
      <c r="F82" s="50"/>
    </row>
    <row r="83" spans="1:6" ht="14.25" x14ac:dyDescent="0.2">
      <c r="A83" s="206" t="s">
        <v>36</v>
      </c>
      <c r="B83" s="206"/>
      <c r="C83" s="206"/>
      <c r="D83" s="206"/>
      <c r="E83" s="206"/>
      <c r="F83" s="206"/>
    </row>
    <row r="84" spans="1:6" ht="14.25" x14ac:dyDescent="0.2">
      <c r="A84" s="207" t="s">
        <v>75</v>
      </c>
      <c r="B84" s="207"/>
      <c r="C84" s="207"/>
      <c r="D84" s="207"/>
      <c r="E84" s="207"/>
      <c r="F84" s="207"/>
    </row>
    <row r="85" spans="1:6" x14ac:dyDescent="0.2">
      <c r="A85" s="50"/>
      <c r="B85" s="50"/>
      <c r="C85" s="50"/>
      <c r="D85" s="50"/>
      <c r="E85" s="50"/>
      <c r="F85" s="50"/>
    </row>
    <row r="86" spans="1:6" x14ac:dyDescent="0.2">
      <c r="A86" s="50"/>
      <c r="B86" s="199"/>
      <c r="C86" s="199"/>
      <c r="D86" s="199"/>
      <c r="E86" s="199"/>
      <c r="F86" s="50"/>
    </row>
    <row r="87" spans="1:6" ht="15" x14ac:dyDescent="0.2">
      <c r="A87" s="200" t="s">
        <v>8</v>
      </c>
      <c r="B87" s="200"/>
      <c r="C87" s="200"/>
      <c r="D87" s="200"/>
      <c r="E87" s="200"/>
      <c r="F87" s="200"/>
    </row>
    <row r="89" spans="1:6" ht="39.75" customHeight="1" x14ac:dyDescent="0.2">
      <c r="B89" s="201"/>
      <c r="C89" s="202"/>
      <c r="D89" s="202"/>
    </row>
    <row r="90" spans="1:6" ht="13.5" customHeight="1" x14ac:dyDescent="0.2"/>
    <row r="91" spans="1:6" x14ac:dyDescent="0.2">
      <c r="B91" s="70"/>
      <c r="C91" s="70"/>
      <c r="D91" s="7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40</vt:i4>
      </vt:variant>
      <vt:variant>
        <vt:lpstr>Plages nommées</vt:lpstr>
      </vt:variant>
      <vt:variant>
        <vt:i4>94</vt:i4>
      </vt:variant>
    </vt:vector>
  </HeadingPairs>
  <TitlesOfParts>
    <vt:vector size="134" baseType="lpstr">
      <vt:lpstr>28-06-13</vt:lpstr>
      <vt:lpstr>26-08-13</vt:lpstr>
      <vt:lpstr>27-09-13</vt:lpstr>
      <vt:lpstr>20-02-14</vt:lpstr>
      <vt:lpstr>29-04-14</vt:lpstr>
      <vt:lpstr>09-09-14</vt:lpstr>
      <vt:lpstr>20-11-14</vt:lpstr>
      <vt:lpstr>20-02-15</vt:lpstr>
      <vt:lpstr>20-02-15 (2)</vt:lpstr>
      <vt:lpstr>24-03-15</vt:lpstr>
      <vt:lpstr>01-07-15</vt:lpstr>
      <vt:lpstr>29-11-15</vt:lpstr>
      <vt:lpstr>19-12-15</vt:lpstr>
      <vt:lpstr>27-04-16</vt:lpstr>
      <vt:lpstr>27-04-16 (2)</vt:lpstr>
      <vt:lpstr>08-07-16</vt:lpstr>
      <vt:lpstr>04-10-16</vt:lpstr>
      <vt:lpstr>24-04-17</vt:lpstr>
      <vt:lpstr>18-12-17</vt:lpstr>
      <vt:lpstr>24-04-18</vt:lpstr>
      <vt:lpstr>14-12-18</vt:lpstr>
      <vt:lpstr>05-03-19</vt:lpstr>
      <vt:lpstr>25-07-19</vt:lpstr>
      <vt:lpstr>06-03-20</vt:lpstr>
      <vt:lpstr>19-05-20</vt:lpstr>
      <vt:lpstr>24-07-20</vt:lpstr>
      <vt:lpstr>02-12-20</vt:lpstr>
      <vt:lpstr>04-03-21</vt:lpstr>
      <vt:lpstr>21-05-21</vt:lpstr>
      <vt:lpstr>28-03-22</vt:lpstr>
      <vt:lpstr>21-03-23</vt:lpstr>
      <vt:lpstr>03-10-23</vt:lpstr>
      <vt:lpstr>05-11-23</vt:lpstr>
      <vt:lpstr>10-05-24</vt:lpstr>
      <vt:lpstr>Activités</vt:lpstr>
      <vt:lpstr>2024-09-07 - 24-24513</vt:lpstr>
      <vt:lpstr>2024-12-08 - 24-24671</vt:lpstr>
      <vt:lpstr>2025-03-02 - 25-24821</vt:lpstr>
      <vt:lpstr>2025-03-31 - 25-24881</vt:lpstr>
      <vt:lpstr>2025-03-31 - 25-24882</vt:lpstr>
      <vt:lpstr>'01-07-15'!Liste_Activités</vt:lpstr>
      <vt:lpstr>'02-12-20'!Liste_Activités</vt:lpstr>
      <vt:lpstr>'03-10-23'!Liste_Activités</vt:lpstr>
      <vt:lpstr>'04-03-21'!Liste_Activités</vt:lpstr>
      <vt:lpstr>'04-10-16'!Liste_Activités</vt:lpstr>
      <vt:lpstr>'05-03-19'!Liste_Activités</vt:lpstr>
      <vt:lpstr>'05-11-23'!Liste_Activités</vt:lpstr>
      <vt:lpstr>'06-03-20'!Liste_Activités</vt:lpstr>
      <vt:lpstr>'08-07-16'!Liste_Activités</vt:lpstr>
      <vt:lpstr>'10-05-24'!Liste_Activités</vt:lpstr>
      <vt:lpstr>'14-12-18'!Liste_Activités</vt:lpstr>
      <vt:lpstr>'18-12-17'!Liste_Activités</vt:lpstr>
      <vt:lpstr>'19-05-20'!Liste_Activités</vt:lpstr>
      <vt:lpstr>'19-12-15'!Liste_Activités</vt:lpstr>
      <vt:lpstr>'20-02-15'!Liste_Activités</vt:lpstr>
      <vt:lpstr>'20-02-15 (2)'!Liste_Activités</vt:lpstr>
      <vt:lpstr>'21-03-23'!Liste_Activités</vt:lpstr>
      <vt:lpstr>'21-05-21'!Liste_Activités</vt:lpstr>
      <vt:lpstr>'24-03-15'!Liste_Activités</vt:lpstr>
      <vt:lpstr>'24-04-17'!Liste_Activités</vt:lpstr>
      <vt:lpstr>'24-04-18'!Liste_Activités</vt:lpstr>
      <vt:lpstr>'24-07-20'!Liste_Activités</vt:lpstr>
      <vt:lpstr>'25-07-19'!Liste_Activités</vt:lpstr>
      <vt:lpstr>'27-04-16'!Liste_Activités</vt:lpstr>
      <vt:lpstr>'27-04-16 (2)'!Liste_Activités</vt:lpstr>
      <vt:lpstr>'28-03-22'!Liste_Activités</vt:lpstr>
      <vt:lpstr>'29-11-15'!Liste_Activités</vt:lpstr>
      <vt:lpstr>Liste_Activités</vt:lpstr>
      <vt:lpstr>'01-07-15'!Print_Area</vt:lpstr>
      <vt:lpstr>'02-12-20'!Print_Area</vt:lpstr>
      <vt:lpstr>'03-10-23'!Print_Area</vt:lpstr>
      <vt:lpstr>'04-03-21'!Print_Area</vt:lpstr>
      <vt:lpstr>'04-10-16'!Print_Area</vt:lpstr>
      <vt:lpstr>'05-03-19'!Print_Area</vt:lpstr>
      <vt:lpstr>'05-11-23'!Print_Area</vt:lpstr>
      <vt:lpstr>'06-03-20'!Print_Area</vt:lpstr>
      <vt:lpstr>'08-07-16'!Print_Area</vt:lpstr>
      <vt:lpstr>'10-05-24'!Print_Area</vt:lpstr>
      <vt:lpstr>'14-12-18'!Print_Area</vt:lpstr>
      <vt:lpstr>'18-12-17'!Print_Area</vt:lpstr>
      <vt:lpstr>'19-05-20'!Print_Area</vt:lpstr>
      <vt:lpstr>'19-12-15'!Print_Area</vt:lpstr>
      <vt:lpstr>'20-02-15'!Print_Area</vt:lpstr>
      <vt:lpstr>'20-02-15 (2)'!Print_Area</vt:lpstr>
      <vt:lpstr>'21-03-23'!Print_Area</vt:lpstr>
      <vt:lpstr>'21-05-21'!Print_Area</vt:lpstr>
      <vt:lpstr>'24-03-15'!Print_Area</vt:lpstr>
      <vt:lpstr>'24-04-17'!Print_Area</vt:lpstr>
      <vt:lpstr>'24-04-18'!Print_Area</vt:lpstr>
      <vt:lpstr>'24-07-20'!Print_Area</vt:lpstr>
      <vt:lpstr>'25-07-19'!Print_Area</vt:lpstr>
      <vt:lpstr>'27-04-16'!Print_Area</vt:lpstr>
      <vt:lpstr>'27-04-16 (2)'!Print_Area</vt:lpstr>
      <vt:lpstr>'28-03-22'!Print_Area</vt:lpstr>
      <vt:lpstr>'29-11-15'!Print_Area</vt:lpstr>
      <vt:lpstr>'01-07-15'!Zone_d_impression</vt:lpstr>
      <vt:lpstr>'02-12-20'!Zone_d_impression</vt:lpstr>
      <vt:lpstr>'03-10-23'!Zone_d_impression</vt:lpstr>
      <vt:lpstr>'04-03-21'!Zone_d_impression</vt:lpstr>
      <vt:lpstr>'04-10-16'!Zone_d_impression</vt:lpstr>
      <vt:lpstr>'05-03-19'!Zone_d_impression</vt:lpstr>
      <vt:lpstr>'05-11-23'!Zone_d_impression</vt:lpstr>
      <vt:lpstr>'06-03-20'!Zone_d_impression</vt:lpstr>
      <vt:lpstr>'08-07-16'!Zone_d_impression</vt:lpstr>
      <vt:lpstr>'09-09-14'!Zone_d_impression</vt:lpstr>
      <vt:lpstr>'10-05-24'!Zone_d_impression</vt:lpstr>
      <vt:lpstr>'14-12-18'!Zone_d_impression</vt:lpstr>
      <vt:lpstr>'18-12-17'!Zone_d_impression</vt:lpstr>
      <vt:lpstr>'19-05-20'!Zone_d_impression</vt:lpstr>
      <vt:lpstr>'19-12-15'!Zone_d_impression</vt:lpstr>
      <vt:lpstr>'20-02-14'!Zone_d_impression</vt:lpstr>
      <vt:lpstr>'20-02-15'!Zone_d_impression</vt:lpstr>
      <vt:lpstr>'20-02-15 (2)'!Zone_d_impression</vt:lpstr>
      <vt:lpstr>'20-11-14'!Zone_d_impression</vt:lpstr>
      <vt:lpstr>'2024-12-08 - 24-24671'!Zone_d_impression</vt:lpstr>
      <vt:lpstr>'2025-03-02 - 25-24821'!Zone_d_impression</vt:lpstr>
      <vt:lpstr>'2025-03-31 - 25-24881'!Zone_d_impression</vt:lpstr>
      <vt:lpstr>'2025-03-31 - 25-24882'!Zone_d_impression</vt:lpstr>
      <vt:lpstr>'21-03-23'!Zone_d_impression</vt:lpstr>
      <vt:lpstr>'21-05-21'!Zone_d_impression</vt:lpstr>
      <vt:lpstr>'24-03-15'!Zone_d_impression</vt:lpstr>
      <vt:lpstr>'24-04-17'!Zone_d_impression</vt:lpstr>
      <vt:lpstr>'24-04-18'!Zone_d_impression</vt:lpstr>
      <vt:lpstr>'24-07-20'!Zone_d_impression</vt:lpstr>
      <vt:lpstr>'25-07-19'!Zone_d_impression</vt:lpstr>
      <vt:lpstr>'26-08-13'!Zone_d_impression</vt:lpstr>
      <vt:lpstr>'27-04-16'!Zone_d_impression</vt:lpstr>
      <vt:lpstr>'27-04-16 (2)'!Zone_d_impression</vt:lpstr>
      <vt:lpstr>'27-09-13'!Zone_d_impression</vt:lpstr>
      <vt:lpstr>'28-03-22'!Zone_d_impression</vt:lpstr>
      <vt:lpstr>'28-06-13'!Zone_d_impression</vt:lpstr>
      <vt:lpstr>'29-04-14'!Zone_d_impression</vt:lpstr>
      <vt:lpstr>'29-11-15'!Zone_d_impression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2024-07-27T20:18:25Z</cp:lastPrinted>
  <dcterms:created xsi:type="dcterms:W3CDTF">1996-11-05T19:10:39Z</dcterms:created>
  <dcterms:modified xsi:type="dcterms:W3CDTF">2025-03-31T15:38:43Z</dcterms:modified>
</cp:coreProperties>
</file>