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defaultThemeVersion="124226"/>
  <mc:AlternateContent xmlns:mc="http://schemas.openxmlformats.org/markup-compatibility/2006">
    <mc:Choice Requires="x15">
      <x15ac:absPath xmlns:x15ac="http://schemas.microsoft.com/office/spreadsheetml/2010/11/ac" url="C:\VBA\GC_FISCALITÉ\Factures_Excel\"/>
    </mc:Choice>
  </mc:AlternateContent>
  <xr:revisionPtr revIDLastSave="0" documentId="13_ncr:1_{3602B7E3-75F7-4750-AD99-75CAC2053C92}" xr6:coauthVersionLast="47" xr6:coauthVersionMax="47" xr10:uidLastSave="{00000000-0000-0000-0000-000000000000}"/>
  <bookViews>
    <workbookView xWindow="-120" yWindow="-120" windowWidth="29040" windowHeight="15840" firstSheet="12" activeTab="30" xr2:uid="{00000000-000D-0000-FFFF-FFFF00000000}"/>
  </bookViews>
  <sheets>
    <sheet name="05-06-17" sheetId="4" r:id="rId1"/>
    <sheet name="27-11-17" sheetId="6" r:id="rId2"/>
    <sheet name="05-03-19" sheetId="7" r:id="rId3"/>
    <sheet name="19-04-19" sheetId="8" r:id="rId4"/>
    <sheet name="28-06-19" sheetId="9" r:id="rId5"/>
    <sheet name="01-10-19" sheetId="10" r:id="rId6"/>
    <sheet name="16-12-19" sheetId="11" r:id="rId7"/>
    <sheet name="06-03-20" sheetId="12" r:id="rId8"/>
    <sheet name="03-04-20" sheetId="13" r:id="rId9"/>
    <sheet name="14-09-20" sheetId="14" r:id="rId10"/>
    <sheet name="04-03-21" sheetId="15" r:id="rId11"/>
    <sheet name="18-06-21" sheetId="16" r:id="rId12"/>
    <sheet name="08-09-21" sheetId="17" r:id="rId13"/>
    <sheet name="05-10-21" sheetId="18" r:id="rId14"/>
    <sheet name="11-12-21" sheetId="19" r:id="rId15"/>
    <sheet name="04-02-22" sheetId="20" r:id="rId16"/>
    <sheet name="20-02-22" sheetId="21" r:id="rId17"/>
    <sheet name="28-03-22" sheetId="22" r:id="rId18"/>
    <sheet name="29-06-22" sheetId="23" r:id="rId19"/>
    <sheet name="15-10-22" sheetId="24" r:id="rId20"/>
    <sheet name="20-12-22" sheetId="25" r:id="rId21"/>
    <sheet name="07-06-23" sheetId="26" r:id="rId22"/>
    <sheet name="25-07-23" sheetId="27" r:id="rId23"/>
    <sheet name="03-10-23" sheetId="28" r:id="rId24"/>
    <sheet name="05-12-23" sheetId="29" r:id="rId25"/>
    <sheet name="18-02-24" sheetId="30" r:id="rId26"/>
    <sheet name="10-05-24" sheetId="31" r:id="rId27"/>
    <sheet name="16-06-24" sheetId="32" r:id="rId28"/>
    <sheet name="Activités" sheetId="5" r:id="rId29"/>
    <sheet name="2024-10-15 - 24-24535" sheetId="33" r:id="rId30"/>
    <sheet name="2025-05-06 - 25-24931" sheetId="34" r:id="rId31"/>
  </sheets>
  <definedNames>
    <definedName name="Liste_Activités">Activités!$C$5:$C$46</definedName>
    <definedName name="Print_Area" localSheetId="5">'01-10-19'!$A$1:$F$89</definedName>
    <definedName name="Print_Area" localSheetId="8">'03-04-20'!$A$1:$F$86</definedName>
    <definedName name="Print_Area" localSheetId="23">'03-10-23'!$A$1:$F$88</definedName>
    <definedName name="Print_Area" localSheetId="15">'04-02-22'!$A$1:$F$88</definedName>
    <definedName name="Print_Area" localSheetId="10">'04-03-21'!$A$1:$F$88</definedName>
    <definedName name="Print_Area" localSheetId="2">'05-03-19'!$A$1:$F$89</definedName>
    <definedName name="Print_Area" localSheetId="0">'05-06-17'!$A$1:$F$89</definedName>
    <definedName name="Print_Area" localSheetId="13">'05-10-21'!$A$1:$F$88</definedName>
    <definedName name="Print_Area" localSheetId="24">'05-12-23'!$A$1:$F$88</definedName>
    <definedName name="Print_Area" localSheetId="7">'06-03-20'!$A$1:$F$86</definedName>
    <definedName name="Print_Area" localSheetId="21">'07-06-23'!$A$1:$F$90</definedName>
    <definedName name="Print_Area" localSheetId="12">'08-09-21'!$A$1:$F$88</definedName>
    <definedName name="Print_Area" localSheetId="26">'10-05-24'!$A$1:$F$88</definedName>
    <definedName name="Print_Area" localSheetId="14">'11-12-21'!$A$1:$F$88</definedName>
    <definedName name="Print_Area" localSheetId="9">'14-09-20'!$A$1:$F$87</definedName>
    <definedName name="Print_Area" localSheetId="19">'15-10-22'!$A$1:$F$90</definedName>
    <definedName name="Print_Area" localSheetId="27">'16-06-24'!$A$1:$F$89</definedName>
    <definedName name="Print_Area" localSheetId="6">'16-12-19'!$A$1:$F$86</definedName>
    <definedName name="Print_Area" localSheetId="25">'18-02-24'!$A$1:$F$88</definedName>
    <definedName name="Print_Area" localSheetId="11">'18-06-21'!$A$1:$F$88</definedName>
    <definedName name="Print_Area" localSheetId="3">'19-04-19'!$A$1:$F$89</definedName>
    <definedName name="Print_Area" localSheetId="16">'20-02-22'!$A$1:$F$90</definedName>
    <definedName name="Print_Area" localSheetId="20">'20-12-22'!$A$1:$F$89</definedName>
    <definedName name="Print_Area" localSheetId="22">'25-07-23'!$A$1:$F$90</definedName>
    <definedName name="Print_Area" localSheetId="1">'27-11-17'!$A$1:$F$89</definedName>
    <definedName name="Print_Area" localSheetId="17">'28-03-22'!$A$1:$F$90</definedName>
    <definedName name="Print_Area" localSheetId="4">'28-06-19'!$A$1:$F$89</definedName>
    <definedName name="Print_Area" localSheetId="18">'29-06-22'!$A$1:$F$90</definedName>
    <definedName name="Print_Area" localSheetId="28">Activités!$A$1:$D$46</definedName>
    <definedName name="_xlnm.Print_Area" localSheetId="5">'01-10-19'!$A$1:$F$89</definedName>
    <definedName name="_xlnm.Print_Area" localSheetId="8">'03-04-20'!$A$1:$F$86</definedName>
    <definedName name="_xlnm.Print_Area" localSheetId="23">'03-10-23'!$A$1:$F$88</definedName>
    <definedName name="_xlnm.Print_Area" localSheetId="15">'04-02-22'!$A$1:$F$88</definedName>
    <definedName name="_xlnm.Print_Area" localSheetId="10">'04-03-21'!$A$1:$F$88</definedName>
    <definedName name="_xlnm.Print_Area" localSheetId="2">'05-03-19'!$A$1:$F$89</definedName>
    <definedName name="_xlnm.Print_Area" localSheetId="0">'05-06-17'!$A$1:$F$89</definedName>
    <definedName name="_xlnm.Print_Area" localSheetId="13">'05-10-21'!$A$1:$F$88</definedName>
    <definedName name="_xlnm.Print_Area" localSheetId="24">'05-12-23'!$A$1:$F$88</definedName>
    <definedName name="_xlnm.Print_Area" localSheetId="7">'06-03-20'!$A$1:$F$86</definedName>
    <definedName name="_xlnm.Print_Area" localSheetId="21">'07-06-23'!$A$1:$F$90</definedName>
    <definedName name="_xlnm.Print_Area" localSheetId="12">'08-09-21'!$A$1:$F$88</definedName>
    <definedName name="_xlnm.Print_Area" localSheetId="26">'10-05-24'!$A$1:$F$88</definedName>
    <definedName name="_xlnm.Print_Area" localSheetId="14">'11-12-21'!$A$1:$F$88</definedName>
    <definedName name="_xlnm.Print_Area" localSheetId="9">'14-09-20'!$A$1:$F$87</definedName>
    <definedName name="_xlnm.Print_Area" localSheetId="19">'15-10-22'!$A$1:$F$90</definedName>
    <definedName name="_xlnm.Print_Area" localSheetId="27">'16-06-24'!$A$1:$F$89</definedName>
    <definedName name="_xlnm.Print_Area" localSheetId="6">'16-12-19'!$A$1:$F$86</definedName>
    <definedName name="_xlnm.Print_Area" localSheetId="25">'18-02-24'!$A$1:$F$88</definedName>
    <definedName name="_xlnm.Print_Area" localSheetId="11">'18-06-21'!$A$1:$F$88</definedName>
    <definedName name="_xlnm.Print_Area" localSheetId="3">'19-04-19'!$A$1:$F$89</definedName>
    <definedName name="_xlnm.Print_Area" localSheetId="16">'20-02-22'!$A$1:$F$90</definedName>
    <definedName name="_xlnm.Print_Area" localSheetId="20">'20-12-22'!$A$1:$F$89</definedName>
    <definedName name="_xlnm.Print_Area" localSheetId="29">'2024-10-15 - 24-24535'!$A$1:$F$89</definedName>
    <definedName name="_xlnm.Print_Area" localSheetId="30">'2025-05-06 - 25-24931'!$A$1:$F$88</definedName>
    <definedName name="_xlnm.Print_Area" localSheetId="22">'25-07-23'!$A$1:$F$90</definedName>
    <definedName name="_xlnm.Print_Area" localSheetId="1">'27-11-17'!$A$1:$F$89</definedName>
    <definedName name="_xlnm.Print_Area" localSheetId="17">'28-03-22'!$A$1:$F$90</definedName>
    <definedName name="_xlnm.Print_Area" localSheetId="4">'28-06-19'!$A$1:$F$89</definedName>
    <definedName name="_xlnm.Print_Area" localSheetId="18">'29-06-22'!$A$1:$F$90</definedName>
    <definedName name="Zone_impres_MI" localSheetId="5">#REF!</definedName>
    <definedName name="Zone_impres_MI" localSheetId="8">#REF!</definedName>
    <definedName name="Zone_impres_MI" localSheetId="23">#REF!</definedName>
    <definedName name="Zone_impres_MI" localSheetId="15">#REF!</definedName>
    <definedName name="Zone_impres_MI" localSheetId="10">#REF!</definedName>
    <definedName name="Zone_impres_MI" localSheetId="2">#REF!</definedName>
    <definedName name="Zone_impres_MI" localSheetId="13">#REF!</definedName>
    <definedName name="Zone_impres_MI" localSheetId="24">#REF!</definedName>
    <definedName name="Zone_impres_MI" localSheetId="7">#REF!</definedName>
    <definedName name="Zone_impres_MI" localSheetId="21">#REF!</definedName>
    <definedName name="Zone_impres_MI" localSheetId="12">#REF!</definedName>
    <definedName name="Zone_impres_MI" localSheetId="26">#REF!</definedName>
    <definedName name="Zone_impres_MI" localSheetId="14">#REF!</definedName>
    <definedName name="Zone_impres_MI" localSheetId="9">#REF!</definedName>
    <definedName name="Zone_impres_MI" localSheetId="19">#REF!</definedName>
    <definedName name="Zone_impres_MI" localSheetId="27">#REF!</definedName>
    <definedName name="Zone_impres_MI" localSheetId="6">#REF!</definedName>
    <definedName name="Zone_impres_MI" localSheetId="25">#REF!</definedName>
    <definedName name="Zone_impres_MI" localSheetId="11">#REF!</definedName>
    <definedName name="Zone_impres_MI" localSheetId="3">#REF!</definedName>
    <definedName name="Zone_impres_MI" localSheetId="16">#REF!</definedName>
    <definedName name="Zone_impres_MI" localSheetId="20">#REF!</definedName>
    <definedName name="Zone_impres_MI" localSheetId="22">#REF!</definedName>
    <definedName name="Zone_impres_MI" localSheetId="1">#REF!</definedName>
    <definedName name="Zone_impres_MI" localSheetId="17">#REF!</definedName>
    <definedName name="Zone_impres_MI" localSheetId="4">#REF!</definedName>
    <definedName name="Zone_impres_MI" localSheetId="18">#REF!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9" i="32" l="1"/>
  <c r="E72" i="32" l="1"/>
  <c r="E68" i="31"/>
  <c r="E71" i="31"/>
  <c r="E68" i="30"/>
  <c r="E71" i="30"/>
  <c r="E68" i="29"/>
  <c r="E71" i="29"/>
  <c r="E68" i="28"/>
  <c r="E71" i="28"/>
  <c r="E70" i="27"/>
  <c r="E73" i="27"/>
  <c r="E70" i="26"/>
  <c r="E73" i="26"/>
  <c r="E69" i="25"/>
  <c r="E72" i="25"/>
  <c r="E73" i="25"/>
  <c r="E74" i="25"/>
  <c r="E76" i="25"/>
  <c r="E80" i="25"/>
  <c r="E70" i="24"/>
  <c r="E73" i="24"/>
  <c r="E74" i="24"/>
  <c r="E75" i="24"/>
  <c r="E77" i="24"/>
  <c r="E81" i="24"/>
  <c r="E70" i="23"/>
  <c r="E73" i="23"/>
  <c r="E74" i="23"/>
  <c r="E75" i="23"/>
  <c r="E77" i="23"/>
  <c r="E81" i="23"/>
  <c r="E70" i="22"/>
  <c r="E73" i="22"/>
  <c r="E74" i="22"/>
  <c r="E75" i="22"/>
  <c r="E77" i="22"/>
  <c r="E81" i="22"/>
  <c r="E70" i="21"/>
  <c r="E73" i="21"/>
  <c r="E74" i="21"/>
  <c r="E75" i="21"/>
  <c r="E77" i="21"/>
  <c r="E81" i="21"/>
  <c r="E68" i="20"/>
  <c r="E71" i="20"/>
  <c r="E72" i="20"/>
  <c r="E73" i="20"/>
  <c r="E75" i="20"/>
  <c r="E79" i="20"/>
  <c r="E68" i="19"/>
  <c r="E71" i="19"/>
  <c r="E72" i="19"/>
  <c r="E73" i="19"/>
  <c r="E75" i="19"/>
  <c r="E79" i="19"/>
  <c r="E68" i="18"/>
  <c r="E71" i="18"/>
  <c r="E72" i="18"/>
  <c r="E73" i="18"/>
  <c r="E75" i="18"/>
  <c r="E79" i="18"/>
  <c r="E68" i="17"/>
  <c r="E71" i="17"/>
  <c r="E72" i="17"/>
  <c r="E73" i="17"/>
  <c r="E75" i="17"/>
  <c r="E79" i="17"/>
  <c r="E68" i="16"/>
  <c r="E71" i="16"/>
  <c r="E72" i="16"/>
  <c r="E73" i="16"/>
  <c r="E75" i="16"/>
  <c r="E79" i="16"/>
  <c r="E68" i="15"/>
  <c r="E71" i="15"/>
  <c r="E72" i="15"/>
  <c r="E73" i="15"/>
  <c r="E75" i="15"/>
  <c r="E79" i="15"/>
  <c r="E67" i="14"/>
  <c r="E70" i="14"/>
  <c r="E71" i="14"/>
  <c r="E72" i="14"/>
  <c r="E74" i="14"/>
  <c r="E78" i="14"/>
  <c r="E66" i="13"/>
  <c r="E69" i="13"/>
  <c r="E70" i="13"/>
  <c r="E71" i="13"/>
  <c r="E73" i="13"/>
  <c r="E77" i="13"/>
  <c r="E66" i="12"/>
  <c r="E69" i="12"/>
  <c r="E70" i="12"/>
  <c r="E71" i="12"/>
  <c r="E73" i="12"/>
  <c r="E77" i="12"/>
  <c r="E66" i="11"/>
  <c r="E67" i="11"/>
  <c r="E69" i="11"/>
  <c r="E70" i="11"/>
  <c r="E71" i="11"/>
  <c r="E73" i="11"/>
  <c r="E77" i="11"/>
  <c r="E69" i="10"/>
  <c r="E72" i="10"/>
  <c r="E73" i="10"/>
  <c r="E74" i="10"/>
  <c r="E76" i="10"/>
  <c r="E80" i="10"/>
  <c r="E69" i="9"/>
  <c r="E72" i="9"/>
  <c r="E73" i="9"/>
  <c r="E74" i="9"/>
  <c r="E76" i="9"/>
  <c r="E80" i="9"/>
  <c r="E69" i="8"/>
  <c r="E72" i="8"/>
  <c r="E73" i="8"/>
  <c r="E74" i="8"/>
  <c r="E76" i="8"/>
  <c r="E80" i="8"/>
  <c r="E69" i="7"/>
  <c r="E72" i="7"/>
  <c r="E73" i="7"/>
  <c r="E74" i="7"/>
  <c r="E76" i="7"/>
  <c r="E80" i="7"/>
  <c r="E69" i="6"/>
  <c r="E72" i="6"/>
  <c r="E73" i="6"/>
  <c r="E74" i="6"/>
  <c r="E76" i="6"/>
  <c r="E80" i="6"/>
  <c r="E69" i="4"/>
  <c r="E72" i="4"/>
  <c r="E74" i="4"/>
  <c r="E73" i="4"/>
  <c r="E76" i="4"/>
  <c r="E80" i="4"/>
  <c r="E74" i="32" l="1"/>
  <c r="E73" i="32"/>
  <c r="E73" i="31"/>
  <c r="E72" i="31"/>
  <c r="E75" i="31" s="1"/>
  <c r="E79" i="31" s="1"/>
  <c r="E73" i="30"/>
  <c r="E72" i="30"/>
  <c r="E73" i="29"/>
  <c r="E72" i="29"/>
  <c r="E75" i="29" s="1"/>
  <c r="E79" i="29" s="1"/>
  <c r="E72" i="28"/>
  <c r="E73" i="28"/>
  <c r="E75" i="27"/>
  <c r="E74" i="27"/>
  <c r="E77" i="27" s="1"/>
  <c r="E81" i="27" s="1"/>
  <c r="E74" i="26"/>
  <c r="E75" i="26"/>
  <c r="E76" i="32" l="1"/>
  <c r="E80" i="32" s="1"/>
  <c r="E75" i="30"/>
  <c r="E79" i="30" s="1"/>
  <c r="E75" i="28"/>
  <c r="E79" i="28" s="1"/>
  <c r="E77" i="26"/>
  <c r="E81" i="26" s="1"/>
</calcChain>
</file>

<file path=xl/sharedStrings.xml><?xml version="1.0" encoding="utf-8"?>
<sst xmlns="http://schemas.openxmlformats.org/spreadsheetml/2006/main" count="873" uniqueCount="289">
  <si>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</si>
  <si>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</si>
  <si>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</si>
  <si>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</si>
  <si>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</si>
  <si>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</si>
  <si>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</si>
  <si>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</si>
  <si>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</si>
  <si>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</si>
  <si>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</si>
  <si>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</si>
  <si>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</si>
  <si>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</si>
  <si>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</si>
  <si>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</si>
  <si>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</si>
  <si>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</si>
  <si>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</si>
  <si>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</si>
  <si>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</si>
  <si>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</si>
  <si>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</si>
  <si>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</si>
  <si>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</si>
  <si>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</si>
  <si>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</si>
  <si>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</si>
  <si>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</si>
  <si>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Préparer un sommaire de chèques à faire pour la séance de clôture</t>
  </si>
  <si>
    <t xml:space="preserve"> - Diverses discussions téléphoniques avec vous ;</t>
  </si>
  <si>
    <t xml:space="preserve"> - Lecture et rédaction de divers courriels avec les divers intervenants;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</si>
  <si>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</si>
  <si>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</si>
  <si>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</si>
  <si>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</si>
  <si>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</si>
  <si>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</si>
  <si>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</si>
  <si>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</si>
  <si>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Le 5 juin 2017</t>
  </si>
  <si>
    <t>ROCH THÉRIAULT / RAFAËL MANSI</t>
  </si>
  <si>
    <t>ACIER ALTITUBE INC</t>
  </si>
  <si>
    <t>2555 av. Francis-Hughes
Laval (Québec) H7S 2H7</t>
  </si>
  <si>
    <t># 17122</t>
  </si>
  <si>
    <t xml:space="preserve"> - Rencontre avec vous à nos bureaux le 16 et 30 mai 2017 ;</t>
  </si>
  <si>
    <t xml:space="preserve"> - Préparation d'un organigramme de la structure corporative ;</t>
  </si>
  <si>
    <t xml:space="preserve"> - Détermination des impacts fiscaux en cas de vente et analyse des planifications potentielles ;</t>
  </si>
  <si>
    <t xml:space="preserve"> - Discussion avec votre courtier pour lui expliquer la voie à suivre ;</t>
  </si>
  <si>
    <t xml:space="preserve"> - Préparation de sommaires des dividendes versés qui pourraient être problématiques dans les diverses sociétés ;</t>
  </si>
  <si>
    <t xml:space="preserve"> - Préparation d'un tableau sommaire de la détermination de la juste valeur marchande des sociétés et répartitions ;</t>
  </si>
  <si>
    <t xml:space="preserve"> - Préparation d'un sommaire des points à adresser dans la planification ;</t>
  </si>
  <si>
    <t>Le 27 novembre 2017</t>
  </si>
  <si>
    <t># 17255</t>
  </si>
  <si>
    <t xml:space="preserve"> - Analyse des documents reçu en lien avec l'acquisition de 50% de la société ;</t>
  </si>
  <si>
    <t xml:space="preserve"> - Analyse de la juste valeur marchande de la société ;</t>
  </si>
  <si>
    <t xml:space="preserve"> - Fournir les directives sur la préparation d'une offre d'achat ;</t>
  </si>
  <si>
    <t xml:space="preserve"> - Révision de l'offre d'achat ;</t>
  </si>
  <si>
    <t xml:space="preserve"> - Diverses discussions téléphoniques avec ou et la notaire au dossier ;</t>
  </si>
  <si>
    <t xml:space="preserve"> - Lecture et rédaction de divers courriels avec vous et la notaire;</t>
  </si>
  <si>
    <t>Le 5 MARS 2019</t>
  </si>
  <si>
    <t># 19042</t>
  </si>
  <si>
    <t xml:space="preserve"> - Préparation de procurations afin d'avoir accès aux différentes informations fiscales importantes ;</t>
  </si>
  <si>
    <t xml:space="preserve"> - Analyse de la juste valeur marchande de la société en date d'aujourd'hui ;</t>
  </si>
  <si>
    <t xml:space="preserve"> - Préparation d'un organigramme à jour avec toutes les informations pertinentes ;</t>
  </si>
  <si>
    <t xml:space="preserve"> - Analyse des avis de cotisation reçus et des détails des projets de cotisation, préparer sommaire des cotisation et explications et répartition, voir si rafael est responsable de 50% de la cotisation + sommaire par courriel ;</t>
  </si>
  <si>
    <t xml:space="preserve"> - Préparer questionnaire d'incorporation et de fiducie ;</t>
  </si>
  <si>
    <t xml:space="preserve"> - Discussions téléphoniques avec votre notaire, votre comptable et vos banquiers sur différents sujets ;</t>
  </si>
  <si>
    <t xml:space="preserve"> - Diverses discussions téléphoniques avec vous relativement à divers sujets ;</t>
  </si>
  <si>
    <t xml:space="preserve"> - Préparation d'un fichier Excel qui servira de journal de déplacement pour Roch ;</t>
  </si>
  <si>
    <t xml:space="preserve"> - Analyse des différents livres des minutes afférent de déterminer comment s'est déroulé la dernière transaction, quelle est la nouvelle structure et déterminer les caractéristiques fiscales de chacune des actions ;</t>
  </si>
  <si>
    <t xml:space="preserve"> - Analyse de la planification fiscale optimale dans la présente situation ;</t>
  </si>
  <si>
    <t>ROCH THÉRIAULT</t>
  </si>
  <si>
    <t>Le 19 AVRIL 2019</t>
  </si>
  <si>
    <t># 19119</t>
  </si>
  <si>
    <t xml:space="preserve"> - Analyse et travail sur un chiffrier complet pour l'analyse des ratios financiers exigés par la banque ;</t>
  </si>
  <si>
    <t xml:space="preserve"> - Préparation à la rencontre et rencontre avec vous à nos bureaux à propos de divers sujets ;</t>
  </si>
  <si>
    <t xml:space="preserve"> - Préparation d'un courriel sommaire expliquant les notions et les impacts fiscaux reliés aux notions de la Fabrication et transformation - Taux d'imposition, taux d'amortissement des équipements, crédit d'impôt à l'investissement ;</t>
  </si>
  <si>
    <t xml:space="preserve"> - Préparation des avis d'opposition de la société pour les années 2015 à 2017 ;</t>
  </si>
  <si>
    <t xml:space="preserve"> - Avancement dans la rédaction d'un mémorandum fiscal pour mettre en place la réorganisation;</t>
  </si>
  <si>
    <t xml:space="preserve"> - Diverses discussions téléphoniques et échanges de courriels avec vous ;</t>
  </si>
  <si>
    <t>Le 28 JUIN 2019</t>
  </si>
  <si>
    <t># 19171</t>
  </si>
  <si>
    <t xml:space="preserve"> - Préparation à la rencontre et rencontre avec vous à nos bureaux le 30 avril 2019 ;</t>
  </si>
  <si>
    <t xml:space="preserve"> - Travail avec vous à la préparation de la documentation requise pour les opposition ;</t>
  </si>
  <si>
    <t xml:space="preserve"> - Travail avec le gouvernement relativement à nos demandes d'opposition ;</t>
  </si>
  <si>
    <t xml:space="preserve"> - Préparation de demandes de redressement pour les années 2015 à 2017 afin de demander la déduction additionnelle pour bénéfice de Fabrication &amp; Transformation ;</t>
  </si>
  <si>
    <t xml:space="preserve"> - Diverses discussions téléphoniques et échanges de courriels avec vous, Revenu Québec et vos comptables ;</t>
  </si>
  <si>
    <t xml:space="preserve"> - Préparation à la rencontre et rencontre avec vous à nos bureaux le 5 septembre ;</t>
  </si>
  <si>
    <t xml:space="preserve"> - Analyse des avis de cotisation fédéral reçus et préparer un sommaire ;</t>
  </si>
  <si>
    <t xml:space="preserve"> - Préparer les avis d'opposition fédéral de 2016 et 2017 ;</t>
  </si>
  <si>
    <t xml:space="preserve"> - Préparer l'analyse des ratios financiers requis par la Banque Nationale en date du 31/07/2019 afin de voir l'état de la situation en regard de la planification fiscale à mettre en place ;</t>
  </si>
  <si>
    <t xml:space="preserve"> - Diverses représentations et discussions téléphoniques avec Revenu Québec en lien avec l'opposition pour les années 2015-2017 ;</t>
  </si>
  <si>
    <t xml:space="preserve"> - Avancement dans la rédaction du mémorandum fiscal pour la mise en place de la nouvelle structure ;</t>
  </si>
  <si>
    <t xml:space="preserve"> - Finalisation des divers questionnaires en lien avec la mise en place de la réorganisation ;</t>
  </si>
  <si>
    <t xml:space="preserve"> - Travail avec votre banquier en lien avec les impacts pour le financement vs la planification à mettre en place ;</t>
  </si>
  <si>
    <t># 19235</t>
  </si>
  <si>
    <t>Le 1ER OCTOBRE 2019</t>
  </si>
  <si>
    <t>Le 16 DÉCEMBRE 2019</t>
  </si>
  <si>
    <t># 19308</t>
  </si>
  <si>
    <t xml:space="preserve"> - Travail relativement aux avis d'opposition au fédéral ;</t>
  </si>
  <si>
    <t xml:space="preserve"> - Travail dans le dossier d'opposition avec Revenu Québec: analyses, recherches fiscales, documentation et préparation des représentations écrites requises en lien avec l'admissibilité des frais de congrès et de mauvaise créance, diverses discussions téléphoniques avec Nathalie et les représentants de Revenu Québec, travail avec Nathalie au sujet des documents à sortir, analyse des documents reçus et soumettre à Revenu Québec ;</t>
  </si>
  <si>
    <t xml:space="preserve"> - Modifications au mémorandum fiscal pour mettre en place la réorganisation ;</t>
  </si>
  <si>
    <t xml:space="preserve"> - Modifications auxn organigrammes ;</t>
  </si>
  <si>
    <t xml:space="preserve"> - Révision de toute la documentation juridique afférente à la présente réorganisation;</t>
  </si>
  <si>
    <t xml:space="preserve"> - Diverses discussions téléphoniques et échanges de courriels avec vous, votre comptable et votre juriste ;</t>
  </si>
  <si>
    <t xml:space="preserve"> - Préparation des 4 formulaires de roulement T2057 et TP-518 requis;</t>
  </si>
  <si>
    <t xml:space="preserve"> - Préparation à la rencontre et rencontre avec vous pour la signature des documents préparés;</t>
  </si>
  <si>
    <t xml:space="preserve"> - Rencontre avec votre banquier pour la signature de l'ouverture du compte de banque de la fiducie ;</t>
  </si>
  <si>
    <t xml:space="preserve"> - Révision de la convention d'actionnaire ;</t>
  </si>
  <si>
    <t>Le 20 MARS 2020</t>
  </si>
  <si>
    <t># 20026</t>
  </si>
  <si>
    <t xml:space="preserve"> - Travail de représentation face au gouvernement en opposition aux différentes cotisations : analyses, recherches fiscales, documentation et préparation des représentations écrites requises, diverses discussions téléphoniques avec Nathalie et les représentants de Revenu Québec ;</t>
  </si>
  <si>
    <t xml:space="preserve"> - Modification du mémorandum avec les chiffres comptables à jour ;</t>
  </si>
  <si>
    <t xml:space="preserve"> - Travail avec vos comptables relativement à la préparation des différents formulaires et déclarations fiscales ;</t>
  </si>
  <si>
    <t xml:space="preserve"> - Différentes discussions téléphoniques avec vos comptables en lien avec différents aspects de la mise en place ;</t>
  </si>
  <si>
    <t xml:space="preserve"> - Travail avec vos banquiers relativement au nouveau financement en lien avec le 1M$ ;</t>
  </si>
  <si>
    <t xml:space="preserve"> - Diverses discussions téléphoniques et échanges de courriels avec vous relativement à toutes sortes de questions ;</t>
  </si>
  <si>
    <t xml:space="preserve"> - Aspect de réclamation de 50% des cotisations du gouvernement de Raphael ;</t>
  </si>
  <si>
    <t xml:space="preserve"> - Analyse des nouveaux documents reçus relativement aux avantages auto, discussions avec vous et Nathalie et conclusion ;</t>
  </si>
  <si>
    <t>Le 3 AVRIL 2020</t>
  </si>
  <si>
    <t># 20098</t>
  </si>
  <si>
    <t xml:space="preserve"> - Travail d'analyse des ratios financiers au 28/02/2020 et modifications des feuilles de travail avec les nouvelles conditions de financement pour le futur et différents échanges avec vous, votre comptable, votre notaire et votre banquier entourant le nouveau financement ;</t>
  </si>
  <si>
    <t xml:space="preserve"> - Rencontre avec vous à nos bureaux ;</t>
  </si>
  <si>
    <t xml:space="preserve"> - Préparation de documents et fournir les documents demandés par la banque ;</t>
  </si>
  <si>
    <t xml:space="preserve"> - Différentes discussions téléphoniques et courriels avec vous ;</t>
  </si>
  <si>
    <t>Le 14 SEPTEMBRE 2020</t>
  </si>
  <si>
    <t># 20242</t>
  </si>
  <si>
    <t>Frais de consultation d'un  spécialiste en taxes à la consommation</t>
  </si>
  <si>
    <t xml:space="preserve"> - Répondre à différentes questions de comptabilisation, de subventions salariales, de méthodologie de calcul des ratios financiers, de revenu locatifs à court terme ;</t>
  </si>
  <si>
    <t xml:space="preserve"> - Travail avec la BDC relativement à leur différentes demandes ;</t>
  </si>
  <si>
    <t>Le 4 MARS 2021</t>
  </si>
  <si>
    <t># 21052</t>
  </si>
  <si>
    <t xml:space="preserve"> - Discussion téléphonique avec Philippe ;</t>
  </si>
  <si>
    <t xml:space="preserve"> - Travail en collaboration avec vos vérificateurs ;</t>
  </si>
  <si>
    <t>Autres</t>
  </si>
  <si>
    <t>Le 18 JUIN 2021</t>
  </si>
  <si>
    <t># 21251</t>
  </si>
  <si>
    <t xml:space="preserve"> - Différentes discussions téléphoniques avec Michelle relativement à différents projets ;</t>
  </si>
  <si>
    <t xml:space="preserve"> - Analyse des ratios financiers, analyse des planifications possibles et discussions avec votre banquier ;</t>
  </si>
  <si>
    <t>Le 8 SEPTEMBRE 2021</t>
  </si>
  <si>
    <t># 21344</t>
  </si>
  <si>
    <t xml:space="preserve"> - Préparation aux videoconference et videoconférence avec Philippe ;</t>
  </si>
  <si>
    <t xml:space="preserve"> - Différents échanges et discussions téléphoniques avec Michelle et Philippe relativement au projet de réorganisation à venir ;</t>
  </si>
  <si>
    <t xml:space="preserve"> - Travail entourant le début de la réorganisation: questionnaires d'incorporation, de fiducie, modification de charte, etc.</t>
  </si>
  <si>
    <t xml:space="preserve"> - Analyse de détermination de valeur marchande, réflexions, sommaire, etc.</t>
  </si>
  <si>
    <t xml:space="preserve"> - Différents échanges avec les notaires en charge de la mise en place ;</t>
  </si>
  <si>
    <t xml:space="preserve"> - Différentes questions sur Assurance-emploi et CNESST ;</t>
  </si>
  <si>
    <t xml:space="preserve"> - Analyse des différentes possibilités de planifications et discussions avec Michelle ;</t>
  </si>
  <si>
    <t xml:space="preserve"> - Débuter les directives de rédactionsaux notaires pour le début de mise en place ;</t>
  </si>
  <si>
    <t># 21368</t>
  </si>
  <si>
    <t xml:space="preserve"> - Fournir les directives aux juristes pour la mise en place de la première portion de la réorganisation ;</t>
  </si>
  <si>
    <t xml:space="preserve"> - Révision de la documentation juridique de la première portion de la réorganisation ;</t>
  </si>
  <si>
    <t>Le 5 OCTOBRE 2021</t>
  </si>
  <si>
    <t>Le 11 DÉCEMBRE 2021</t>
  </si>
  <si>
    <t># 21441</t>
  </si>
  <si>
    <t xml:space="preserve"> - Travail avec vos comptables à la préparation des états financiers et déclarations de revenus de toutes les sociétés du 31/08/2021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</si>
  <si>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</si>
  <si>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</si>
  <si>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</si>
  <si>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</si>
  <si>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</si>
  <si>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</si>
  <si>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</si>
  <si>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</si>
  <si>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</si>
  <si>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</si>
  <si>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Démarches d'obtention du numéro d'entreprise fédéral pour la nouvelle société ;</t>
  </si>
  <si>
    <t xml:space="preserve"> - Préparation des différents formulaires et annexes requises afin de déclarer un CDC ;</t>
  </si>
  <si>
    <t xml:space="preserve"> - Préparer un sommaire de chèques à faire pour la séance de clôture ;</t>
  </si>
  <si>
    <t xml:space="preserve"> - Lecture, analyse et rédaction de divers courriels avec les divers intervenants;</t>
  </si>
  <si>
    <t xml:space="preserve"> - Préparation à la rencontre, déplacement et rencontre avec vous pour la signature des documents préparés;</t>
  </si>
  <si>
    <t xml:space="preserve"> - Analyse des justes valeurs marchandes de différentes sociétés à différents moments dans le temps ;</t>
  </si>
  <si>
    <t xml:space="preserve"> - Démarches d'obtention des numéros d'entreprises fédéral pour les nouvelles sociétés ;</t>
  </si>
  <si>
    <t xml:space="preserve"> - Débuter la préparation des 4 formulaires de roulement T2057 et TP-518 requis;</t>
  </si>
  <si>
    <t xml:space="preserve"> - Débuter la préparation des différents formulaires et annexes requises afin de déclarer un CDC ;</t>
  </si>
  <si>
    <t xml:space="preserve"> - Diverses discussions téléphoniques avec vous, le juriste, les banquiers et votre comptable;</t>
  </si>
  <si>
    <t xml:space="preserve"> - Préparation à la rencontre et rencontre avec vous pour explication globale de toutes les transactions mises en œuvre ;</t>
  </si>
  <si>
    <t xml:space="preserve"> - Prise de connaissance et analyse des documents soumis dont les diverses offres de financements ;</t>
  </si>
  <si>
    <t>Le 4 FÉVRIER 2022</t>
  </si>
  <si>
    <t># 22013</t>
  </si>
  <si>
    <t xml:space="preserve"> - Divers échanges avec les notaires sur la documentation juridique à préparer ;</t>
  </si>
  <si>
    <t xml:space="preserve"> - Divers échanges avec Michelle et Kariane concernant divers sujets dont: financement, rémunération, avance aux actionnaires, fonctionnement de paiement de factures, etc.</t>
  </si>
  <si>
    <t xml:space="preserve"> - Travaux relativement aux financements à intervenir - compléter des formulaires, analyse de divers documents, préparation de divers formulaires, diverses discussions avec les banquiers, signature comme fiduciaire de documents, etc. ;</t>
  </si>
  <si>
    <t xml:space="preserve"> - Analyse de diverses questions soumises ;</t>
  </si>
  <si>
    <t>Le 20 FÉVRIER 2022</t>
  </si>
  <si>
    <t># 22050</t>
  </si>
  <si>
    <t xml:space="preserve"> - Préparation de tous les formulaires de roulement T2057 et TP-518 requis;</t>
  </si>
  <si>
    <t xml:space="preserve"> - Finalisation du mémorandum fiscal pour mettre en place la réorganisation fiscale déterminée ;</t>
  </si>
  <si>
    <t xml:space="preserve"> - Analyse des différents virements/chèques pour les souscriptions aux actions/dividendes ;</t>
  </si>
  <si>
    <t xml:space="preserve"> - Analyse des conventions d'actionnaires proposés ;</t>
  </si>
  <si>
    <t>Le 28 MARS 2022</t>
  </si>
  <si>
    <t># 22081</t>
  </si>
  <si>
    <t xml:space="preserve"> - Travail entourant la question de rémunération d'Anne-Marie - Analyse, discussions téléphoniques, courriels, etc.</t>
  </si>
  <si>
    <t xml:space="preserve"> - Questions relativement à la possibilité de mettre les immeubles dans la société malgré le changement d'usage ;</t>
  </si>
  <si>
    <t>Le 29 JUIN 2022</t>
  </si>
  <si>
    <t># 22214</t>
  </si>
  <si>
    <t>Le 15 OCTOBRE 2022</t>
  </si>
  <si>
    <t># 22364</t>
  </si>
  <si>
    <t xml:space="preserve"> - Analyse et préparation à la rencontre et rencontre avec vous à nos bureaux;</t>
  </si>
  <si>
    <t xml:space="preserve"> - Analyse de la documentation soumise de contrat d'emploi d'Anne-Marie, commentaires, préparation à discussion et discussion avec vous ;</t>
  </si>
  <si>
    <t xml:space="preserve"> - Travail avec vos comptables afin de leurs fournir les différentes informations pertinentes pour la préparation d'états financiers ;</t>
  </si>
  <si>
    <t>Le 20 DÉCEMBRE 2022</t>
  </si>
  <si>
    <t># 22431</t>
  </si>
  <si>
    <t xml:space="preserve"> - Travail en lien avec le contrat d'emploi d'Anne-Marie ;</t>
  </si>
  <si>
    <t xml:space="preserve"> - Travail de révision, analyse, optimisation et modification avec vos comptable relativement aux états financiers et déclarations d'impôts de toutes les sociétés du groupe ;</t>
  </si>
  <si>
    <t xml:space="preserve"> - Travail relativement à l'ajustement pour salaire de Philippe rechargé par Investissement Robillard, feuille de travail et calculs ;</t>
  </si>
  <si>
    <t xml:space="preserve"> - Diverses discussions téléphoniques avec vous et votre comptable;</t>
  </si>
  <si>
    <t xml:space="preserve"> - Préparation du calcul du BAIIA pour fins de financement ;</t>
  </si>
  <si>
    <t>Le 7 JUIN 2023</t>
  </si>
  <si>
    <t># 23229</t>
  </si>
  <si>
    <t xml:space="preserve"> - Préparation et diverses discussions téléphoniques avec vous relativement à divers sujets ;</t>
  </si>
  <si>
    <t xml:space="preserve"> - Analyse de vos diverses questions fiscales relativement à divers sujets ;</t>
  </si>
  <si>
    <t xml:space="preserve"> - Analyse des déclarations de revenus requises et explications ;</t>
  </si>
  <si>
    <t xml:space="preserve"> - Analyse et préparation d'un sommaire des diverses implications fiscales à venir ;</t>
  </si>
  <si>
    <t xml:space="preserve"> - Travail relativement à la marginalisation en lien avec la marge à la Banque Nationale ;</t>
  </si>
  <si>
    <t xml:space="preserve"> - Lecture, analyse et rédaction de divers courriels avec vous ;</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</si>
  <si>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</si>
  <si>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</si>
  <si>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</si>
  <si>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</si>
  <si>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Le 25 JUILLET 2023</t>
  </si>
  <si>
    <t># 23280</t>
  </si>
  <si>
    <t xml:space="preserve"> - Préparation à la rencontre et rencontre avec vous par Vidéoconférence relativement à divers sujets, notamment la rémunération ;</t>
  </si>
  <si>
    <t xml:space="preserve"> - Travail relativement aux calculs de rémunérations ;</t>
  </si>
  <si>
    <t xml:space="preserve"> - Analyse de vos diverses questions fiscales relativement à divers sujets, notamment les voitures, l'écart d'acquisition, etc. ;</t>
  </si>
  <si>
    <t xml:space="preserve"> - Diverses demandes de vos nouveaux comptables ;</t>
  </si>
  <si>
    <t xml:space="preserve"> - Lecture, analyse et rédaction de divers courriels avec vous et vos comptables ;</t>
  </si>
  <si>
    <t>Le 3 OCTOBRE 2023</t>
  </si>
  <si>
    <t># 23334</t>
  </si>
  <si>
    <t xml:space="preserve"> - Analyse relativement au travail de fin d'année vs avances aux actionnaires ;</t>
  </si>
  <si>
    <t xml:space="preserve"> - Divers échanges relativement aux autorisations à obtenir relativement aux diverses sociétés ;</t>
  </si>
  <si>
    <t xml:space="preserve"> - Travail avec vos comptables relativement au travail de fin d'année: répondre à leurs diverses questions, fournir des informations additionnelles, analyse des transactions passées, etc.</t>
  </si>
  <si>
    <t xml:space="preserve"> - Diverses discussions téléphoniques avec Michelle et Philippe relativement au retrait de Roch des affaires ;</t>
  </si>
  <si>
    <t xml:space="preserve"> - Demandes des notaires afin d'être en mesure de mettre à jour le livre des minutes avec les transactions survenues en 2022 - analyse et fournir les directives ;</t>
  </si>
  <si>
    <t xml:space="preserve"> - Diverses discussions téléphoniques avec vos comptables ;</t>
  </si>
  <si>
    <t>PHILIPPE ROBILLARD</t>
  </si>
  <si>
    <t>Le 5 DÉCEMBRE 2023</t>
  </si>
  <si>
    <t># 23441</t>
  </si>
  <si>
    <t xml:space="preserve"> - Analyse relativement au travail de fin d'année et planification fiscale de fin d'année ;</t>
  </si>
  <si>
    <t xml:space="preserve"> - Diverses discussions téléphoniques avec Michelle et Philippe relativement à divers sujets ;</t>
  </si>
  <si>
    <t xml:space="preserve"> - Préparer les diverses directives juridiques pour les notaires afin d'être en mesure de mettre à jour les divers livres des minutes relativement aux transactions depuis 18 mois ;</t>
  </si>
  <si>
    <t xml:space="preserve"> - Analyse, recueuillir les informations et compléter les différents formulaires UHT-2900 requis avant le 31/10/2023 ;</t>
  </si>
  <si>
    <t xml:space="preserve"> - Diverses discussions téléphoniques et vidéoconférences avec vos comptables ;</t>
  </si>
  <si>
    <t># 24024</t>
  </si>
  <si>
    <t xml:space="preserve"> - Analyse du fonctionnement de la rémunération de Roch et Michelle, méthodologie, videoconference avec vos conférence et courriel sommaire des recommandations ;</t>
  </si>
  <si>
    <t xml:space="preserve"> - Avancement dans la préparation des différents formulaires et annexes requises afin de déclarer un CDC ;</t>
  </si>
  <si>
    <t xml:space="preserve"> - Validation des informations fiscales pertinentes au calcul du solde du compte de dividende en capital ;</t>
  </si>
  <si>
    <t xml:space="preserve"> - Préparation des directives juridiques aux juristes pour utiliser le compte de dividende en capital ;</t>
  </si>
  <si>
    <t xml:space="preserve"> - Analyses, calculs et préparation de tableaux en lien avec l'établissement d'une juste valeur marchande de la société en 2021 et 2023 ;</t>
  </si>
  <si>
    <t xml:space="preserve"> - Recueullir les différentes informations pertinentes à l'élaboration de l'évaluation de la société en 2021 et en 2023 ;</t>
  </si>
  <si>
    <t>Le 18 FÉVRIER 2024</t>
  </si>
  <si>
    <t>Le 10 MAI 2024</t>
  </si>
  <si>
    <t># 24171</t>
  </si>
  <si>
    <t xml:space="preserve"> - Révision de la documentation juridique afférente à toutes les mises à jour dans les différents livres des minutes depuis les dernières années ;</t>
  </si>
  <si>
    <t xml:space="preserve"> - Révision de la documentation juridique afférente aux dividendes du CDC;</t>
  </si>
  <si>
    <t xml:space="preserve"> - Travail avec vos comptable à la préparation de déclarations de revenus ;</t>
  </si>
  <si>
    <t xml:space="preserve"> - Préparation à la rencontre et rencontre avec vos comptables par Vidéoconférence ;</t>
  </si>
  <si>
    <t xml:space="preserve"> - Réflexions, analyses, discussions échhanges, etc. en lien avec l'évaluation de la société ;</t>
  </si>
  <si>
    <t xml:space="preserve"> - Analyses, recherches et simulations relativement à la possibilité d'effectuer une donation ;</t>
  </si>
  <si>
    <t xml:space="preserve"> - Travail entourant les dividendes/intérêts ;</t>
  </si>
  <si>
    <t xml:space="preserve"> - Analyses, recherches fiscales et réflexions entourant les modifications au gain en capital à votre situation et optimisation ;</t>
  </si>
  <si>
    <t>Le 16 JUIN 2024</t>
  </si>
  <si>
    <t># 24297</t>
  </si>
  <si>
    <t xml:space="preserve"> - Préparation aux diverses rencontres et rencontres avec vous, vos banquiers et vos comptables par Vidéoconférence ;</t>
  </si>
  <si>
    <t xml:space="preserve"> - Recueullir les différentes informations pertinentes pour modifications à la déclaration de revenus ;</t>
  </si>
  <si>
    <t xml:space="preserve"> - Préparation des modifications aux déclarations de revenus ;</t>
  </si>
  <si>
    <t xml:space="preserve"> - Rédaction de directives aux juristes pour la la mise en place de certaines étapes avant le 25/06 ;</t>
  </si>
  <si>
    <t xml:space="preserve"> - Révision de la documentation juridique afférente aux étapes à mettre en place avant le 25/06 ;</t>
  </si>
  <si>
    <t>Le 15 OCTOBRE 2024</t>
  </si>
  <si>
    <t>Philippe Robillard</t>
  </si>
  <si>
    <t>Acier Altitube Inc.</t>
  </si>
  <si>
    <t>2555 avenue Francis-Hughes</t>
  </si>
  <si>
    <t>Laval, Québec, H7S 2H7</t>
  </si>
  <si>
    <t>24-24535</t>
  </si>
  <si>
    <t/>
  </si>
  <si>
    <t xml:space="preserve"> - Préparation aux diverses rencontres et rencontres avec vous par Vidéoconférence;</t>
  </si>
  <si>
    <t xml:space="preserve"> - Diverses discussions téléphoniques avec vous, Michelle et votre comptable;</t>
  </si>
  <si>
    <t xml:space="preserve"> - Recherches et analyses fiscales requises pour analyser les optimisations fiscales possibles;</t>
  </si>
  <si>
    <t xml:space="preserve"> - Recueullir les différentes informations pertinentes à l'élaboration de la planification fiscale;</t>
  </si>
  <si>
    <t xml:space="preserve"> - Préparation de tableaux de détermination du prix de vente;</t>
  </si>
  <si>
    <t xml:space="preserve"> - Préparation de tableaux d'optimisation de différents scénarios possibles ;</t>
  </si>
  <si>
    <t>Heures</t>
  </si>
  <si>
    <t>Taux</t>
  </si>
  <si>
    <t>Frais d'expert en taxes</t>
  </si>
  <si>
    <t>Le 6 MAI 2025</t>
  </si>
  <si>
    <t>Kariane Paradis</t>
  </si>
  <si>
    <t>25-24931</t>
  </si>
  <si>
    <t xml:space="preserve"> -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</si>
</sst>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sz val="10"/>
      <name val="Arial"/>
    </font>
    <font>
      <sz val="11"/>
      <name val="Verdana"/>
      <family val="2"/>
    </font>
    <font>
      <b/>
      <sz val="11"/>
      <color rgb="FF625850"/>
      <name val="Verdana"/>
      <family val="2"/>
    </font>
    <font>
      <b/>
      <u/>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6">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
      <patternFill patternType="solid">
        <fgColor theme="7" tint="0.39994506668294322"/>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4" fontId="1" fillId="0" borderId="0" applyFont="0" applyFill="0" applyBorder="0" applyAlignment="0" applyProtection="0"/>
    <xf numFmtId="44" fontId="1" fillId="0" borderId="0" applyFont="0" applyFill="0" applyBorder="0" applyAlignment="0" applyProtection="0"/>
    <xf numFmtId="9" fontId="22" fillId="0" borderId="0" applyFont="0" applyFill="0" applyBorder="0" applyAlignment="0" applyProtection="0"/>
    <xf numFmtId="0" fontId="1" fillId="0" borderId="0"/>
    <xf numFmtId="164" fontId="1" fillId="0" borderId="0" applyFont="0" applyFill="0" applyBorder="0" applyAlignment="0" applyProtection="0"/>
  </cellStyleXfs>
  <cellXfs count="135">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7" fillId="0" borderId="0" xfId="0" applyFont="1" applyAlignment="1">
      <alignment wrapText="1"/>
    </xf>
    <xf numFmtId="0" fontId="12" fillId="0" borderId="0" xfId="0" applyFont="1" applyAlignment="1">
      <alignment horizontal="left" wrapText="1" indent="1" shrinkToFit="1"/>
    </xf>
    <xf numFmtId="0" fontId="23" fillId="0" borderId="0" xfId="4" applyFont="1"/>
    <xf numFmtId="4" fontId="23" fillId="0" borderId="0" xfId="4" applyNumberFormat="1" applyFont="1" applyAlignment="1">
      <alignment horizontal="right"/>
    </xf>
    <xf numFmtId="168" fontId="23" fillId="0" borderId="0" xfId="4" applyNumberFormat="1" applyFont="1" applyAlignment="1">
      <alignment horizontal="right"/>
    </xf>
    <xf numFmtId="0" fontId="23" fillId="0" borderId="0" xfId="4" applyFont="1" applyAlignment="1">
      <alignment horizontal="left" indent="2"/>
    </xf>
    <xf numFmtId="0" fontId="17" fillId="0" borderId="0" xfId="4" applyFont="1" applyAlignment="1">
      <alignment vertical="center"/>
    </xf>
    <xf numFmtId="0" fontId="16" fillId="0" borderId="0" xfId="4" applyFont="1" applyAlignment="1">
      <alignment vertical="center"/>
    </xf>
    <xf numFmtId="4" fontId="17" fillId="0" borderId="0" xfId="4" applyNumberFormat="1" applyFont="1" applyAlignment="1">
      <alignment horizontal="right" vertical="center"/>
    </xf>
    <xf numFmtId="168" fontId="17" fillId="0" borderId="0" xfId="4" applyNumberFormat="1" applyFont="1" applyAlignment="1">
      <alignment horizontal="right" vertical="center"/>
    </xf>
    <xf numFmtId="49" fontId="16" fillId="0" borderId="0" xfId="4" applyNumberFormat="1" applyFont="1" applyAlignment="1">
      <alignment vertical="center"/>
    </xf>
    <xf numFmtId="4" fontId="16" fillId="0" borderId="0" xfId="4" applyNumberFormat="1" applyFont="1" applyAlignment="1">
      <alignment horizontal="right" vertical="center"/>
    </xf>
    <xf numFmtId="168" fontId="16" fillId="0" borderId="0" xfId="4" applyNumberFormat="1" applyFont="1" applyAlignment="1">
      <alignment horizontal="right" vertical="center"/>
    </xf>
    <xf numFmtId="0" fontId="16" fillId="0" borderId="0" xfId="4" applyFont="1" applyAlignment="1">
      <alignment horizontal="center" vertical="center"/>
    </xf>
    <xf numFmtId="0" fontId="17" fillId="0" borderId="1" xfId="4" applyFont="1" applyBorder="1" applyAlignment="1">
      <alignment vertical="center"/>
    </xf>
    <xf numFmtId="4" fontId="17" fillId="0" borderId="1" xfId="4" applyNumberFormat="1" applyFont="1" applyBorder="1" applyAlignment="1">
      <alignment horizontal="right" vertical="center"/>
    </xf>
    <xf numFmtId="168" fontId="17" fillId="0" borderId="1" xfId="4" applyNumberFormat="1" applyFont="1" applyBorder="1" applyAlignment="1">
      <alignment horizontal="right" vertical="center"/>
    </xf>
    <xf numFmtId="0" fontId="11" fillId="0" borderId="0" xfId="4" applyFont="1" applyAlignment="1">
      <alignment vertical="top"/>
    </xf>
    <xf numFmtId="0" fontId="24" fillId="0" borderId="0" xfId="4" applyFont="1" applyAlignment="1">
      <alignment horizontal="center" vertical="top"/>
    </xf>
    <xf numFmtId="0" fontId="12" fillId="0" borderId="0" xfId="4" applyFont="1" applyAlignment="1">
      <alignment vertical="center"/>
    </xf>
    <xf numFmtId="0" fontId="12" fillId="0" borderId="0" xfId="4" applyFont="1"/>
    <xf numFmtId="0" fontId="24" fillId="0" borderId="0" xfId="4" applyFont="1" applyAlignment="1">
      <alignment vertical="center"/>
    </xf>
    <xf numFmtId="4" fontId="25" fillId="0" borderId="0" xfId="4" applyNumberFormat="1" applyFont="1" applyAlignment="1">
      <alignment horizontal="center" vertical="center"/>
    </xf>
    <xf numFmtId="168" fontId="25" fillId="0" borderId="0" xfId="4" applyNumberFormat="1" applyFont="1" applyAlignment="1">
      <alignment horizontal="center" vertical="center"/>
    </xf>
    <xf numFmtId="0" fontId="12" fillId="0" borderId="0" xfId="4" quotePrefix="1" applyFont="1" applyAlignment="1">
      <alignment horizontal="left" indent="1"/>
    </xf>
    <xf numFmtId="2" fontId="12" fillId="0" borderId="0" xfId="4" applyNumberFormat="1" applyFont="1" applyAlignment="1">
      <alignment horizontal="right" vertical="center" wrapText="1" shrinkToFit="1"/>
    </xf>
    <xf numFmtId="168" fontId="12" fillId="0" borderId="0" xfId="4" applyNumberFormat="1" applyFont="1" applyAlignment="1">
      <alignment horizontal="right" vertical="center" wrapText="1" shrinkToFit="1"/>
    </xf>
    <xf numFmtId="2" fontId="12" fillId="0" borderId="0" xfId="4" applyNumberFormat="1" applyFont="1" applyAlignment="1">
      <alignment horizontal="right" vertical="center"/>
    </xf>
    <xf numFmtId="0" fontId="12" fillId="0" borderId="0" xfId="4" quotePrefix="1" applyFont="1" applyAlignment="1">
      <alignment horizontal="left" wrapText="1" indent="1" shrinkToFit="1"/>
    </xf>
    <xf numFmtId="0" fontId="12" fillId="0" borderId="0" xfId="4" quotePrefix="1" applyFont="1" applyAlignment="1">
      <alignment horizontal="left" vertical="center" wrapText="1" shrinkToFit="1"/>
    </xf>
    <xf numFmtId="0" fontId="24" fillId="0" borderId="0" xfId="4" quotePrefix="1" applyFont="1" applyAlignment="1">
      <alignment horizontal="right" vertical="center" wrapText="1" shrinkToFit="1"/>
    </xf>
    <xf numFmtId="4" fontId="26" fillId="0" borderId="0" xfId="0" applyNumberFormat="1" applyFont="1" applyAlignment="1">
      <alignment horizontal="center" vertical="center" wrapText="1"/>
    </xf>
    <xf numFmtId="168" fontId="26" fillId="0" borderId="0" xfId="0" applyNumberFormat="1" applyFont="1" applyAlignment="1">
      <alignment horizontal="center" wrapText="1"/>
    </xf>
    <xf numFmtId="169" fontId="12" fillId="0" borderId="0" xfId="4" applyNumberFormat="1" applyFont="1" applyAlignment="1">
      <alignment horizontal="center" vertical="center"/>
    </xf>
    <xf numFmtId="168" fontId="12" fillId="0" borderId="0" xfId="4" applyNumberFormat="1" applyFont="1" applyAlignment="1">
      <alignment horizontal="center" vertical="center"/>
    </xf>
    <xf numFmtId="169" fontId="25" fillId="0" borderId="0" xfId="0" applyNumberFormat="1" applyFont="1" applyAlignment="1">
      <alignment horizontal="center" vertical="center"/>
    </xf>
    <xf numFmtId="168" fontId="25" fillId="0" borderId="0" xfId="0" applyNumberFormat="1" applyFont="1" applyAlignment="1">
      <alignment horizontal="center" vertical="center"/>
    </xf>
    <xf numFmtId="0" fontId="12" fillId="0" borderId="0" xfId="4" quotePrefix="1" applyFont="1" applyAlignment="1">
      <alignment vertical="center" wrapText="1" shrinkToFit="1"/>
    </xf>
    <xf numFmtId="7" fontId="12" fillId="0" borderId="0" xfId="4" applyNumberFormat="1" applyFont="1" applyAlignment="1">
      <alignment vertical="center" wrapText="1" shrinkToFit="1"/>
    </xf>
    <xf numFmtId="0" fontId="24" fillId="0" borderId="0" xfId="4" quotePrefix="1" applyFont="1" applyAlignment="1">
      <alignment vertical="center" shrinkToFit="1"/>
    </xf>
    <xf numFmtId="0" fontId="24" fillId="0" borderId="0" xfId="4" applyFont="1" applyAlignment="1">
      <alignment vertical="center" shrinkToFit="1"/>
    </xf>
    <xf numFmtId="0" fontId="16" fillId="0" borderId="0" xfId="4" applyFont="1" applyAlignment="1">
      <alignment horizontal="left" vertical="center"/>
    </xf>
    <xf numFmtId="168" fontId="16" fillId="0" borderId="0" xfId="2" applyNumberFormat="1" applyFont="1"/>
    <xf numFmtId="0" fontId="17" fillId="0" borderId="0" xfId="4" applyFont="1" applyAlignment="1">
      <alignment horizontal="right" vertical="center"/>
    </xf>
    <xf numFmtId="0" fontId="17" fillId="0" borderId="0" xfId="4" applyFont="1"/>
    <xf numFmtId="168" fontId="17" fillId="0" borderId="0" xfId="2" applyNumberFormat="1" applyFont="1"/>
    <xf numFmtId="7" fontId="17" fillId="0" borderId="0" xfId="4" applyNumberFormat="1" applyFont="1" applyAlignment="1">
      <alignment horizontal="right" vertical="center"/>
    </xf>
    <xf numFmtId="168" fontId="16" fillId="0" borderId="0" xfId="5" applyNumberFormat="1" applyFont="1"/>
    <xf numFmtId="10" fontId="17" fillId="0" borderId="0" xfId="3" applyNumberFormat="1" applyFont="1" applyAlignment="1">
      <alignment horizontal="left" vertical="center"/>
    </xf>
    <xf numFmtId="168" fontId="17" fillId="0" borderId="0" xfId="5" applyNumberFormat="1" applyFont="1" applyBorder="1"/>
    <xf numFmtId="0" fontId="17" fillId="0" borderId="0" xfId="4" applyFont="1" applyAlignment="1">
      <alignment horizontal="left" vertical="center"/>
    </xf>
    <xf numFmtId="167" fontId="17" fillId="0" borderId="0" xfId="3" applyNumberFormat="1" applyFont="1" applyAlignment="1">
      <alignment horizontal="left" vertical="center"/>
    </xf>
    <xf numFmtId="168" fontId="17" fillId="0" borderId="17" xfId="5" applyNumberFormat="1" applyFont="1" applyBorder="1"/>
    <xf numFmtId="0" fontId="24" fillId="0" borderId="0" xfId="4" applyFont="1"/>
    <xf numFmtId="166" fontId="17" fillId="0" borderId="0" xfId="5" applyNumberFormat="1" applyFont="1" applyBorder="1"/>
    <xf numFmtId="168" fontId="16" fillId="0" borderId="2" xfId="2" applyNumberFormat="1" applyFont="1" applyBorder="1"/>
    <xf numFmtId="166" fontId="16" fillId="0" borderId="0" xfId="2" applyNumberFormat="1" applyFont="1" applyBorder="1"/>
    <xf numFmtId="168" fontId="17" fillId="0" borderId="0" xfId="4" applyNumberFormat="1" applyFont="1" applyAlignment="1">
      <alignment horizontal="left" vertical="center"/>
    </xf>
    <xf numFmtId="4" fontId="28" fillId="3" borderId="15" xfId="4" applyNumberFormat="1" applyFont="1" applyFill="1" applyBorder="1" applyAlignment="1">
      <alignment horizontal="right" vertical="center"/>
    </xf>
    <xf numFmtId="168" fontId="27" fillId="3" borderId="15" xfId="4" applyNumberFormat="1" applyFont="1" applyFill="1" applyBorder="1" applyAlignment="1">
      <alignment horizontal="right" vertical="center"/>
    </xf>
    <xf numFmtId="0" fontId="14" fillId="0" borderId="0" xfId="4" applyFont="1" applyAlignment="1">
      <alignment vertical="center"/>
    </xf>
    <xf numFmtId="0" fontId="14" fillId="0" borderId="0" xfId="4" applyFont="1"/>
    <xf numFmtId="0" fontId="12" fillId="0" borderId="0" xfId="4" applyFont="1" applyAlignment="1">
      <alignment horizontal="center" vertical="center"/>
    </xf>
    <xf numFmtId="0" fontId="11" fillId="0" borderId="0" xfId="4" applyFont="1"/>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2" fillId="0" borderId="0" xfId="0" applyFont="1" applyAlignment="1">
      <alignment horizontal="center"/>
    </xf>
    <xf numFmtId="0" fontId="10" fillId="0" borderId="13" xfId="0" applyFont="1" applyBorder="1" applyAlignment="1">
      <alignment horizontal="center" vertical="center"/>
    </xf>
    <xf numFmtId="0" fontId="17" fillId="0" borderId="0" xfId="0" applyFont="1" applyAlignment="1">
      <alignment horizontal="left" indent="1"/>
    </xf>
    <xf numFmtId="0" fontId="10" fillId="0" borderId="0" xfId="0" applyFont="1" applyAlignment="1">
      <alignment horizontal="center"/>
    </xf>
    <xf numFmtId="0" fontId="18" fillId="0" borderId="0" xfId="0" applyFont="1" applyAlignment="1">
      <alignment horizontal="center"/>
    </xf>
    <xf numFmtId="0" fontId="5" fillId="2" borderId="0" xfId="0" applyFont="1" applyFill="1" applyAlignment="1">
      <alignment horizontal="center"/>
    </xf>
    <xf numFmtId="0" fontId="16" fillId="0" borderId="13" xfId="4" applyFont="1" applyBorder="1" applyAlignment="1">
      <alignment horizontal="center" vertical="center"/>
    </xf>
    <xf numFmtId="0" fontId="27" fillId="3" borderId="14" xfId="4" applyFont="1" applyFill="1" applyBorder="1" applyAlignment="1">
      <alignment horizontal="left" vertical="center"/>
    </xf>
    <xf numFmtId="0" fontId="27" fillId="3" borderId="15" xfId="4" applyFont="1" applyFill="1" applyBorder="1" applyAlignment="1">
      <alignment horizontal="left" vertical="center"/>
    </xf>
    <xf numFmtId="0" fontId="29" fillId="0" borderId="0" xfId="4" applyFont="1" applyAlignment="1">
      <alignment horizontal="center" vertical="center"/>
    </xf>
    <xf numFmtId="0" fontId="14" fillId="0" borderId="0" xfId="4" applyFont="1" applyAlignment="1">
      <alignment horizontal="center" vertical="center"/>
    </xf>
    <xf numFmtId="0" fontId="18" fillId="0" borderId="0" xfId="4" applyFont="1" applyAlignment="1">
      <alignment horizontal="center" vertical="center"/>
    </xf>
    <xf numFmtId="0" fontId="12" fillId="0" borderId="0" xfId="4" applyFont="1" applyAlignment="1">
      <alignment horizontal="center" vertical="center"/>
    </xf>
    <xf numFmtId="0" fontId="16" fillId="0" borderId="0" xfId="0" applyFont="1" applyAlignment="1">
      <alignment horizontal="center"/>
    </xf>
    <xf numFmtId="4" fontId="23" fillId="5" borderId="0" xfId="4" applyNumberFormat="1" applyFont="1" applyFill="1" applyAlignment="1">
      <alignment horizontal="right"/>
    </xf>
    <xf numFmtId="0" fontId="24" fillId="0" borderId="0" xfId="4" quotePrefix="1" applyFont="1" applyAlignment="1">
      <alignment horizontal="left" indent="1"/>
    </xf>
    <xf numFmtId="169" fontId="25" fillId="0" borderId="0" xfId="4" applyNumberFormat="1" applyFont="1" applyAlignment="1">
      <alignment horizontal="center" vertical="center"/>
    </xf>
    <xf numFmtId="169" fontId="12" fillId="0" borderId="0" xfId="0" applyNumberFormat="1" applyFont="1" applyAlignment="1">
      <alignment horizontal="center" vertical="center"/>
    </xf>
    <xf numFmtId="168" fontId="12" fillId="0" borderId="0" xfId="0" applyNumberFormat="1" applyFont="1" applyAlignment="1">
      <alignment horizontal="center" vertical="center"/>
    </xf>
  </cellXfs>
  <cellStyles count="6">
    <cellStyle name="Milliers" xfId="1" builtinId="3"/>
    <cellStyle name="Milliers 2" xfId="5" xr:uid="{3219147A-436F-414D-A43A-D27933138AF0}"/>
    <cellStyle name="Monétaire" xfId="2" builtinId="4"/>
    <cellStyle name="Normal" xfId="0" builtinId="0"/>
    <cellStyle name="Normal 2" xfId="4" xr:uid="{348A560B-E1C0-4C67-8ADA-897259DB9CBD}"/>
    <cellStyle name="Pourcentage"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E6C4D64-5B3A-4795-9CB8-1A4794A304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8016B14-5C95-43D1-96CF-C5D2B40651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C9BD280-0CE8-4802-831F-AC1D6E3991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7841940-1E46-4745-8542-3A0701EA01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F5F7895-85C4-44DA-A667-04CCD10DD1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AB95796-DA90-4C9A-8708-03719D49D1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2E0C156-ABD9-4A75-9A2E-D6E79A0E11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E7CE0DA-7F9B-4381-AC51-2316BCE60F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EECEC1B-25C7-4ACA-B631-C300E96072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275BCEE-5461-4482-988B-6A71BB4286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933B8D1-9C0A-4128-BBCA-02428619F9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3239AB4-CCAC-4656-9643-9BB7706474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0E93FEE-E483-4713-8B80-5C32A7AC2C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2203E73-5A0A-4E6C-99BB-2D9AED1D95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0D50A73-A08E-467A-B83B-AF77BFFF1D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4659713-D8CF-4946-A0C8-382C281889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28FD25D-977A-478E-9574-4992545C88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A589FB5-0D49-40C8-AE3B-4B43A62346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F715F56-9CF5-4318-AE0F-480DF71C07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E7F9A21-B575-44BA-BC87-025357411F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EF89C226-5DBB-4387-BD32-EE77168C670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B064EDB-8C27-416C-ADB2-3B46B3425C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30721" name="Picture 1">
          <a:extLst>
            <a:ext uri="{FF2B5EF4-FFF2-40B4-BE49-F238E27FC236}">
              <a16:creationId xmlns:a16="http://schemas.microsoft.com/office/drawing/2014/main" id="{60721955-16C0-73BC-5A77-45E38E4C00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4B150A0-AD46-4ED7-BD47-969C073250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906FECC-618D-41AE-807C-9F4C2151DD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84A7CB3-C263-4CEA-90FB-03FA7B63D5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0220955-6D63-418C-87C8-F8CA83140A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85DA2DF-7BB6-4AFA-82A1-487CA7BD7F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0297433-6966-496E-AA4B-BF988CF6E0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topLeftCell="A28"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44</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45</v>
      </c>
      <c r="C35" s="114"/>
      <c r="D35" s="114"/>
      <c r="E35" s="28"/>
      <c r="F35" s="21"/>
    </row>
    <row r="36" spans="1:6" ht="14.25" x14ac:dyDescent="0.2">
      <c r="A36" s="21"/>
      <c r="B36" s="114"/>
      <c r="C36" s="114"/>
      <c r="D36" s="114"/>
      <c r="E36" s="28"/>
      <c r="F36" s="21"/>
    </row>
    <row r="37" spans="1:6" ht="14.25" x14ac:dyDescent="0.2">
      <c r="A37" s="21"/>
      <c r="B37" s="114"/>
      <c r="C37" s="114"/>
      <c r="D37" s="114"/>
      <c r="E37" s="28"/>
      <c r="F37" s="21"/>
    </row>
    <row r="38" spans="1:6" ht="14.25" x14ac:dyDescent="0.2">
      <c r="A38" s="21"/>
      <c r="B38" s="114" t="s">
        <v>2</v>
      </c>
      <c r="C38" s="114"/>
      <c r="D38" s="114"/>
      <c r="E38" s="28"/>
      <c r="F38" s="21"/>
    </row>
    <row r="39" spans="1:6" ht="14.25" x14ac:dyDescent="0.2">
      <c r="A39" s="21"/>
      <c r="B39" s="114"/>
      <c r="C39" s="114"/>
      <c r="D39" s="114"/>
      <c r="E39" s="28"/>
      <c r="F39" s="21"/>
    </row>
    <row r="40" spans="1:6" ht="14.25" x14ac:dyDescent="0.2">
      <c r="A40" s="21"/>
      <c r="B40" s="114"/>
      <c r="C40" s="114"/>
      <c r="D40" s="114"/>
      <c r="E40" s="28"/>
      <c r="F40" s="21"/>
    </row>
    <row r="41" spans="1:6" ht="14.25" x14ac:dyDescent="0.2">
      <c r="A41" s="21"/>
      <c r="B41" s="114" t="s">
        <v>21</v>
      </c>
      <c r="C41" s="114"/>
      <c r="D41" s="114"/>
      <c r="E41" s="28"/>
      <c r="F41" s="21"/>
    </row>
    <row r="42" spans="1:6" ht="14.25" x14ac:dyDescent="0.2">
      <c r="A42" s="21"/>
      <c r="B42" s="114"/>
      <c r="C42" s="114"/>
      <c r="D42" s="114"/>
      <c r="E42" s="28"/>
      <c r="F42" s="21"/>
    </row>
    <row r="43" spans="1:6" ht="14.25" x14ac:dyDescent="0.2">
      <c r="A43" s="21"/>
      <c r="B43" s="114"/>
      <c r="C43" s="114"/>
      <c r="D43" s="114"/>
      <c r="E43" s="28"/>
      <c r="F43" s="21"/>
    </row>
    <row r="44" spans="1:6" ht="14.25" x14ac:dyDescent="0.2">
      <c r="A44" s="21"/>
      <c r="B44" s="114" t="s">
        <v>46</v>
      </c>
      <c r="C44" s="114"/>
      <c r="D44" s="114"/>
      <c r="E44" s="28"/>
      <c r="F44" s="21"/>
    </row>
    <row r="45" spans="1:6" ht="14.25" x14ac:dyDescent="0.2">
      <c r="A45" s="21"/>
      <c r="B45" s="114"/>
      <c r="C45" s="114"/>
      <c r="D45" s="114"/>
      <c r="E45" s="28"/>
      <c r="F45" s="21"/>
    </row>
    <row r="46" spans="1:6" ht="14.25" x14ac:dyDescent="0.2">
      <c r="A46" s="21"/>
      <c r="B46" s="114"/>
      <c r="C46" s="114"/>
      <c r="D46" s="114"/>
      <c r="E46" s="28"/>
      <c r="F46" s="21"/>
    </row>
    <row r="47" spans="1:6" ht="14.25" x14ac:dyDescent="0.2">
      <c r="A47" s="21"/>
      <c r="B47" s="114" t="s">
        <v>47</v>
      </c>
      <c r="C47" s="114"/>
      <c r="D47" s="114"/>
      <c r="E47" s="28"/>
      <c r="F47" s="21"/>
    </row>
    <row r="48" spans="1:6" ht="14.25" x14ac:dyDescent="0.2">
      <c r="A48" s="21"/>
      <c r="B48" s="114"/>
      <c r="C48" s="114"/>
      <c r="D48" s="114"/>
      <c r="E48" s="28"/>
      <c r="F48" s="21"/>
    </row>
    <row r="49" spans="1:6" ht="14.25" x14ac:dyDescent="0.2">
      <c r="A49" s="21"/>
      <c r="B49" s="114"/>
      <c r="C49" s="114"/>
      <c r="D49" s="114"/>
      <c r="E49" s="28"/>
      <c r="F49" s="21"/>
    </row>
    <row r="50" spans="1:6" ht="14.25" x14ac:dyDescent="0.2">
      <c r="A50" s="21"/>
      <c r="B50" s="114" t="s">
        <v>48</v>
      </c>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t="s">
        <v>49</v>
      </c>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t="s">
        <v>50</v>
      </c>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t="s">
        <v>51</v>
      </c>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4.25" x14ac:dyDescent="0.2">
      <c r="A67" s="21"/>
      <c r="B67" s="114"/>
      <c r="C67" s="114"/>
      <c r="D67" s="114"/>
      <c r="E67" s="28"/>
      <c r="F67" s="21"/>
    </row>
    <row r="68" spans="1:6" ht="13.5" customHeight="1" x14ac:dyDescent="0.2">
      <c r="A68" s="21"/>
      <c r="B68" s="114"/>
      <c r="C68" s="114"/>
      <c r="D68" s="114"/>
      <c r="E68" s="28"/>
      <c r="F68" s="21"/>
    </row>
    <row r="69" spans="1:6" ht="13.5" customHeight="1" x14ac:dyDescent="0.2">
      <c r="A69" s="21"/>
      <c r="B69" s="25" t="s">
        <v>15</v>
      </c>
      <c r="C69" s="26"/>
      <c r="D69" s="26"/>
      <c r="E69" s="29">
        <f>11*245</f>
        <v>2695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2695</v>
      </c>
      <c r="F72" s="21"/>
    </row>
    <row r="73" spans="1:6" ht="13.5" customHeight="1" x14ac:dyDescent="0.2">
      <c r="A73" s="21"/>
      <c r="B73" s="26" t="s">
        <v>5</v>
      </c>
      <c r="C73" s="31">
        <v>0.05</v>
      </c>
      <c r="D73" s="26"/>
      <c r="E73" s="35">
        <f>ROUND(E72*C73,2)</f>
        <v>134.75</v>
      </c>
      <c r="F73" s="21"/>
    </row>
    <row r="74" spans="1:6" ht="13.5" customHeight="1" x14ac:dyDescent="0.2">
      <c r="A74" s="21"/>
      <c r="B74" s="26" t="s">
        <v>4</v>
      </c>
      <c r="C74" s="42">
        <v>9.9750000000000005E-2</v>
      </c>
      <c r="D74" s="26"/>
      <c r="E74" s="43">
        <f>ROUND(E72*C74,2)</f>
        <v>268.83</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3098.58</v>
      </c>
      <c r="F76" s="21"/>
    </row>
    <row r="77" spans="1:6" ht="15.75" thickTop="1" x14ac:dyDescent="0.2">
      <c r="A77" s="21"/>
      <c r="B77" s="118"/>
      <c r="C77" s="118"/>
      <c r="D77" s="118"/>
      <c r="E77" s="36"/>
      <c r="F77" s="21"/>
    </row>
    <row r="78" spans="1:6" ht="15" x14ac:dyDescent="0.2">
      <c r="A78" s="21"/>
      <c r="B78" s="115" t="s">
        <v>18</v>
      </c>
      <c r="C78" s="115"/>
      <c r="D78" s="115"/>
      <c r="E78" s="36">
        <v>0</v>
      </c>
      <c r="F78" s="21"/>
    </row>
    <row r="79" spans="1:6" ht="15" x14ac:dyDescent="0.2">
      <c r="A79" s="21"/>
      <c r="B79" s="118"/>
      <c r="C79" s="118"/>
      <c r="D79" s="118"/>
      <c r="E79" s="36"/>
      <c r="F79" s="21"/>
    </row>
    <row r="80" spans="1:6" ht="19.5" customHeight="1" x14ac:dyDescent="0.2">
      <c r="A80" s="21"/>
      <c r="B80" s="37" t="s">
        <v>17</v>
      </c>
      <c r="C80" s="38"/>
      <c r="D80" s="38"/>
      <c r="E80" s="39">
        <f>E76-E78</f>
        <v>3098.58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2"/>
      <c r="C83" s="112"/>
      <c r="D83" s="112"/>
      <c r="E83" s="112"/>
      <c r="F83" s="21"/>
    </row>
    <row r="84" spans="1:6" ht="14.25" x14ac:dyDescent="0.2">
      <c r="A84" s="120" t="s">
        <v>32</v>
      </c>
      <c r="B84" s="120"/>
      <c r="C84" s="120"/>
      <c r="D84" s="120"/>
      <c r="E84" s="120"/>
      <c r="F84" s="120"/>
    </row>
    <row r="85" spans="1:6" ht="14.25" x14ac:dyDescent="0.2">
      <c r="A85" s="116" t="s">
        <v>33</v>
      </c>
      <c r="B85" s="116"/>
      <c r="C85" s="116"/>
      <c r="D85" s="116"/>
      <c r="E85" s="116"/>
      <c r="F85" s="116"/>
    </row>
    <row r="86" spans="1:6" x14ac:dyDescent="0.2">
      <c r="A86" s="21"/>
      <c r="B86" s="21"/>
      <c r="C86" s="21"/>
      <c r="D86" s="21"/>
      <c r="E86" s="21"/>
      <c r="F86" s="21"/>
    </row>
    <row r="87" spans="1:6" x14ac:dyDescent="0.2">
      <c r="A87" s="21"/>
      <c r="B87" s="113"/>
      <c r="C87" s="113"/>
      <c r="D87" s="113"/>
      <c r="E87" s="113"/>
      <c r="F87" s="21"/>
    </row>
    <row r="88" spans="1:6" ht="15" x14ac:dyDescent="0.2">
      <c r="A88" s="119" t="s">
        <v>7</v>
      </c>
      <c r="B88" s="119"/>
      <c r="C88" s="119"/>
      <c r="D88" s="119"/>
      <c r="E88" s="119"/>
      <c r="F88" s="119"/>
    </row>
    <row r="90" spans="1:6" ht="39.75" customHeight="1" x14ac:dyDescent="0.2">
      <c r="B90" s="110"/>
      <c r="C90" s="111"/>
      <c r="D90" s="111"/>
    </row>
    <row r="91" spans="1:6" ht="13.5" customHeight="1" x14ac:dyDescent="0.2"/>
    <row r="92" spans="1:6" x14ac:dyDescent="0.2">
      <c r="B92" s="16"/>
      <c r="C92" s="16"/>
      <c r="D92" s="16"/>
    </row>
  </sheetData>
  <mergeCells count="46">
    <mergeCell ref="A88:F88"/>
    <mergeCell ref="A84:F84"/>
    <mergeCell ref="B33:D33"/>
    <mergeCell ref="B34:D34"/>
    <mergeCell ref="B64:D64"/>
    <mergeCell ref="B65:D65"/>
    <mergeCell ref="B66:D66"/>
    <mergeCell ref="B67:D67"/>
    <mergeCell ref="B68:D68"/>
    <mergeCell ref="B59:D59"/>
    <mergeCell ref="B60:D60"/>
    <mergeCell ref="B61:D61"/>
    <mergeCell ref="B62:D62"/>
    <mergeCell ref="B63:D63"/>
    <mergeCell ref="B53:D53"/>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26" scale="26"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76EF2-CE8D-4182-A85E-896F186BB94F}">
  <sheetPr codeName="Feuil11">
    <pageSetUpPr fitToPage="1"/>
  </sheetPr>
  <dimension ref="A12:F90"/>
  <sheetViews>
    <sheetView view="pageBreakPreview"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127</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31.5" customHeight="1" x14ac:dyDescent="0.2">
      <c r="A35" s="21"/>
      <c r="B35" s="114" t="s">
        <v>129</v>
      </c>
      <c r="C35" s="114"/>
      <c r="D35" s="114"/>
      <c r="E35" s="28"/>
      <c r="F35" s="21"/>
    </row>
    <row r="36" spans="1:6" ht="14.25" x14ac:dyDescent="0.2">
      <c r="A36" s="21"/>
      <c r="B36" s="114"/>
      <c r="C36" s="114"/>
      <c r="D36" s="114"/>
      <c r="E36" s="28"/>
      <c r="F36" s="21"/>
    </row>
    <row r="37" spans="1:6" ht="14.25" x14ac:dyDescent="0.2">
      <c r="A37" s="21"/>
      <c r="B37" s="114" t="s">
        <v>130</v>
      </c>
      <c r="C37" s="114"/>
      <c r="D37" s="114"/>
      <c r="E37" s="28"/>
      <c r="F37" s="21"/>
    </row>
    <row r="38" spans="1:6" ht="14.25" x14ac:dyDescent="0.2">
      <c r="A38" s="21"/>
      <c r="B38" s="114"/>
      <c r="C38" s="114"/>
      <c r="D38" s="114"/>
      <c r="E38" s="28"/>
      <c r="F38" s="21"/>
    </row>
    <row r="39" spans="1:6" ht="14.25" x14ac:dyDescent="0.2">
      <c r="A39" s="21"/>
      <c r="B39" s="114"/>
      <c r="C39" s="114"/>
      <c r="D39" s="114"/>
      <c r="E39" s="28"/>
      <c r="F39" s="21"/>
    </row>
    <row r="40" spans="1:6" ht="14.25" x14ac:dyDescent="0.2">
      <c r="A40" s="21"/>
      <c r="B40" s="114"/>
      <c r="C40" s="114"/>
      <c r="D40" s="114"/>
      <c r="E40" s="28"/>
      <c r="F40" s="21"/>
    </row>
    <row r="41" spans="1:6" ht="14.25" x14ac:dyDescent="0.2">
      <c r="A41" s="21"/>
      <c r="B41" s="114"/>
      <c r="C41" s="114"/>
      <c r="D41" s="114"/>
      <c r="E41" s="28"/>
      <c r="F41" s="21"/>
    </row>
    <row r="42" spans="1:6" ht="14.25" x14ac:dyDescent="0.2">
      <c r="A42" s="21"/>
      <c r="B42" s="114"/>
      <c r="C42" s="114"/>
      <c r="D42" s="114"/>
      <c r="E42" s="28"/>
      <c r="F42" s="21"/>
    </row>
    <row r="43" spans="1:6" ht="14.25" x14ac:dyDescent="0.2">
      <c r="A43" s="21"/>
      <c r="B43" s="114"/>
      <c r="C43" s="114"/>
      <c r="D43" s="114"/>
      <c r="E43" s="28"/>
      <c r="F43" s="21"/>
    </row>
    <row r="44" spans="1:6" ht="14.25" x14ac:dyDescent="0.2">
      <c r="A44" s="21"/>
      <c r="B44" s="114"/>
      <c r="C44" s="114"/>
      <c r="D44" s="114"/>
      <c r="E44" s="28"/>
      <c r="F44" s="21"/>
    </row>
    <row r="45" spans="1:6" ht="14.25" x14ac:dyDescent="0.2">
      <c r="A45" s="21"/>
      <c r="B45" s="114"/>
      <c r="C45" s="114"/>
      <c r="D45" s="114"/>
      <c r="E45" s="28"/>
      <c r="F45" s="21"/>
    </row>
    <row r="46" spans="1:6" ht="14.25" x14ac:dyDescent="0.2">
      <c r="A46" s="21"/>
      <c r="B46" s="114"/>
      <c r="C46" s="114"/>
      <c r="D46" s="114"/>
      <c r="E46" s="28"/>
      <c r="F46" s="21"/>
    </row>
    <row r="47" spans="1:6" ht="14.25" x14ac:dyDescent="0.2">
      <c r="A47" s="21"/>
      <c r="B47" s="114"/>
      <c r="C47" s="114"/>
      <c r="D47" s="114"/>
      <c r="E47" s="28"/>
      <c r="F47" s="21"/>
    </row>
    <row r="48" spans="1:6" ht="14.25" x14ac:dyDescent="0.2">
      <c r="A48" s="21"/>
      <c r="B48" s="114"/>
      <c r="C48" s="114"/>
      <c r="D48" s="114"/>
      <c r="E48" s="28"/>
      <c r="F48" s="21"/>
    </row>
    <row r="49" spans="1:6" ht="14.25" x14ac:dyDescent="0.2">
      <c r="A49" s="21"/>
      <c r="B49" s="114"/>
      <c r="C49" s="114"/>
      <c r="D49" s="114"/>
      <c r="E49" s="28"/>
      <c r="F49" s="21"/>
    </row>
    <row r="50" spans="1:6" ht="14.25" x14ac:dyDescent="0.2">
      <c r="A50" s="21"/>
      <c r="B50" s="114"/>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3.5" customHeight="1" x14ac:dyDescent="0.2">
      <c r="A66" s="21"/>
      <c r="B66" s="114"/>
      <c r="C66" s="114"/>
      <c r="D66" s="114"/>
      <c r="E66" s="28"/>
      <c r="F66" s="21"/>
    </row>
    <row r="67" spans="1:6" ht="13.5" customHeight="1" x14ac:dyDescent="0.2">
      <c r="A67" s="21"/>
      <c r="B67" s="25" t="s">
        <v>15</v>
      </c>
      <c r="C67" s="26"/>
      <c r="D67" s="26"/>
      <c r="E67" s="29">
        <f>4.25*285</f>
        <v>1211.25</v>
      </c>
      <c r="F67" s="21"/>
    </row>
    <row r="68" spans="1:6" ht="13.5" customHeight="1" x14ac:dyDescent="0.2">
      <c r="A68" s="21"/>
      <c r="B68" s="34" t="s">
        <v>12</v>
      </c>
      <c r="C68" s="26"/>
      <c r="D68" s="26"/>
      <c r="E68" s="30">
        <v>0</v>
      </c>
      <c r="F68" s="21"/>
    </row>
    <row r="69" spans="1:6" ht="13.5" customHeight="1" x14ac:dyDescent="0.2">
      <c r="A69" s="21"/>
      <c r="B69" s="34" t="s">
        <v>128</v>
      </c>
      <c r="C69" s="26"/>
      <c r="D69" s="26"/>
      <c r="E69" s="30">
        <v>200</v>
      </c>
      <c r="F69" s="21"/>
    </row>
    <row r="70" spans="1:6" ht="13.5" customHeight="1" x14ac:dyDescent="0.2">
      <c r="A70" s="21"/>
      <c r="B70" s="25" t="s">
        <v>14</v>
      </c>
      <c r="C70" s="26"/>
      <c r="D70" s="26"/>
      <c r="E70" s="29">
        <f>SUM(E67:E69)</f>
        <v>1411.25</v>
      </c>
      <c r="F70" s="21"/>
    </row>
    <row r="71" spans="1:6" ht="13.5" customHeight="1" x14ac:dyDescent="0.2">
      <c r="A71" s="21"/>
      <c r="B71" s="26" t="s">
        <v>5</v>
      </c>
      <c r="C71" s="31">
        <v>0.05</v>
      </c>
      <c r="D71" s="26"/>
      <c r="E71" s="35">
        <f>ROUND(E70*C71,2)</f>
        <v>70.56</v>
      </c>
      <c r="F71" s="21"/>
    </row>
    <row r="72" spans="1:6" ht="13.5" customHeight="1" x14ac:dyDescent="0.2">
      <c r="A72" s="21"/>
      <c r="B72" s="26" t="s">
        <v>4</v>
      </c>
      <c r="C72" s="42">
        <v>9.9750000000000005E-2</v>
      </c>
      <c r="D72" s="26"/>
      <c r="E72" s="43">
        <f>ROUND(E70*C72,2)</f>
        <v>140.77000000000001</v>
      </c>
      <c r="F72" s="21"/>
    </row>
    <row r="73" spans="1:6" ht="13.5" customHeight="1" x14ac:dyDescent="0.2">
      <c r="A73" s="21"/>
      <c r="B73" s="26"/>
      <c r="C73" s="26"/>
      <c r="D73" s="26"/>
      <c r="E73" s="32"/>
      <c r="F73" s="21"/>
    </row>
    <row r="74" spans="1:6" ht="16.5" customHeight="1" thickBot="1" x14ac:dyDescent="0.25">
      <c r="A74" s="21"/>
      <c r="B74" s="25" t="s">
        <v>16</v>
      </c>
      <c r="C74" s="26"/>
      <c r="D74" s="26"/>
      <c r="E74" s="33">
        <f>SUM(E70:E72)</f>
        <v>1622.58</v>
      </c>
      <c r="F74" s="21"/>
    </row>
    <row r="75" spans="1:6" ht="15.75" thickTop="1" x14ac:dyDescent="0.2">
      <c r="A75" s="21"/>
      <c r="B75" s="118"/>
      <c r="C75" s="118"/>
      <c r="D75" s="118"/>
      <c r="E75" s="36"/>
      <c r="F75" s="21"/>
    </row>
    <row r="76" spans="1:6" ht="15" x14ac:dyDescent="0.2">
      <c r="A76" s="21"/>
      <c r="B76" s="115" t="s">
        <v>18</v>
      </c>
      <c r="C76" s="115"/>
      <c r="D76" s="115"/>
      <c r="E76" s="36">
        <v>0</v>
      </c>
      <c r="F76" s="21"/>
    </row>
    <row r="77" spans="1:6" ht="15" x14ac:dyDescent="0.2">
      <c r="A77" s="21"/>
      <c r="B77" s="118"/>
      <c r="C77" s="118"/>
      <c r="D77" s="118"/>
      <c r="E77" s="36"/>
      <c r="F77" s="21"/>
    </row>
    <row r="78" spans="1:6" ht="19.5" customHeight="1" x14ac:dyDescent="0.2">
      <c r="A78" s="21"/>
      <c r="B78" s="37" t="s">
        <v>17</v>
      </c>
      <c r="C78" s="38"/>
      <c r="D78" s="38"/>
      <c r="E78" s="39">
        <f>E74-E76</f>
        <v>1622.58</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12"/>
      <c r="C81" s="112"/>
      <c r="D81" s="112"/>
      <c r="E81" s="112"/>
      <c r="F81" s="21"/>
    </row>
    <row r="82" spans="1:6" ht="14.25" x14ac:dyDescent="0.2">
      <c r="A82" s="120" t="s">
        <v>32</v>
      </c>
      <c r="B82" s="120"/>
      <c r="C82" s="120"/>
      <c r="D82" s="120"/>
      <c r="E82" s="120"/>
      <c r="F82" s="120"/>
    </row>
    <row r="83" spans="1:6" ht="14.25" x14ac:dyDescent="0.2">
      <c r="A83" s="116" t="s">
        <v>33</v>
      </c>
      <c r="B83" s="116"/>
      <c r="C83" s="116"/>
      <c r="D83" s="116"/>
      <c r="E83" s="116"/>
      <c r="F83" s="116"/>
    </row>
    <row r="84" spans="1:6" x14ac:dyDescent="0.2">
      <c r="A84" s="21"/>
      <c r="B84" s="21"/>
      <c r="C84" s="21"/>
      <c r="D84" s="21"/>
      <c r="E84" s="21"/>
      <c r="F84" s="21"/>
    </row>
    <row r="85" spans="1:6" x14ac:dyDescent="0.2">
      <c r="A85" s="21"/>
      <c r="B85" s="113"/>
      <c r="C85" s="113"/>
      <c r="D85" s="113"/>
      <c r="E85" s="113"/>
      <c r="F85" s="21"/>
    </row>
    <row r="86" spans="1:6" ht="15" x14ac:dyDescent="0.2">
      <c r="A86" s="119" t="s">
        <v>7</v>
      </c>
      <c r="B86" s="119"/>
      <c r="C86" s="119"/>
      <c r="D86" s="119"/>
      <c r="E86" s="119"/>
      <c r="F86" s="119"/>
    </row>
    <row r="88" spans="1:6" ht="39.75" customHeight="1" x14ac:dyDescent="0.2">
      <c r="B88" s="110"/>
      <c r="C88" s="111"/>
      <c r="D88" s="111"/>
    </row>
    <row r="89" spans="1:6" ht="13.5" customHeight="1" x14ac:dyDescent="0.2"/>
    <row r="90" spans="1:6" x14ac:dyDescent="0.2">
      <c r="B90" s="16"/>
      <c r="C90" s="16"/>
      <c r="D90" s="16"/>
    </row>
  </sheetData>
  <mergeCells count="44">
    <mergeCell ref="B88:D88"/>
    <mergeCell ref="B38:D38"/>
    <mergeCell ref="B77:D77"/>
    <mergeCell ref="B81:E81"/>
    <mergeCell ref="A82:F82"/>
    <mergeCell ref="A83:F83"/>
    <mergeCell ref="B85:E85"/>
    <mergeCell ref="A86:F86"/>
    <mergeCell ref="B63:D63"/>
    <mergeCell ref="B64:D64"/>
    <mergeCell ref="B65:D65"/>
    <mergeCell ref="B66:D66"/>
    <mergeCell ref="B75:D75"/>
    <mergeCell ref="B76:D76"/>
    <mergeCell ref="B57:D57"/>
    <mergeCell ref="B58:D58"/>
    <mergeCell ref="B59:D59"/>
    <mergeCell ref="B60:D60"/>
    <mergeCell ref="B61:D61"/>
    <mergeCell ref="B62:D62"/>
    <mergeCell ref="B51:D51"/>
    <mergeCell ref="B52:D52"/>
    <mergeCell ref="B53:D53"/>
    <mergeCell ref="B54:D54"/>
    <mergeCell ref="B55:D55"/>
    <mergeCell ref="B56:D56"/>
    <mergeCell ref="B50:D50"/>
    <mergeCell ref="B39:D39"/>
    <mergeCell ref="B40:D40"/>
    <mergeCell ref="B41:D41"/>
    <mergeCell ref="B42:D42"/>
    <mergeCell ref="B43:D43"/>
    <mergeCell ref="B44:D44"/>
    <mergeCell ref="B45:D45"/>
    <mergeCell ref="B46:D46"/>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5:B77 B12:B20 B33:B66" xr:uid="{F84FC9EB-135D-43FA-9E55-57790BD01856}">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7CF06-C7A7-44F7-A402-1DC155F4229D}">
  <sheetPr codeName="Feuil12">
    <pageSetUpPr fitToPage="1"/>
  </sheetPr>
  <dimension ref="A12:F91"/>
  <sheetViews>
    <sheetView view="pageBreakPreview" topLeftCell="A31" zoomScale="80" zoomScaleNormal="100" zoomScaleSheetLayoutView="80" workbookViewId="0">
      <selection activeCell="B71" sqref="B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132</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133</v>
      </c>
      <c r="C35" s="114"/>
      <c r="D35" s="114"/>
      <c r="E35" s="28"/>
      <c r="F35" s="21"/>
    </row>
    <row r="36" spans="1:6" ht="14.25" x14ac:dyDescent="0.2">
      <c r="A36" s="21"/>
      <c r="B36" s="114"/>
      <c r="C36" s="114"/>
      <c r="D36" s="114"/>
      <c r="E36" s="28"/>
      <c r="F36" s="21"/>
    </row>
    <row r="37" spans="1:6" ht="14.25" x14ac:dyDescent="0.2">
      <c r="A37" s="21"/>
      <c r="B37" s="114" t="s">
        <v>134</v>
      </c>
      <c r="C37" s="114"/>
      <c r="D37" s="114"/>
      <c r="E37" s="28"/>
      <c r="F37" s="21"/>
    </row>
    <row r="38" spans="1:6" ht="14.25" x14ac:dyDescent="0.2">
      <c r="A38" s="21"/>
      <c r="B38" s="114"/>
      <c r="C38" s="114"/>
      <c r="D38" s="114"/>
      <c r="E38" s="28"/>
      <c r="F38" s="21"/>
    </row>
    <row r="39" spans="1:6" ht="14.25" x14ac:dyDescent="0.2">
      <c r="A39" s="21"/>
      <c r="B39" s="114"/>
      <c r="C39" s="114"/>
      <c r="D39" s="114"/>
      <c r="E39" s="28"/>
      <c r="F39" s="21"/>
    </row>
    <row r="40" spans="1:6" ht="14.25" x14ac:dyDescent="0.2">
      <c r="A40" s="21"/>
      <c r="B40" s="114"/>
      <c r="C40" s="114"/>
      <c r="D40" s="114"/>
      <c r="E40" s="28"/>
      <c r="F40" s="21"/>
    </row>
    <row r="41" spans="1:6" ht="14.25" x14ac:dyDescent="0.2">
      <c r="A41" s="21"/>
      <c r="B41" s="114"/>
      <c r="C41" s="114"/>
      <c r="D41" s="114"/>
      <c r="E41" s="28"/>
      <c r="F41" s="21"/>
    </row>
    <row r="42" spans="1:6" ht="14.25" x14ac:dyDescent="0.2">
      <c r="A42" s="21"/>
      <c r="B42" s="114"/>
      <c r="C42" s="114"/>
      <c r="D42" s="114"/>
      <c r="E42" s="28"/>
      <c r="F42" s="21"/>
    </row>
    <row r="43" spans="1:6" ht="14.25" x14ac:dyDescent="0.2">
      <c r="A43" s="21"/>
      <c r="B43" s="114"/>
      <c r="C43" s="114"/>
      <c r="D43" s="114"/>
      <c r="E43" s="28"/>
      <c r="F43" s="21"/>
    </row>
    <row r="44" spans="1:6" ht="14.25" x14ac:dyDescent="0.2">
      <c r="A44" s="21"/>
      <c r="B44" s="114"/>
      <c r="C44" s="114"/>
      <c r="D44" s="114"/>
      <c r="E44" s="28"/>
      <c r="F44" s="21"/>
    </row>
    <row r="45" spans="1:6" ht="14.25" x14ac:dyDescent="0.2">
      <c r="A45" s="21"/>
      <c r="B45" s="114"/>
      <c r="C45" s="114"/>
      <c r="D45" s="114"/>
      <c r="E45" s="28"/>
      <c r="F45" s="21"/>
    </row>
    <row r="46" spans="1:6" ht="14.25" x14ac:dyDescent="0.2">
      <c r="A46" s="21"/>
      <c r="B46" s="114"/>
      <c r="C46" s="114"/>
      <c r="D46" s="114"/>
      <c r="E46" s="28"/>
      <c r="F46" s="21"/>
    </row>
    <row r="47" spans="1:6" ht="14.25" x14ac:dyDescent="0.2">
      <c r="A47" s="21"/>
      <c r="B47" s="114"/>
      <c r="C47" s="114"/>
      <c r="D47" s="114"/>
      <c r="E47" s="28"/>
      <c r="F47" s="21"/>
    </row>
    <row r="48" spans="1:6" ht="14.25" x14ac:dyDescent="0.2">
      <c r="A48" s="21"/>
      <c r="B48" s="114"/>
      <c r="C48" s="114"/>
      <c r="D48" s="114"/>
      <c r="E48" s="28"/>
      <c r="F48" s="21"/>
    </row>
    <row r="49" spans="1:6" ht="14.25" x14ac:dyDescent="0.2">
      <c r="A49" s="21"/>
      <c r="B49" s="114"/>
      <c r="C49" s="114"/>
      <c r="D49" s="114"/>
      <c r="E49" s="28"/>
      <c r="F49" s="21"/>
    </row>
    <row r="50" spans="1:6" ht="14.25" x14ac:dyDescent="0.2">
      <c r="A50" s="21"/>
      <c r="B50" s="114"/>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3.5" customHeight="1" x14ac:dyDescent="0.2">
      <c r="A67" s="21"/>
      <c r="B67" s="114"/>
      <c r="C67" s="114"/>
      <c r="D67" s="114"/>
      <c r="E67" s="28"/>
      <c r="F67" s="21"/>
    </row>
    <row r="68" spans="1:6" ht="13.5" customHeight="1" x14ac:dyDescent="0.2">
      <c r="A68" s="21"/>
      <c r="B68" s="25" t="s">
        <v>15</v>
      </c>
      <c r="C68" s="26"/>
      <c r="D68" s="26"/>
      <c r="E68" s="29">
        <f>2*295</f>
        <v>590</v>
      </c>
      <c r="F68" s="21"/>
    </row>
    <row r="69" spans="1:6" ht="13.5" customHeight="1" x14ac:dyDescent="0.2">
      <c r="A69" s="21"/>
      <c r="B69" s="34" t="s">
        <v>12</v>
      </c>
      <c r="C69" s="26"/>
      <c r="D69" s="26"/>
      <c r="E69" s="30">
        <v>0</v>
      </c>
      <c r="F69" s="21"/>
    </row>
    <row r="70" spans="1:6" ht="13.5" customHeight="1" x14ac:dyDescent="0.2">
      <c r="A70" s="21"/>
      <c r="B70" s="34" t="s">
        <v>135</v>
      </c>
      <c r="C70" s="26"/>
      <c r="D70" s="26"/>
      <c r="E70" s="30">
        <v>0</v>
      </c>
      <c r="F70" s="21"/>
    </row>
    <row r="71" spans="1:6" ht="13.5" customHeight="1" x14ac:dyDescent="0.2">
      <c r="A71" s="21"/>
      <c r="B71" s="25" t="s">
        <v>14</v>
      </c>
      <c r="C71" s="26"/>
      <c r="D71" s="26"/>
      <c r="E71" s="29">
        <f>SUM(E68:E70)</f>
        <v>590</v>
      </c>
      <c r="F71" s="21"/>
    </row>
    <row r="72" spans="1:6" ht="13.5" customHeight="1" x14ac:dyDescent="0.2">
      <c r="A72" s="21"/>
      <c r="B72" s="26" t="s">
        <v>5</v>
      </c>
      <c r="C72" s="31">
        <v>0.05</v>
      </c>
      <c r="D72" s="26"/>
      <c r="E72" s="35">
        <f>ROUND(E71*C72,2)</f>
        <v>29.5</v>
      </c>
      <c r="F72" s="21"/>
    </row>
    <row r="73" spans="1:6" ht="13.5" customHeight="1" x14ac:dyDescent="0.2">
      <c r="A73" s="21"/>
      <c r="B73" s="26" t="s">
        <v>4</v>
      </c>
      <c r="C73" s="42">
        <v>9.9750000000000005E-2</v>
      </c>
      <c r="D73" s="26"/>
      <c r="E73" s="43">
        <f>ROUND(E71*C73,2)</f>
        <v>58.85</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678.35</v>
      </c>
      <c r="F75" s="21"/>
    </row>
    <row r="76" spans="1:6" ht="15.75" thickTop="1" x14ac:dyDescent="0.2">
      <c r="A76" s="21"/>
      <c r="B76" s="118"/>
      <c r="C76" s="118"/>
      <c r="D76" s="118"/>
      <c r="E76" s="36"/>
      <c r="F76" s="21"/>
    </row>
    <row r="77" spans="1:6" ht="15" x14ac:dyDescent="0.2">
      <c r="A77" s="21"/>
      <c r="B77" s="115" t="s">
        <v>18</v>
      </c>
      <c r="C77" s="115"/>
      <c r="D77" s="115"/>
      <c r="E77" s="36">
        <v>0</v>
      </c>
      <c r="F77" s="21"/>
    </row>
    <row r="78" spans="1:6" ht="15" x14ac:dyDescent="0.2">
      <c r="A78" s="21"/>
      <c r="B78" s="118"/>
      <c r="C78" s="118"/>
      <c r="D78" s="118"/>
      <c r="E78" s="36"/>
      <c r="F78" s="21"/>
    </row>
    <row r="79" spans="1:6" ht="19.5" customHeight="1" x14ac:dyDescent="0.2">
      <c r="A79" s="21"/>
      <c r="B79" s="37" t="s">
        <v>17</v>
      </c>
      <c r="C79" s="38"/>
      <c r="D79" s="38"/>
      <c r="E79" s="39">
        <f>E75-E77</f>
        <v>678.35</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2"/>
      <c r="C82" s="112"/>
      <c r="D82" s="112"/>
      <c r="E82" s="112"/>
      <c r="F82" s="21"/>
    </row>
    <row r="83" spans="1:6" ht="14.25" x14ac:dyDescent="0.2">
      <c r="A83" s="120" t="s">
        <v>32</v>
      </c>
      <c r="B83" s="120"/>
      <c r="C83" s="120"/>
      <c r="D83" s="120"/>
      <c r="E83" s="120"/>
      <c r="F83" s="120"/>
    </row>
    <row r="84" spans="1:6" ht="14.25" x14ac:dyDescent="0.2">
      <c r="A84" s="116" t="s">
        <v>33</v>
      </c>
      <c r="B84" s="116"/>
      <c r="C84" s="116"/>
      <c r="D84" s="116"/>
      <c r="E84" s="116"/>
      <c r="F84" s="116"/>
    </row>
    <row r="85" spans="1:6" x14ac:dyDescent="0.2">
      <c r="A85" s="21"/>
      <c r="B85" s="21"/>
      <c r="C85" s="21"/>
      <c r="D85" s="21"/>
      <c r="E85" s="21"/>
      <c r="F85" s="21"/>
    </row>
    <row r="86" spans="1:6" x14ac:dyDescent="0.2">
      <c r="A86" s="21"/>
      <c r="B86" s="113"/>
      <c r="C86" s="113"/>
      <c r="D86" s="113"/>
      <c r="E86" s="113"/>
      <c r="F86" s="21"/>
    </row>
    <row r="87" spans="1:6" ht="15" x14ac:dyDescent="0.2">
      <c r="A87" s="119" t="s">
        <v>7</v>
      </c>
      <c r="B87" s="119"/>
      <c r="C87" s="119"/>
      <c r="D87" s="119"/>
      <c r="E87" s="119"/>
      <c r="F87" s="119"/>
    </row>
    <row r="89" spans="1:6" ht="39.75" customHeight="1" x14ac:dyDescent="0.2">
      <c r="B89" s="110"/>
      <c r="C89" s="111"/>
      <c r="D89" s="111"/>
    </row>
    <row r="90" spans="1:6" ht="13.5" customHeight="1" x14ac:dyDescent="0.2"/>
    <row r="91" spans="1:6" x14ac:dyDescent="0.2">
      <c r="B91" s="16"/>
      <c r="C91" s="16"/>
      <c r="D91" s="16"/>
    </row>
  </sheetData>
  <mergeCells count="45">
    <mergeCell ref="B44:D44"/>
    <mergeCell ref="A30:F30"/>
    <mergeCell ref="B33:D33"/>
    <mergeCell ref="B34:D34"/>
    <mergeCell ref="B35:D35"/>
    <mergeCell ref="B36:D36"/>
    <mergeCell ref="B37:D37"/>
    <mergeCell ref="B38:D38"/>
    <mergeCell ref="B39:D39"/>
    <mergeCell ref="B41:D41"/>
    <mergeCell ref="B42:D42"/>
    <mergeCell ref="B43:D43"/>
    <mergeCell ref="B56:D56"/>
    <mergeCell ref="B45:D45"/>
    <mergeCell ref="B46:D46"/>
    <mergeCell ref="B47:D47"/>
    <mergeCell ref="B48:D48"/>
    <mergeCell ref="B49:D49"/>
    <mergeCell ref="B50:D50"/>
    <mergeCell ref="B51:D51"/>
    <mergeCell ref="B52:D52"/>
    <mergeCell ref="B53:D53"/>
    <mergeCell ref="B54:D54"/>
    <mergeCell ref="B55:D55"/>
    <mergeCell ref="B58:D58"/>
    <mergeCell ref="B59:D59"/>
    <mergeCell ref="B60:D60"/>
    <mergeCell ref="B61:D61"/>
    <mergeCell ref="B62:D62"/>
    <mergeCell ref="A87:F87"/>
    <mergeCell ref="B89:D89"/>
    <mergeCell ref="B40:D40"/>
    <mergeCell ref="B77:D77"/>
    <mergeCell ref="B78:D78"/>
    <mergeCell ref="B82:E82"/>
    <mergeCell ref="A83:F83"/>
    <mergeCell ref="A84:F84"/>
    <mergeCell ref="B86:E86"/>
    <mergeCell ref="B63:D63"/>
    <mergeCell ref="B64:D64"/>
    <mergeCell ref="B65:D65"/>
    <mergeCell ref="B66:D66"/>
    <mergeCell ref="B67:D67"/>
    <mergeCell ref="B76:D76"/>
    <mergeCell ref="B57:D57"/>
  </mergeCells>
  <dataValidations count="1">
    <dataValidation type="list" allowBlank="1" showInputMessage="1" showErrorMessage="1" sqref="B76:B78 B12:B20 B33:B67" xr:uid="{5C6C728E-E5A4-40F6-AFFF-E218D10F6CD6}">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492F5-4E91-4028-A286-9A4FEC3231BE}">
  <sheetPr codeName="Feuil13">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137</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138</v>
      </c>
      <c r="C35" s="114"/>
      <c r="D35" s="114"/>
      <c r="E35" s="28"/>
      <c r="F35" s="21"/>
    </row>
    <row r="36" spans="1:6" ht="14.25" x14ac:dyDescent="0.2">
      <c r="A36" s="21"/>
      <c r="B36" s="114"/>
      <c r="C36" s="114"/>
      <c r="D36" s="114"/>
      <c r="E36" s="28"/>
      <c r="F36" s="21"/>
    </row>
    <row r="37" spans="1:6" ht="14.25" x14ac:dyDescent="0.2">
      <c r="A37" s="21"/>
      <c r="B37" s="114" t="s">
        <v>139</v>
      </c>
      <c r="C37" s="114"/>
      <c r="D37" s="114"/>
      <c r="E37" s="28"/>
      <c r="F37" s="21"/>
    </row>
    <row r="38" spans="1:6" ht="14.25" x14ac:dyDescent="0.2">
      <c r="A38" s="21"/>
      <c r="B38" s="114"/>
      <c r="C38" s="114"/>
      <c r="D38" s="114"/>
      <c r="E38" s="28"/>
      <c r="F38" s="21"/>
    </row>
    <row r="39" spans="1:6" ht="14.25" x14ac:dyDescent="0.2">
      <c r="A39" s="21"/>
      <c r="B39" s="114"/>
      <c r="C39" s="114"/>
      <c r="D39" s="114"/>
      <c r="E39" s="28"/>
      <c r="F39" s="21"/>
    </row>
    <row r="40" spans="1:6" ht="14.25" x14ac:dyDescent="0.2">
      <c r="A40" s="21"/>
      <c r="B40" s="114"/>
      <c r="C40" s="114"/>
      <c r="D40" s="114"/>
      <c r="E40" s="28"/>
      <c r="F40" s="21"/>
    </row>
    <row r="41" spans="1:6" ht="14.25" x14ac:dyDescent="0.2">
      <c r="A41" s="21"/>
      <c r="B41" s="114"/>
      <c r="C41" s="114"/>
      <c r="D41" s="114"/>
      <c r="E41" s="28"/>
      <c r="F41" s="21"/>
    </row>
    <row r="42" spans="1:6" ht="14.25" x14ac:dyDescent="0.2">
      <c r="A42" s="21"/>
      <c r="B42" s="114"/>
      <c r="C42" s="114"/>
      <c r="D42" s="114"/>
      <c r="E42" s="28"/>
      <c r="F42" s="21"/>
    </row>
    <row r="43" spans="1:6" ht="14.25" x14ac:dyDescent="0.2">
      <c r="A43" s="21"/>
      <c r="B43" s="114"/>
      <c r="C43" s="114"/>
      <c r="D43" s="114"/>
      <c r="E43" s="28"/>
      <c r="F43" s="21"/>
    </row>
    <row r="44" spans="1:6" ht="14.25" x14ac:dyDescent="0.2">
      <c r="A44" s="21"/>
      <c r="B44" s="114"/>
      <c r="C44" s="114"/>
      <c r="D44" s="114"/>
      <c r="E44" s="28"/>
      <c r="F44" s="21"/>
    </row>
    <row r="45" spans="1:6" ht="14.25" x14ac:dyDescent="0.2">
      <c r="A45" s="21"/>
      <c r="B45" s="114"/>
      <c r="C45" s="114"/>
      <c r="D45" s="114"/>
      <c r="E45" s="28"/>
      <c r="F45" s="21"/>
    </row>
    <row r="46" spans="1:6" ht="14.25" x14ac:dyDescent="0.2">
      <c r="A46" s="21"/>
      <c r="B46" s="114"/>
      <c r="C46" s="114"/>
      <c r="D46" s="114"/>
      <c r="E46" s="28"/>
      <c r="F46" s="21"/>
    </row>
    <row r="47" spans="1:6" ht="14.25" x14ac:dyDescent="0.2">
      <c r="A47" s="21"/>
      <c r="B47" s="114"/>
      <c r="C47" s="114"/>
      <c r="D47" s="114"/>
      <c r="E47" s="28"/>
      <c r="F47" s="21"/>
    </row>
    <row r="48" spans="1:6" ht="14.25" x14ac:dyDescent="0.2">
      <c r="A48" s="21"/>
      <c r="B48" s="114"/>
      <c r="C48" s="114"/>
      <c r="D48" s="114"/>
      <c r="E48" s="28"/>
      <c r="F48" s="21"/>
    </row>
    <row r="49" spans="1:6" ht="14.25" x14ac:dyDescent="0.2">
      <c r="A49" s="21"/>
      <c r="B49" s="114"/>
      <c r="C49" s="114"/>
      <c r="D49" s="114"/>
      <c r="E49" s="28"/>
      <c r="F49" s="21"/>
    </row>
    <row r="50" spans="1:6" ht="14.25" x14ac:dyDescent="0.2">
      <c r="A50" s="21"/>
      <c r="B50" s="114"/>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3.5" customHeight="1" x14ac:dyDescent="0.2">
      <c r="A67" s="21"/>
      <c r="B67" s="114"/>
      <c r="C67" s="114"/>
      <c r="D67" s="114"/>
      <c r="E67" s="28"/>
      <c r="F67" s="21"/>
    </row>
    <row r="68" spans="1:6" ht="13.5" customHeight="1" x14ac:dyDescent="0.2">
      <c r="A68" s="21"/>
      <c r="B68" s="25" t="s">
        <v>15</v>
      </c>
      <c r="C68" s="26"/>
      <c r="D68" s="26"/>
      <c r="E68" s="29">
        <f>6.75*295</f>
        <v>1991.25</v>
      </c>
      <c r="F68" s="21"/>
    </row>
    <row r="69" spans="1:6" ht="13.5" customHeight="1" x14ac:dyDescent="0.2">
      <c r="A69" s="21"/>
      <c r="B69" s="34" t="s">
        <v>12</v>
      </c>
      <c r="C69" s="26"/>
      <c r="D69" s="26"/>
      <c r="E69" s="30">
        <v>0</v>
      </c>
      <c r="F69" s="21"/>
    </row>
    <row r="70" spans="1:6" ht="13.5" customHeight="1" x14ac:dyDescent="0.2">
      <c r="A70" s="21"/>
      <c r="B70" s="34" t="s">
        <v>135</v>
      </c>
      <c r="C70" s="26"/>
      <c r="D70" s="26"/>
      <c r="E70" s="30">
        <v>0</v>
      </c>
      <c r="F70" s="21"/>
    </row>
    <row r="71" spans="1:6" ht="13.5" customHeight="1" x14ac:dyDescent="0.2">
      <c r="A71" s="21"/>
      <c r="B71" s="25" t="s">
        <v>14</v>
      </c>
      <c r="C71" s="26"/>
      <c r="D71" s="26"/>
      <c r="E71" s="29">
        <f>SUM(E68:E70)</f>
        <v>1991.25</v>
      </c>
      <c r="F71" s="21"/>
    </row>
    <row r="72" spans="1:6" ht="13.5" customHeight="1" x14ac:dyDescent="0.2">
      <c r="A72" s="21"/>
      <c r="B72" s="26" t="s">
        <v>5</v>
      </c>
      <c r="C72" s="31">
        <v>0.05</v>
      </c>
      <c r="D72" s="26"/>
      <c r="E72" s="35">
        <f>ROUND(E71*C72,2)</f>
        <v>99.56</v>
      </c>
      <c r="F72" s="21"/>
    </row>
    <row r="73" spans="1:6" ht="13.5" customHeight="1" x14ac:dyDescent="0.2">
      <c r="A73" s="21"/>
      <c r="B73" s="26" t="s">
        <v>4</v>
      </c>
      <c r="C73" s="42">
        <v>9.9750000000000005E-2</v>
      </c>
      <c r="D73" s="26"/>
      <c r="E73" s="43">
        <f>ROUND(E71*C73,2)</f>
        <v>198.63</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2289.44</v>
      </c>
      <c r="F75" s="21"/>
    </row>
    <row r="76" spans="1:6" ht="15.75" thickTop="1" x14ac:dyDescent="0.2">
      <c r="A76" s="21"/>
      <c r="B76" s="118"/>
      <c r="C76" s="118"/>
      <c r="D76" s="118"/>
      <c r="E76" s="36"/>
      <c r="F76" s="21"/>
    </row>
    <row r="77" spans="1:6" ht="15" x14ac:dyDescent="0.2">
      <c r="A77" s="21"/>
      <c r="B77" s="115" t="s">
        <v>18</v>
      </c>
      <c r="C77" s="115"/>
      <c r="D77" s="115"/>
      <c r="E77" s="36">
        <v>0</v>
      </c>
      <c r="F77" s="21"/>
    </row>
    <row r="78" spans="1:6" ht="15" x14ac:dyDescent="0.2">
      <c r="A78" s="21"/>
      <c r="B78" s="118"/>
      <c r="C78" s="118"/>
      <c r="D78" s="118"/>
      <c r="E78" s="36"/>
      <c r="F78" s="21"/>
    </row>
    <row r="79" spans="1:6" ht="19.5" customHeight="1" x14ac:dyDescent="0.2">
      <c r="A79" s="21"/>
      <c r="B79" s="37" t="s">
        <v>17</v>
      </c>
      <c r="C79" s="38"/>
      <c r="D79" s="38"/>
      <c r="E79" s="39">
        <f>E75-E77</f>
        <v>2289.44</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2"/>
      <c r="C82" s="112"/>
      <c r="D82" s="112"/>
      <c r="E82" s="112"/>
      <c r="F82" s="21"/>
    </row>
    <row r="83" spans="1:6" ht="14.25" x14ac:dyDescent="0.2">
      <c r="A83" s="120" t="s">
        <v>32</v>
      </c>
      <c r="B83" s="120"/>
      <c r="C83" s="120"/>
      <c r="D83" s="120"/>
      <c r="E83" s="120"/>
      <c r="F83" s="120"/>
    </row>
    <row r="84" spans="1:6" ht="14.25" x14ac:dyDescent="0.2">
      <c r="A84" s="116" t="s">
        <v>33</v>
      </c>
      <c r="B84" s="116"/>
      <c r="C84" s="116"/>
      <c r="D84" s="116"/>
      <c r="E84" s="116"/>
      <c r="F84" s="116"/>
    </row>
    <row r="85" spans="1:6" x14ac:dyDescent="0.2">
      <c r="A85" s="21"/>
      <c r="B85" s="21"/>
      <c r="C85" s="21"/>
      <c r="D85" s="21"/>
      <c r="E85" s="21"/>
      <c r="F85" s="21"/>
    </row>
    <row r="86" spans="1:6" x14ac:dyDescent="0.2">
      <c r="A86" s="21"/>
      <c r="B86" s="113"/>
      <c r="C86" s="113"/>
      <c r="D86" s="113"/>
      <c r="E86" s="113"/>
      <c r="F86" s="21"/>
    </row>
    <row r="87" spans="1:6" ht="15" x14ac:dyDescent="0.2">
      <c r="A87" s="119" t="s">
        <v>7</v>
      </c>
      <c r="B87" s="119"/>
      <c r="C87" s="119"/>
      <c r="D87" s="119"/>
      <c r="E87" s="119"/>
      <c r="F87" s="119"/>
    </row>
    <row r="89" spans="1:6" ht="39.75" customHeight="1" x14ac:dyDescent="0.2">
      <c r="B89" s="110"/>
      <c r="C89" s="111"/>
      <c r="D89" s="111"/>
    </row>
    <row r="90" spans="1:6" ht="13.5" customHeight="1" x14ac:dyDescent="0.2"/>
    <row r="91" spans="1:6" x14ac:dyDescent="0.2">
      <c r="B91" s="16"/>
      <c r="C91" s="16"/>
      <c r="D91" s="16"/>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CCCCFADE-56FC-4281-A3D2-D0575F96CBC0}">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7EC14-C14E-45A0-B96F-843C9E900DCC}">
  <sheetPr codeName="Feuil14">
    <pageSetUpPr fitToPage="1"/>
  </sheetPr>
  <dimension ref="A12:F91"/>
  <sheetViews>
    <sheetView view="pageBreakPreview" topLeftCell="A10" zoomScale="80" zoomScaleNormal="100" zoomScaleSheetLayoutView="80" workbookViewId="0">
      <selection activeCell="E49" sqref="E4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141</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143</v>
      </c>
      <c r="C35" s="114"/>
      <c r="D35" s="114"/>
      <c r="E35" s="28"/>
      <c r="F35" s="21"/>
    </row>
    <row r="36" spans="1:6" ht="14.25" x14ac:dyDescent="0.2">
      <c r="A36" s="21"/>
      <c r="B36" s="114"/>
      <c r="C36" s="114"/>
      <c r="D36" s="114"/>
      <c r="E36" s="28"/>
      <c r="F36" s="21"/>
    </row>
    <row r="37" spans="1:6" ht="14.25" x14ac:dyDescent="0.2">
      <c r="A37" s="21"/>
      <c r="B37" s="114" t="s">
        <v>142</v>
      </c>
      <c r="C37" s="114"/>
      <c r="D37" s="114"/>
      <c r="E37" s="28"/>
      <c r="F37" s="21"/>
    </row>
    <row r="38" spans="1:6" ht="14.25" x14ac:dyDescent="0.2">
      <c r="A38" s="21"/>
      <c r="B38" s="114"/>
      <c r="C38" s="114"/>
      <c r="D38" s="114"/>
      <c r="E38" s="28"/>
      <c r="F38" s="21"/>
    </row>
    <row r="39" spans="1:6" ht="14.25" x14ac:dyDescent="0.2">
      <c r="A39" s="21"/>
      <c r="B39" s="114" t="s">
        <v>144</v>
      </c>
      <c r="C39" s="114"/>
      <c r="D39" s="114"/>
      <c r="E39" s="28"/>
      <c r="F39" s="21"/>
    </row>
    <row r="40" spans="1:6" ht="14.25" x14ac:dyDescent="0.2">
      <c r="A40" s="21"/>
      <c r="B40" s="114"/>
      <c r="C40" s="114"/>
      <c r="D40" s="114"/>
      <c r="E40" s="28"/>
      <c r="F40" s="21"/>
    </row>
    <row r="41" spans="1:6" ht="14.25" x14ac:dyDescent="0.2">
      <c r="A41" s="21"/>
      <c r="B41" s="114" t="s">
        <v>145</v>
      </c>
      <c r="C41" s="114"/>
      <c r="D41" s="114"/>
      <c r="E41" s="28"/>
      <c r="F41" s="21"/>
    </row>
    <row r="42" spans="1:6" ht="14.25" x14ac:dyDescent="0.2">
      <c r="A42" s="21"/>
      <c r="B42" s="114"/>
      <c r="C42" s="114"/>
      <c r="D42" s="114"/>
      <c r="E42" s="28"/>
      <c r="F42" s="21"/>
    </row>
    <row r="43" spans="1:6" ht="14.25" x14ac:dyDescent="0.2">
      <c r="A43" s="21"/>
      <c r="B43" s="114" t="s">
        <v>146</v>
      </c>
      <c r="C43" s="114"/>
      <c r="D43" s="114"/>
      <c r="E43" s="28"/>
      <c r="F43" s="21"/>
    </row>
    <row r="44" spans="1:6" ht="14.25" x14ac:dyDescent="0.2">
      <c r="A44" s="21"/>
      <c r="B44" s="114"/>
      <c r="C44" s="114"/>
      <c r="D44" s="114"/>
      <c r="E44" s="28"/>
      <c r="F44" s="21"/>
    </row>
    <row r="45" spans="1:6" ht="14.25" x14ac:dyDescent="0.2">
      <c r="A45" s="21"/>
      <c r="B45" s="114" t="s">
        <v>147</v>
      </c>
      <c r="C45" s="114"/>
      <c r="D45" s="114"/>
      <c r="E45" s="28"/>
      <c r="F45" s="21"/>
    </row>
    <row r="46" spans="1:6" ht="14.25" x14ac:dyDescent="0.2">
      <c r="A46" s="21"/>
      <c r="B46" s="114"/>
      <c r="C46" s="114"/>
      <c r="D46" s="114"/>
      <c r="E46" s="28"/>
      <c r="F46" s="21"/>
    </row>
    <row r="47" spans="1:6" ht="14.25" x14ac:dyDescent="0.2">
      <c r="A47" s="21"/>
      <c r="B47" s="114" t="s">
        <v>148</v>
      </c>
      <c r="C47" s="114"/>
      <c r="D47" s="114"/>
      <c r="E47" s="28"/>
      <c r="F47" s="21"/>
    </row>
    <row r="48" spans="1:6" ht="14.25" x14ac:dyDescent="0.2">
      <c r="A48" s="21"/>
      <c r="B48" s="114"/>
      <c r="C48" s="114"/>
      <c r="D48" s="114"/>
      <c r="E48" s="28"/>
      <c r="F48" s="21"/>
    </row>
    <row r="49" spans="1:6" ht="14.25" x14ac:dyDescent="0.2">
      <c r="A49" s="21"/>
      <c r="B49" s="114" t="s">
        <v>149</v>
      </c>
      <c r="C49" s="114"/>
      <c r="D49" s="114"/>
      <c r="E49" s="28"/>
      <c r="F49" s="21"/>
    </row>
    <row r="50" spans="1:6" ht="14.25" x14ac:dyDescent="0.2">
      <c r="A50" s="21"/>
      <c r="B50" s="114"/>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3.5" customHeight="1" x14ac:dyDescent="0.2">
      <c r="A67" s="21"/>
      <c r="B67" s="114"/>
      <c r="C67" s="114"/>
      <c r="D67" s="114"/>
      <c r="E67" s="28"/>
      <c r="F67" s="21"/>
    </row>
    <row r="68" spans="1:6" ht="13.5" customHeight="1" x14ac:dyDescent="0.2">
      <c r="A68" s="21"/>
      <c r="B68" s="25" t="s">
        <v>15</v>
      </c>
      <c r="C68" s="26"/>
      <c r="D68" s="26"/>
      <c r="E68" s="29">
        <f>16.5*295</f>
        <v>4867.5</v>
      </c>
      <c r="F68" s="21"/>
    </row>
    <row r="69" spans="1:6" ht="13.5" customHeight="1" x14ac:dyDescent="0.2">
      <c r="A69" s="21"/>
      <c r="B69" s="34" t="s">
        <v>12</v>
      </c>
      <c r="C69" s="26"/>
      <c r="D69" s="26"/>
      <c r="E69" s="30">
        <v>0</v>
      </c>
      <c r="F69" s="21"/>
    </row>
    <row r="70" spans="1:6" ht="13.5" customHeight="1" x14ac:dyDescent="0.2">
      <c r="A70" s="21"/>
      <c r="B70" s="34" t="s">
        <v>135</v>
      </c>
      <c r="C70" s="26"/>
      <c r="D70" s="26"/>
      <c r="E70" s="30">
        <v>0</v>
      </c>
      <c r="F70" s="21"/>
    </row>
    <row r="71" spans="1:6" ht="13.5" customHeight="1" x14ac:dyDescent="0.2">
      <c r="A71" s="21"/>
      <c r="B71" s="25" t="s">
        <v>14</v>
      </c>
      <c r="C71" s="26"/>
      <c r="D71" s="26"/>
      <c r="E71" s="29">
        <f>SUM(E68:E70)</f>
        <v>4867.5</v>
      </c>
      <c r="F71" s="21"/>
    </row>
    <row r="72" spans="1:6" ht="13.5" customHeight="1" x14ac:dyDescent="0.2">
      <c r="A72" s="21"/>
      <c r="B72" s="26" t="s">
        <v>5</v>
      </c>
      <c r="C72" s="31">
        <v>0.05</v>
      </c>
      <c r="D72" s="26"/>
      <c r="E72" s="35">
        <f>ROUND(E71*C72,2)</f>
        <v>243.38</v>
      </c>
      <c r="F72" s="21"/>
    </row>
    <row r="73" spans="1:6" ht="13.5" customHeight="1" x14ac:dyDescent="0.2">
      <c r="A73" s="21"/>
      <c r="B73" s="26" t="s">
        <v>4</v>
      </c>
      <c r="C73" s="42">
        <v>9.9750000000000005E-2</v>
      </c>
      <c r="D73" s="26"/>
      <c r="E73" s="43">
        <f>ROUND(E71*C73,2)</f>
        <v>485.53</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5596.41</v>
      </c>
      <c r="F75" s="21"/>
    </row>
    <row r="76" spans="1:6" ht="15.75" thickTop="1" x14ac:dyDescent="0.2">
      <c r="A76" s="21"/>
      <c r="B76" s="118"/>
      <c r="C76" s="118"/>
      <c r="D76" s="118"/>
      <c r="E76" s="36"/>
      <c r="F76" s="21"/>
    </row>
    <row r="77" spans="1:6" ht="15" x14ac:dyDescent="0.2">
      <c r="A77" s="21"/>
      <c r="B77" s="115" t="s">
        <v>18</v>
      </c>
      <c r="C77" s="115"/>
      <c r="D77" s="115"/>
      <c r="E77" s="36">
        <v>0</v>
      </c>
      <c r="F77" s="21"/>
    </row>
    <row r="78" spans="1:6" ht="15" x14ac:dyDescent="0.2">
      <c r="A78" s="21"/>
      <c r="B78" s="118"/>
      <c r="C78" s="118"/>
      <c r="D78" s="118"/>
      <c r="E78" s="36"/>
      <c r="F78" s="21"/>
    </row>
    <row r="79" spans="1:6" ht="19.5" customHeight="1" x14ac:dyDescent="0.2">
      <c r="A79" s="21"/>
      <c r="B79" s="37" t="s">
        <v>17</v>
      </c>
      <c r="C79" s="38"/>
      <c r="D79" s="38"/>
      <c r="E79" s="39">
        <f>E75-E77</f>
        <v>5596.41</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2"/>
      <c r="C82" s="112"/>
      <c r="D82" s="112"/>
      <c r="E82" s="112"/>
      <c r="F82" s="21"/>
    </row>
    <row r="83" spans="1:6" ht="14.25" x14ac:dyDescent="0.2">
      <c r="A83" s="120" t="s">
        <v>32</v>
      </c>
      <c r="B83" s="120"/>
      <c r="C83" s="120"/>
      <c r="D83" s="120"/>
      <c r="E83" s="120"/>
      <c r="F83" s="120"/>
    </row>
    <row r="84" spans="1:6" ht="14.25" x14ac:dyDescent="0.2">
      <c r="A84" s="116" t="s">
        <v>33</v>
      </c>
      <c r="B84" s="116"/>
      <c r="C84" s="116"/>
      <c r="D84" s="116"/>
      <c r="E84" s="116"/>
      <c r="F84" s="116"/>
    </row>
    <row r="85" spans="1:6" x14ac:dyDescent="0.2">
      <c r="A85" s="21"/>
      <c r="B85" s="21"/>
      <c r="C85" s="21"/>
      <c r="D85" s="21"/>
      <c r="E85" s="21"/>
      <c r="F85" s="21"/>
    </row>
    <row r="86" spans="1:6" x14ac:dyDescent="0.2">
      <c r="A86" s="21"/>
      <c r="B86" s="113"/>
      <c r="C86" s="113"/>
      <c r="D86" s="113"/>
      <c r="E86" s="113"/>
      <c r="F86" s="21"/>
    </row>
    <row r="87" spans="1:6" ht="15" x14ac:dyDescent="0.2">
      <c r="A87" s="119" t="s">
        <v>7</v>
      </c>
      <c r="B87" s="119"/>
      <c r="C87" s="119"/>
      <c r="D87" s="119"/>
      <c r="E87" s="119"/>
      <c r="F87" s="119"/>
    </row>
    <row r="89" spans="1:6" ht="39.75" customHeight="1" x14ac:dyDescent="0.2">
      <c r="B89" s="110"/>
      <c r="C89" s="111"/>
      <c r="D89" s="111"/>
    </row>
    <row r="90" spans="1:6" ht="13.5" customHeight="1" x14ac:dyDescent="0.2"/>
    <row r="91" spans="1:6" x14ac:dyDescent="0.2">
      <c r="B91" s="16"/>
      <c r="C91" s="16"/>
      <c r="D91"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B4D71835-CF46-40B1-BBEB-6C5A7E4FB8CA}">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22F86-2469-4086-926F-C86A13619680}">
  <sheetPr codeName="Feuil15">
    <pageSetUpPr fitToPage="1"/>
  </sheetPr>
  <dimension ref="A12:F91"/>
  <sheetViews>
    <sheetView view="pageBreakPreview" topLeftCell="A10"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150</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143</v>
      </c>
      <c r="C35" s="114"/>
      <c r="D35" s="114"/>
      <c r="E35" s="28"/>
      <c r="F35" s="21"/>
    </row>
    <row r="36" spans="1:6" ht="14.25" x14ac:dyDescent="0.2">
      <c r="A36" s="21"/>
      <c r="B36" s="114"/>
      <c r="C36" s="114"/>
      <c r="D36" s="114"/>
      <c r="E36" s="28"/>
      <c r="F36" s="21"/>
    </row>
    <row r="37" spans="1:6" ht="14.25" x14ac:dyDescent="0.2">
      <c r="A37" s="21"/>
      <c r="B37" s="114" t="s">
        <v>151</v>
      </c>
      <c r="C37" s="114"/>
      <c r="D37" s="114"/>
      <c r="E37" s="28"/>
      <c r="F37" s="21"/>
    </row>
    <row r="38" spans="1:6" ht="14.25" x14ac:dyDescent="0.2">
      <c r="A38" s="21"/>
      <c r="B38" s="114"/>
      <c r="C38" s="114"/>
      <c r="D38" s="114"/>
      <c r="E38" s="28"/>
      <c r="F38" s="21"/>
    </row>
    <row r="39" spans="1:6" ht="14.25" x14ac:dyDescent="0.2">
      <c r="A39" s="21"/>
      <c r="B39" s="114" t="s">
        <v>152</v>
      </c>
      <c r="C39" s="114"/>
      <c r="D39" s="114"/>
      <c r="E39" s="28"/>
      <c r="F39" s="21"/>
    </row>
    <row r="40" spans="1:6" ht="14.25" x14ac:dyDescent="0.2">
      <c r="A40" s="21"/>
      <c r="B40" s="114"/>
      <c r="C40" s="114"/>
      <c r="D40" s="114"/>
      <c r="E40" s="28"/>
      <c r="F40" s="21"/>
    </row>
    <row r="41" spans="1:6" ht="14.25" x14ac:dyDescent="0.2">
      <c r="A41" s="21"/>
      <c r="B41" s="114" t="s">
        <v>31</v>
      </c>
      <c r="C41" s="114"/>
      <c r="D41" s="114"/>
      <c r="E41" s="28"/>
      <c r="F41" s="21"/>
    </row>
    <row r="42" spans="1:6" ht="14.25" x14ac:dyDescent="0.2">
      <c r="A42" s="21"/>
      <c r="B42" s="114"/>
      <c r="C42" s="114"/>
      <c r="D42" s="114"/>
      <c r="E42" s="28"/>
      <c r="F42" s="21"/>
    </row>
    <row r="43" spans="1:6" ht="14.25" x14ac:dyDescent="0.2">
      <c r="A43" s="21"/>
      <c r="B43" s="114"/>
      <c r="C43" s="114"/>
      <c r="D43" s="114"/>
      <c r="E43" s="28"/>
      <c r="F43" s="21"/>
    </row>
    <row r="44" spans="1:6" ht="14.25" x14ac:dyDescent="0.2">
      <c r="A44" s="21"/>
      <c r="B44" s="114"/>
      <c r="C44" s="114"/>
      <c r="D44" s="114"/>
      <c r="E44" s="28"/>
      <c r="F44" s="21"/>
    </row>
    <row r="45" spans="1:6" ht="14.25" x14ac:dyDescent="0.2">
      <c r="A45" s="21"/>
      <c r="B45" s="114"/>
      <c r="C45" s="114"/>
      <c r="D45" s="114"/>
      <c r="E45" s="28"/>
      <c r="F45" s="21"/>
    </row>
    <row r="46" spans="1:6" ht="14.25" x14ac:dyDescent="0.2">
      <c r="A46" s="21"/>
      <c r="B46" s="114"/>
      <c r="C46" s="114"/>
      <c r="D46" s="114"/>
      <c r="E46" s="28"/>
      <c r="F46" s="21"/>
    </row>
    <row r="47" spans="1:6" ht="14.25" x14ac:dyDescent="0.2">
      <c r="A47" s="21"/>
      <c r="B47" s="114"/>
      <c r="C47" s="114"/>
      <c r="D47" s="114"/>
      <c r="E47" s="28"/>
      <c r="F47" s="21"/>
    </row>
    <row r="48" spans="1:6" ht="14.25" x14ac:dyDescent="0.2">
      <c r="A48" s="21"/>
      <c r="B48" s="114"/>
      <c r="C48" s="114"/>
      <c r="D48" s="114"/>
      <c r="E48" s="28"/>
      <c r="F48" s="21"/>
    </row>
    <row r="49" spans="1:6" ht="14.25" x14ac:dyDescent="0.2">
      <c r="A49" s="21"/>
      <c r="B49" s="114"/>
      <c r="C49" s="114"/>
      <c r="D49" s="114"/>
      <c r="E49" s="28"/>
      <c r="F49" s="21"/>
    </row>
    <row r="50" spans="1:6" ht="14.25" x14ac:dyDescent="0.2">
      <c r="A50" s="21"/>
      <c r="B50" s="114"/>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3.5" customHeight="1" x14ac:dyDescent="0.2">
      <c r="A67" s="21"/>
      <c r="B67" s="114"/>
      <c r="C67" s="114"/>
      <c r="D67" s="114"/>
      <c r="E67" s="28"/>
      <c r="F67" s="21"/>
    </row>
    <row r="68" spans="1:6" ht="13.5" customHeight="1" x14ac:dyDescent="0.2">
      <c r="A68" s="21"/>
      <c r="B68" s="25" t="s">
        <v>15</v>
      </c>
      <c r="C68" s="26"/>
      <c r="D68" s="26"/>
      <c r="E68" s="29">
        <f>8*295</f>
        <v>2360</v>
      </c>
      <c r="F68" s="21"/>
    </row>
    <row r="69" spans="1:6" ht="13.5" customHeight="1" x14ac:dyDescent="0.2">
      <c r="A69" s="21"/>
      <c r="B69" s="34" t="s">
        <v>12</v>
      </c>
      <c r="C69" s="26"/>
      <c r="D69" s="26"/>
      <c r="E69" s="30">
        <v>0</v>
      </c>
      <c r="F69" s="21"/>
    </row>
    <row r="70" spans="1:6" ht="13.5" customHeight="1" x14ac:dyDescent="0.2">
      <c r="A70" s="21"/>
      <c r="B70" s="34" t="s">
        <v>135</v>
      </c>
      <c r="C70" s="26"/>
      <c r="D70" s="26"/>
      <c r="E70" s="30">
        <v>0</v>
      </c>
      <c r="F70" s="21"/>
    </row>
    <row r="71" spans="1:6" ht="13.5" customHeight="1" x14ac:dyDescent="0.2">
      <c r="A71" s="21"/>
      <c r="B71" s="25" t="s">
        <v>14</v>
      </c>
      <c r="C71" s="26"/>
      <c r="D71" s="26"/>
      <c r="E71" s="29">
        <f>SUM(E68:E70)</f>
        <v>2360</v>
      </c>
      <c r="F71" s="21"/>
    </row>
    <row r="72" spans="1:6" ht="13.5" customHeight="1" x14ac:dyDescent="0.2">
      <c r="A72" s="21"/>
      <c r="B72" s="26" t="s">
        <v>5</v>
      </c>
      <c r="C72" s="31">
        <v>0.05</v>
      </c>
      <c r="D72" s="26"/>
      <c r="E72" s="35">
        <f>ROUND(E71*C72,2)</f>
        <v>118</v>
      </c>
      <c r="F72" s="21"/>
    </row>
    <row r="73" spans="1:6" ht="13.5" customHeight="1" x14ac:dyDescent="0.2">
      <c r="A73" s="21"/>
      <c r="B73" s="26" t="s">
        <v>4</v>
      </c>
      <c r="C73" s="42">
        <v>9.9750000000000005E-2</v>
      </c>
      <c r="D73" s="26"/>
      <c r="E73" s="43">
        <f>ROUND(E71*C73,2)</f>
        <v>235.41</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2713.41</v>
      </c>
      <c r="F75" s="21"/>
    </row>
    <row r="76" spans="1:6" ht="15.75" thickTop="1" x14ac:dyDescent="0.2">
      <c r="A76" s="21"/>
      <c r="B76" s="118"/>
      <c r="C76" s="118"/>
      <c r="D76" s="118"/>
      <c r="E76" s="36"/>
      <c r="F76" s="21"/>
    </row>
    <row r="77" spans="1:6" ht="15" x14ac:dyDescent="0.2">
      <c r="A77" s="21"/>
      <c r="B77" s="115" t="s">
        <v>18</v>
      </c>
      <c r="C77" s="115"/>
      <c r="D77" s="115"/>
      <c r="E77" s="36">
        <v>0</v>
      </c>
      <c r="F77" s="21"/>
    </row>
    <row r="78" spans="1:6" ht="15" x14ac:dyDescent="0.2">
      <c r="A78" s="21"/>
      <c r="B78" s="118"/>
      <c r="C78" s="118"/>
      <c r="D78" s="118"/>
      <c r="E78" s="36"/>
      <c r="F78" s="21"/>
    </row>
    <row r="79" spans="1:6" ht="19.5" customHeight="1" x14ac:dyDescent="0.2">
      <c r="A79" s="21"/>
      <c r="B79" s="37" t="s">
        <v>17</v>
      </c>
      <c r="C79" s="38"/>
      <c r="D79" s="38"/>
      <c r="E79" s="39">
        <f>E75-E77</f>
        <v>2713.41</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2"/>
      <c r="C82" s="112"/>
      <c r="D82" s="112"/>
      <c r="E82" s="112"/>
      <c r="F82" s="21"/>
    </row>
    <row r="83" spans="1:6" ht="14.25" x14ac:dyDescent="0.2">
      <c r="A83" s="120" t="s">
        <v>32</v>
      </c>
      <c r="B83" s="120"/>
      <c r="C83" s="120"/>
      <c r="D83" s="120"/>
      <c r="E83" s="120"/>
      <c r="F83" s="120"/>
    </row>
    <row r="84" spans="1:6" ht="14.25" x14ac:dyDescent="0.2">
      <c r="A84" s="116" t="s">
        <v>33</v>
      </c>
      <c r="B84" s="116"/>
      <c r="C84" s="116"/>
      <c r="D84" s="116"/>
      <c r="E84" s="116"/>
      <c r="F84" s="116"/>
    </row>
    <row r="85" spans="1:6" x14ac:dyDescent="0.2">
      <c r="A85" s="21"/>
      <c r="B85" s="21"/>
      <c r="C85" s="21"/>
      <c r="D85" s="21"/>
      <c r="E85" s="21"/>
      <c r="F85" s="21"/>
    </row>
    <row r="86" spans="1:6" x14ac:dyDescent="0.2">
      <c r="A86" s="21"/>
      <c r="B86" s="113"/>
      <c r="C86" s="113"/>
      <c r="D86" s="113"/>
      <c r="E86" s="113"/>
      <c r="F86" s="21"/>
    </row>
    <row r="87" spans="1:6" ht="15" x14ac:dyDescent="0.2">
      <c r="A87" s="119" t="s">
        <v>7</v>
      </c>
      <c r="B87" s="119"/>
      <c r="C87" s="119"/>
      <c r="D87" s="119"/>
      <c r="E87" s="119"/>
      <c r="F87" s="119"/>
    </row>
    <row r="89" spans="1:6" ht="39.75" customHeight="1" x14ac:dyDescent="0.2">
      <c r="B89" s="110"/>
      <c r="C89" s="111"/>
      <c r="D89" s="111"/>
    </row>
    <row r="90" spans="1:6" ht="13.5" customHeight="1" x14ac:dyDescent="0.2"/>
    <row r="91" spans="1:6" x14ac:dyDescent="0.2">
      <c r="B91" s="16"/>
      <c r="C91" s="16"/>
      <c r="D91" s="16"/>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B73CD3D1-976F-482C-B487-CE9D073E1697}">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0FE0E-47BF-49B5-94BC-50C759730FA7}">
  <sheetPr codeName="Feuil16">
    <pageSetUpPr fitToPage="1"/>
  </sheetPr>
  <dimension ref="A12:F91"/>
  <sheetViews>
    <sheetView view="pageBreakPreview" topLeftCell="A29"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155</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t="s">
        <v>156</v>
      </c>
      <c r="C34" s="114"/>
      <c r="D34" s="114"/>
      <c r="E34" s="28"/>
      <c r="F34" s="21"/>
    </row>
    <row r="35" spans="1:6" ht="14.25" x14ac:dyDescent="0.2">
      <c r="A35" s="21"/>
      <c r="B35" s="114"/>
      <c r="C35" s="114"/>
      <c r="D35" s="114"/>
      <c r="E35" s="28"/>
      <c r="F35" s="21"/>
    </row>
    <row r="36" spans="1:6" ht="14.25" x14ac:dyDescent="0.2">
      <c r="A36" s="21"/>
      <c r="B36" s="114" t="s">
        <v>163</v>
      </c>
      <c r="C36" s="114"/>
      <c r="D36" s="114"/>
      <c r="E36" s="28"/>
      <c r="F36" s="21"/>
    </row>
    <row r="37" spans="1:6" ht="14.25" x14ac:dyDescent="0.2">
      <c r="A37" s="21"/>
      <c r="B37" s="114"/>
      <c r="C37" s="114"/>
      <c r="D37" s="114"/>
      <c r="E37" s="28"/>
      <c r="F37" s="21"/>
    </row>
    <row r="38" spans="1:6" ht="14.25" x14ac:dyDescent="0.2">
      <c r="A38" s="21"/>
      <c r="B38" s="114" t="s">
        <v>178</v>
      </c>
      <c r="C38" s="114"/>
      <c r="D38" s="114"/>
      <c r="E38" s="28"/>
      <c r="F38" s="21"/>
    </row>
    <row r="39" spans="1:6" ht="14.25" x14ac:dyDescent="0.2">
      <c r="A39" s="21"/>
      <c r="B39" s="114"/>
      <c r="C39" s="114"/>
      <c r="D39" s="114"/>
      <c r="E39" s="28"/>
      <c r="F39" s="21"/>
    </row>
    <row r="40" spans="1:6" ht="14.25" x14ac:dyDescent="0.2">
      <c r="A40" s="21"/>
      <c r="B40" s="114" t="s">
        <v>21</v>
      </c>
      <c r="C40" s="114"/>
      <c r="D40" s="114"/>
      <c r="E40" s="28"/>
      <c r="F40" s="21"/>
    </row>
    <row r="41" spans="1:6" ht="14.25" x14ac:dyDescent="0.2">
      <c r="A41" s="21"/>
      <c r="B41" s="114"/>
      <c r="C41" s="114"/>
      <c r="D41" s="114"/>
      <c r="E41" s="28"/>
      <c r="F41" s="21"/>
    </row>
    <row r="42" spans="1:6" ht="14.25" x14ac:dyDescent="0.2">
      <c r="A42" s="21"/>
      <c r="B42" s="114" t="s">
        <v>164</v>
      </c>
      <c r="C42" s="114"/>
      <c r="D42" s="114"/>
      <c r="E42" s="28"/>
      <c r="F42" s="21"/>
    </row>
    <row r="43" spans="1:6" ht="14.25" x14ac:dyDescent="0.2">
      <c r="A43" s="21"/>
      <c r="B43" s="114"/>
      <c r="C43" s="114"/>
      <c r="D43" s="114"/>
      <c r="E43" s="28"/>
      <c r="F43" s="21"/>
    </row>
    <row r="44" spans="1:6" ht="14.25" x14ac:dyDescent="0.2">
      <c r="A44" s="21"/>
      <c r="B44" s="114" t="s">
        <v>165</v>
      </c>
      <c r="C44" s="114"/>
      <c r="D44" s="114"/>
      <c r="E44" s="28"/>
      <c r="F44" s="21"/>
    </row>
    <row r="45" spans="1:6" ht="14.25" x14ac:dyDescent="0.2">
      <c r="A45" s="21"/>
      <c r="B45" s="114"/>
      <c r="C45" s="114"/>
      <c r="D45" s="114"/>
      <c r="E45" s="28"/>
      <c r="F45" s="21"/>
    </row>
    <row r="46" spans="1:6" ht="14.25" x14ac:dyDescent="0.2">
      <c r="A46" s="21"/>
      <c r="B46" s="114" t="s">
        <v>166</v>
      </c>
      <c r="C46" s="114"/>
      <c r="D46" s="114"/>
      <c r="E46" s="28"/>
      <c r="F46" s="21"/>
    </row>
    <row r="47" spans="1:6" ht="14.25" x14ac:dyDescent="0.2">
      <c r="A47" s="21"/>
      <c r="B47" s="114"/>
      <c r="C47" s="114"/>
      <c r="D47" s="114"/>
      <c r="E47" s="28"/>
      <c r="F47" s="21"/>
    </row>
    <row r="48" spans="1:6" ht="14.25" x14ac:dyDescent="0.2">
      <c r="A48" s="21"/>
      <c r="B48" s="114" t="s">
        <v>20</v>
      </c>
      <c r="C48" s="114"/>
      <c r="D48" s="114"/>
      <c r="E48" s="28"/>
      <c r="F48" s="21"/>
    </row>
    <row r="49" spans="1:6" ht="14.25" x14ac:dyDescent="0.2">
      <c r="A49" s="21"/>
      <c r="B49" s="114"/>
      <c r="C49" s="114"/>
      <c r="D49" s="114"/>
      <c r="E49" s="28"/>
      <c r="F49" s="21"/>
    </row>
    <row r="50" spans="1:6" ht="14.25" x14ac:dyDescent="0.2">
      <c r="A50" s="21"/>
      <c r="B50" s="114" t="s">
        <v>23</v>
      </c>
      <c r="C50" s="114"/>
      <c r="D50" s="114"/>
      <c r="E50" s="28"/>
      <c r="F50" s="21"/>
    </row>
    <row r="51" spans="1:6" ht="14.25" x14ac:dyDescent="0.2">
      <c r="A51" s="21"/>
      <c r="B51" s="114"/>
      <c r="C51" s="114"/>
      <c r="D51" s="114"/>
      <c r="E51" s="28"/>
      <c r="F51" s="21"/>
    </row>
    <row r="52" spans="1:6" ht="14.25" x14ac:dyDescent="0.2">
      <c r="A52" s="21"/>
      <c r="B52" s="114" t="s">
        <v>172</v>
      </c>
      <c r="C52" s="114"/>
      <c r="D52" s="114"/>
      <c r="E52" s="28"/>
      <c r="F52" s="21"/>
    </row>
    <row r="53" spans="1:6" ht="14.25" x14ac:dyDescent="0.2">
      <c r="A53" s="21"/>
      <c r="B53" s="114"/>
      <c r="C53" s="114"/>
      <c r="D53" s="114"/>
      <c r="E53" s="28"/>
      <c r="F53" s="21"/>
    </row>
    <row r="54" spans="1:6" ht="14.25" x14ac:dyDescent="0.2">
      <c r="A54" s="21"/>
      <c r="B54" s="114" t="s">
        <v>36</v>
      </c>
      <c r="C54" s="114"/>
      <c r="D54" s="114"/>
      <c r="E54" s="28"/>
      <c r="F54" s="21"/>
    </row>
    <row r="55" spans="1:6" ht="14.25" x14ac:dyDescent="0.2">
      <c r="A55" s="21"/>
      <c r="B55" s="114"/>
      <c r="C55" s="114"/>
      <c r="D55" s="114"/>
      <c r="E55" s="28"/>
      <c r="F55" s="21"/>
    </row>
    <row r="56" spans="1:6" ht="14.25" x14ac:dyDescent="0.2">
      <c r="A56" s="21"/>
      <c r="B56" s="114" t="s">
        <v>173</v>
      </c>
      <c r="C56" s="114"/>
      <c r="D56" s="114"/>
      <c r="E56" s="28"/>
      <c r="F56" s="21"/>
    </row>
    <row r="57" spans="1:6" ht="14.25" x14ac:dyDescent="0.2">
      <c r="A57" s="21"/>
      <c r="B57" s="114"/>
      <c r="C57" s="114"/>
      <c r="D57" s="114"/>
      <c r="E57" s="28"/>
      <c r="F57" s="21"/>
    </row>
    <row r="58" spans="1:6" ht="14.25" x14ac:dyDescent="0.2">
      <c r="A58" s="21"/>
      <c r="B58" s="114" t="s">
        <v>174</v>
      </c>
      <c r="C58" s="114"/>
      <c r="D58" s="114"/>
      <c r="E58" s="28"/>
      <c r="F58" s="21"/>
    </row>
    <row r="59" spans="1:6" ht="14.25" x14ac:dyDescent="0.2">
      <c r="A59" s="21"/>
      <c r="B59" s="114"/>
      <c r="C59" s="114"/>
      <c r="D59" s="114"/>
      <c r="E59" s="28"/>
      <c r="F59" s="21"/>
    </row>
    <row r="60" spans="1:6" ht="14.25" x14ac:dyDescent="0.2">
      <c r="A60" s="21"/>
      <c r="B60" s="114" t="s">
        <v>175</v>
      </c>
      <c r="C60" s="114"/>
      <c r="D60" s="114"/>
      <c r="E60" s="28"/>
      <c r="F60" s="21"/>
    </row>
    <row r="61" spans="1:6" ht="14.25" x14ac:dyDescent="0.2">
      <c r="A61" s="21"/>
      <c r="B61" s="114"/>
      <c r="C61" s="114"/>
      <c r="D61" s="114"/>
      <c r="E61" s="28"/>
      <c r="F61" s="21"/>
    </row>
    <row r="62" spans="1:6" ht="14.25" x14ac:dyDescent="0.2">
      <c r="A62" s="21"/>
      <c r="B62" s="114" t="s">
        <v>169</v>
      </c>
      <c r="C62" s="114"/>
      <c r="D62" s="114"/>
      <c r="E62" s="28"/>
      <c r="F62" s="21"/>
    </row>
    <row r="63" spans="1:6" ht="14.25" x14ac:dyDescent="0.2">
      <c r="A63" s="21"/>
      <c r="B63" s="114"/>
      <c r="C63" s="114"/>
      <c r="D63" s="114"/>
      <c r="E63" s="28"/>
      <c r="F63" s="21"/>
    </row>
    <row r="64" spans="1:6" ht="14.25" x14ac:dyDescent="0.2">
      <c r="A64" s="21"/>
      <c r="B64" s="114" t="s">
        <v>176</v>
      </c>
      <c r="C64" s="114"/>
      <c r="D64" s="114"/>
      <c r="E64" s="28"/>
      <c r="F64" s="21"/>
    </row>
    <row r="65" spans="1:6" ht="14.25" x14ac:dyDescent="0.2">
      <c r="A65" s="21"/>
      <c r="B65" s="114"/>
      <c r="C65" s="114"/>
      <c r="D65" s="114"/>
      <c r="E65" s="28"/>
      <c r="F65" s="21"/>
    </row>
    <row r="66" spans="1:6" ht="14.25" x14ac:dyDescent="0.2">
      <c r="A66" s="21"/>
      <c r="B66" s="114" t="s">
        <v>177</v>
      </c>
      <c r="C66" s="114"/>
      <c r="D66" s="114"/>
      <c r="E66" s="28"/>
      <c r="F66" s="21"/>
    </row>
    <row r="67" spans="1:6" ht="13.5" customHeight="1" x14ac:dyDescent="0.2">
      <c r="A67" s="21"/>
      <c r="B67" s="114"/>
      <c r="C67" s="114"/>
      <c r="D67" s="114"/>
      <c r="E67" s="28"/>
      <c r="F67" s="21"/>
    </row>
    <row r="68" spans="1:6" ht="13.5" customHeight="1" x14ac:dyDescent="0.2">
      <c r="A68" s="21"/>
      <c r="B68" s="25" t="s">
        <v>15</v>
      </c>
      <c r="C68" s="26"/>
      <c r="D68" s="26"/>
      <c r="E68" s="29">
        <f>74*295</f>
        <v>21830</v>
      </c>
      <c r="F68" s="21"/>
    </row>
    <row r="69" spans="1:6" ht="13.5" customHeight="1" x14ac:dyDescent="0.2">
      <c r="A69" s="21"/>
      <c r="B69" s="34" t="s">
        <v>12</v>
      </c>
      <c r="C69" s="26"/>
      <c r="D69" s="26"/>
      <c r="E69" s="30">
        <v>0</v>
      </c>
      <c r="F69" s="21"/>
    </row>
    <row r="70" spans="1:6" ht="13.5" customHeight="1" x14ac:dyDescent="0.2">
      <c r="A70" s="21"/>
      <c r="B70" s="34" t="s">
        <v>135</v>
      </c>
      <c r="C70" s="26"/>
      <c r="D70" s="26"/>
      <c r="E70" s="30">
        <v>0</v>
      </c>
      <c r="F70" s="21"/>
    </row>
    <row r="71" spans="1:6" ht="13.5" customHeight="1" x14ac:dyDescent="0.2">
      <c r="A71" s="21"/>
      <c r="B71" s="25" t="s">
        <v>14</v>
      </c>
      <c r="C71" s="26"/>
      <c r="D71" s="26"/>
      <c r="E71" s="29">
        <f>SUM(E68:E70)</f>
        <v>21830</v>
      </c>
      <c r="F71" s="21"/>
    </row>
    <row r="72" spans="1:6" ht="13.5" customHeight="1" x14ac:dyDescent="0.2">
      <c r="A72" s="21"/>
      <c r="B72" s="26" t="s">
        <v>5</v>
      </c>
      <c r="C72" s="31">
        <v>0.05</v>
      </c>
      <c r="D72" s="26"/>
      <c r="E72" s="35">
        <f>ROUND(E71*C72,2)</f>
        <v>1091.5</v>
      </c>
      <c r="F72" s="21"/>
    </row>
    <row r="73" spans="1:6" ht="13.5" customHeight="1" x14ac:dyDescent="0.2">
      <c r="A73" s="21"/>
      <c r="B73" s="26" t="s">
        <v>4</v>
      </c>
      <c r="C73" s="42">
        <v>9.9750000000000005E-2</v>
      </c>
      <c r="D73" s="26"/>
      <c r="E73" s="43">
        <f>ROUND(E71*C73,2)</f>
        <v>2177.54</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25099.040000000001</v>
      </c>
      <c r="F75" s="21"/>
    </row>
    <row r="76" spans="1:6" ht="15.75" thickTop="1" x14ac:dyDescent="0.2">
      <c r="A76" s="21"/>
      <c r="B76" s="118"/>
      <c r="C76" s="118"/>
      <c r="D76" s="118"/>
      <c r="E76" s="36"/>
      <c r="F76" s="21"/>
    </row>
    <row r="77" spans="1:6" ht="15" x14ac:dyDescent="0.2">
      <c r="A77" s="21"/>
      <c r="B77" s="115" t="s">
        <v>18</v>
      </c>
      <c r="C77" s="115"/>
      <c r="D77" s="115"/>
      <c r="E77" s="36">
        <v>0</v>
      </c>
      <c r="F77" s="21"/>
    </row>
    <row r="78" spans="1:6" ht="15" x14ac:dyDescent="0.2">
      <c r="A78" s="21"/>
      <c r="B78" s="118"/>
      <c r="C78" s="118"/>
      <c r="D78" s="118"/>
      <c r="E78" s="36"/>
      <c r="F78" s="21"/>
    </row>
    <row r="79" spans="1:6" ht="19.5" customHeight="1" x14ac:dyDescent="0.2">
      <c r="A79" s="21"/>
      <c r="B79" s="37" t="s">
        <v>17</v>
      </c>
      <c r="C79" s="38"/>
      <c r="D79" s="38"/>
      <c r="E79" s="39">
        <f>E75-E77</f>
        <v>25099.040000000001</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2"/>
      <c r="C82" s="112"/>
      <c r="D82" s="112"/>
      <c r="E82" s="112"/>
      <c r="F82" s="21"/>
    </row>
    <row r="83" spans="1:6" ht="14.25" x14ac:dyDescent="0.2">
      <c r="A83" s="120" t="s">
        <v>32</v>
      </c>
      <c r="B83" s="120"/>
      <c r="C83" s="120"/>
      <c r="D83" s="120"/>
      <c r="E83" s="120"/>
      <c r="F83" s="120"/>
    </row>
    <row r="84" spans="1:6" ht="14.25" x14ac:dyDescent="0.2">
      <c r="A84" s="116" t="s">
        <v>33</v>
      </c>
      <c r="B84" s="116"/>
      <c r="C84" s="116"/>
      <c r="D84" s="116"/>
      <c r="E84" s="116"/>
      <c r="F84" s="116"/>
    </row>
    <row r="85" spans="1:6" x14ac:dyDescent="0.2">
      <c r="A85" s="21"/>
      <c r="B85" s="21"/>
      <c r="C85" s="21"/>
      <c r="D85" s="21"/>
      <c r="E85" s="21"/>
      <c r="F85" s="21"/>
    </row>
    <row r="86" spans="1:6" x14ac:dyDescent="0.2">
      <c r="A86" s="21"/>
      <c r="B86" s="113"/>
      <c r="C86" s="113"/>
      <c r="D86" s="113"/>
      <c r="E86" s="113"/>
      <c r="F86" s="21"/>
    </row>
    <row r="87" spans="1:6" ht="15" x14ac:dyDescent="0.2">
      <c r="A87" s="119" t="s">
        <v>7</v>
      </c>
      <c r="B87" s="119"/>
      <c r="C87" s="119"/>
      <c r="D87" s="119"/>
      <c r="E87" s="119"/>
      <c r="F87" s="119"/>
    </row>
    <row r="89" spans="1:6" ht="39.75" customHeight="1" x14ac:dyDescent="0.2">
      <c r="B89" s="110"/>
      <c r="C89" s="111"/>
      <c r="D89" s="111"/>
    </row>
    <row r="90" spans="1:6" ht="13.5" customHeight="1" x14ac:dyDescent="0.2"/>
    <row r="91" spans="1:6" x14ac:dyDescent="0.2">
      <c r="B91" s="16"/>
      <c r="C91" s="16"/>
      <c r="D91"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E40C4EFB-AFE3-44A4-9FE1-0FE48B6352E1}">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0006E-E4DC-49BC-A27A-F4B5710C5FDD}">
  <sheetPr codeName="Feuil17">
    <pageSetUpPr fitToPage="1"/>
  </sheetPr>
  <dimension ref="A12:F91"/>
  <sheetViews>
    <sheetView view="pageBreakPreview" topLeftCell="A43" zoomScale="80" zoomScaleNormal="100" zoomScaleSheetLayoutView="80" workbookViewId="0">
      <selection activeCell="B53" sqref="B53:D5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179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180</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29.25" customHeight="1" x14ac:dyDescent="0.2">
      <c r="A34" s="21"/>
      <c r="B34" s="114" t="s">
        <v>183</v>
      </c>
      <c r="C34" s="114"/>
      <c r="D34" s="114"/>
      <c r="E34" s="28"/>
      <c r="F34" s="21"/>
    </row>
    <row r="35" spans="1:6" ht="14.25" x14ac:dyDescent="0.2">
      <c r="A35" s="21"/>
      <c r="B35" s="114"/>
      <c r="C35" s="114"/>
      <c r="D35" s="114"/>
      <c r="E35" s="28"/>
      <c r="F35" s="21"/>
    </row>
    <row r="36" spans="1:6" ht="31.5" customHeight="1" x14ac:dyDescent="0.2">
      <c r="A36" s="21"/>
      <c r="B36" s="114" t="s">
        <v>182</v>
      </c>
      <c r="C36" s="114"/>
      <c r="D36" s="114"/>
      <c r="E36" s="28"/>
      <c r="F36" s="21"/>
    </row>
    <row r="37" spans="1:6" ht="14.25" x14ac:dyDescent="0.2">
      <c r="A37" s="21"/>
      <c r="B37" s="114"/>
      <c r="C37" s="114"/>
      <c r="D37" s="114"/>
      <c r="E37" s="28"/>
      <c r="F37" s="21"/>
    </row>
    <row r="38" spans="1:6" ht="14.25" x14ac:dyDescent="0.2">
      <c r="A38" s="21"/>
      <c r="B38" s="114" t="s">
        <v>181</v>
      </c>
      <c r="C38" s="114"/>
      <c r="D38" s="114"/>
      <c r="E38" s="28"/>
      <c r="F38" s="21"/>
    </row>
    <row r="39" spans="1:6" ht="14.25" x14ac:dyDescent="0.2">
      <c r="A39" s="21"/>
      <c r="B39" s="114"/>
      <c r="C39" s="114"/>
      <c r="D39" s="114"/>
      <c r="E39" s="28"/>
      <c r="F39" s="21"/>
    </row>
    <row r="40" spans="1:6" ht="14.25" x14ac:dyDescent="0.2">
      <c r="A40" s="21"/>
      <c r="B40" s="114" t="s">
        <v>184</v>
      </c>
      <c r="C40" s="114"/>
      <c r="D40" s="114"/>
      <c r="E40" s="28"/>
      <c r="F40" s="21"/>
    </row>
    <row r="41" spans="1:6" ht="14.25" x14ac:dyDescent="0.2">
      <c r="A41" s="21"/>
      <c r="B41" s="114"/>
      <c r="C41" s="114"/>
      <c r="D41" s="114"/>
      <c r="E41" s="28"/>
      <c r="F41" s="21"/>
    </row>
    <row r="42" spans="1:6" ht="14.25" x14ac:dyDescent="0.2">
      <c r="A42" s="21"/>
      <c r="B42" s="114"/>
      <c r="C42" s="114"/>
      <c r="D42" s="114"/>
      <c r="E42" s="28"/>
      <c r="F42" s="21"/>
    </row>
    <row r="43" spans="1:6" ht="14.25" x14ac:dyDescent="0.2">
      <c r="A43" s="21"/>
      <c r="B43" s="114"/>
      <c r="C43" s="114"/>
      <c r="D43" s="114"/>
      <c r="E43" s="28"/>
      <c r="F43" s="21"/>
    </row>
    <row r="44" spans="1:6" ht="14.25" x14ac:dyDescent="0.2">
      <c r="A44" s="21"/>
      <c r="B44" s="114"/>
      <c r="C44" s="114"/>
      <c r="D44" s="114"/>
      <c r="E44" s="28"/>
      <c r="F44" s="21"/>
    </row>
    <row r="45" spans="1:6" ht="14.25" x14ac:dyDescent="0.2">
      <c r="A45" s="21"/>
      <c r="B45" s="114"/>
      <c r="C45" s="114"/>
      <c r="D45" s="114"/>
      <c r="E45" s="28"/>
      <c r="F45" s="21"/>
    </row>
    <row r="46" spans="1:6" ht="14.25" x14ac:dyDescent="0.2">
      <c r="A46" s="21"/>
      <c r="B46" s="114"/>
      <c r="C46" s="114"/>
      <c r="D46" s="114"/>
      <c r="E46" s="28"/>
      <c r="F46" s="21"/>
    </row>
    <row r="47" spans="1:6" ht="14.25" x14ac:dyDescent="0.2">
      <c r="A47" s="21"/>
      <c r="B47" s="114"/>
      <c r="C47" s="114"/>
      <c r="D47" s="114"/>
      <c r="E47" s="28"/>
      <c r="F47" s="21"/>
    </row>
    <row r="48" spans="1:6" ht="14.25" x14ac:dyDescent="0.2">
      <c r="A48" s="21"/>
      <c r="B48" s="114"/>
      <c r="C48" s="114"/>
      <c r="D48" s="114"/>
      <c r="E48" s="28"/>
      <c r="F48" s="21"/>
    </row>
    <row r="49" spans="1:6" ht="14.25" x14ac:dyDescent="0.2">
      <c r="A49" s="21"/>
      <c r="B49" s="114"/>
      <c r="C49" s="114"/>
      <c r="D49" s="114"/>
      <c r="E49" s="28"/>
      <c r="F49" s="21"/>
    </row>
    <row r="50" spans="1:6" ht="14.25" x14ac:dyDescent="0.2">
      <c r="A50" s="21"/>
      <c r="B50" s="114"/>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3.5" customHeight="1" x14ac:dyDescent="0.2">
      <c r="A67" s="21"/>
      <c r="B67" s="114"/>
      <c r="C67" s="114"/>
      <c r="D67" s="114"/>
      <c r="E67" s="28"/>
      <c r="F67" s="21"/>
    </row>
    <row r="68" spans="1:6" ht="13.5" customHeight="1" x14ac:dyDescent="0.2">
      <c r="A68" s="21"/>
      <c r="B68" s="25" t="s">
        <v>15</v>
      </c>
      <c r="C68" s="26"/>
      <c r="D68" s="26"/>
      <c r="E68" s="29">
        <f>9.75*325</f>
        <v>3168.75</v>
      </c>
      <c r="F68" s="21"/>
    </row>
    <row r="69" spans="1:6" ht="13.5" customHeight="1" x14ac:dyDescent="0.2">
      <c r="A69" s="21"/>
      <c r="B69" s="34" t="s">
        <v>12</v>
      </c>
      <c r="C69" s="26"/>
      <c r="D69" s="26"/>
      <c r="E69" s="30">
        <v>0</v>
      </c>
      <c r="F69" s="21"/>
    </row>
    <row r="70" spans="1:6" ht="13.5" customHeight="1" x14ac:dyDescent="0.2">
      <c r="A70" s="21"/>
      <c r="B70" s="34" t="s">
        <v>135</v>
      </c>
      <c r="C70" s="26"/>
      <c r="D70" s="26"/>
      <c r="E70" s="30">
        <v>0</v>
      </c>
      <c r="F70" s="21"/>
    </row>
    <row r="71" spans="1:6" ht="13.5" customHeight="1" x14ac:dyDescent="0.2">
      <c r="A71" s="21"/>
      <c r="B71" s="25" t="s">
        <v>14</v>
      </c>
      <c r="C71" s="26"/>
      <c r="D71" s="26"/>
      <c r="E71" s="29">
        <f>SUM(E68:E70)</f>
        <v>3168.75</v>
      </c>
      <c r="F71" s="21"/>
    </row>
    <row r="72" spans="1:6" ht="13.5" customHeight="1" x14ac:dyDescent="0.2">
      <c r="A72" s="21"/>
      <c r="B72" s="26" t="s">
        <v>5</v>
      </c>
      <c r="C72" s="31">
        <v>0.05</v>
      </c>
      <c r="D72" s="26"/>
      <c r="E72" s="35">
        <f>ROUND(E71*C72,2)</f>
        <v>158.44</v>
      </c>
      <c r="F72" s="21"/>
    </row>
    <row r="73" spans="1:6" ht="13.5" customHeight="1" x14ac:dyDescent="0.2">
      <c r="A73" s="21"/>
      <c r="B73" s="26" t="s">
        <v>4</v>
      </c>
      <c r="C73" s="42">
        <v>9.9750000000000005E-2</v>
      </c>
      <c r="D73" s="26"/>
      <c r="E73" s="43">
        <f>ROUND(E71*C73,2)</f>
        <v>316.08</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3643.27</v>
      </c>
      <c r="F75" s="21"/>
    </row>
    <row r="76" spans="1:6" ht="15.75" thickTop="1" x14ac:dyDescent="0.2">
      <c r="A76" s="21"/>
      <c r="B76" s="118"/>
      <c r="C76" s="118"/>
      <c r="D76" s="118"/>
      <c r="E76" s="36"/>
      <c r="F76" s="21"/>
    </row>
    <row r="77" spans="1:6" ht="15" x14ac:dyDescent="0.2">
      <c r="A77" s="21"/>
      <c r="B77" s="115" t="s">
        <v>18</v>
      </c>
      <c r="C77" s="115"/>
      <c r="D77" s="115"/>
      <c r="E77" s="36">
        <v>0</v>
      </c>
      <c r="F77" s="21"/>
    </row>
    <row r="78" spans="1:6" ht="15" x14ac:dyDescent="0.2">
      <c r="A78" s="21"/>
      <c r="B78" s="118"/>
      <c r="C78" s="118"/>
      <c r="D78" s="118"/>
      <c r="E78" s="36"/>
      <c r="F78" s="21"/>
    </row>
    <row r="79" spans="1:6" ht="19.5" customHeight="1" x14ac:dyDescent="0.2">
      <c r="A79" s="21"/>
      <c r="B79" s="37" t="s">
        <v>17</v>
      </c>
      <c r="C79" s="38"/>
      <c r="D79" s="38"/>
      <c r="E79" s="39">
        <f>E75-E77</f>
        <v>3643.27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2"/>
      <c r="C82" s="112"/>
      <c r="D82" s="112"/>
      <c r="E82" s="112"/>
      <c r="F82" s="21"/>
    </row>
    <row r="83" spans="1:6" ht="14.25" x14ac:dyDescent="0.2">
      <c r="A83" s="120" t="s">
        <v>32</v>
      </c>
      <c r="B83" s="120"/>
      <c r="C83" s="120"/>
      <c r="D83" s="120"/>
      <c r="E83" s="120"/>
      <c r="F83" s="120"/>
    </row>
    <row r="84" spans="1:6" ht="14.25" x14ac:dyDescent="0.2">
      <c r="A84" s="116" t="s">
        <v>33</v>
      </c>
      <c r="B84" s="116"/>
      <c r="C84" s="116"/>
      <c r="D84" s="116"/>
      <c r="E84" s="116"/>
      <c r="F84" s="116"/>
    </row>
    <row r="85" spans="1:6" x14ac:dyDescent="0.2">
      <c r="A85" s="21"/>
      <c r="B85" s="21"/>
      <c r="C85" s="21"/>
      <c r="D85" s="21"/>
      <c r="E85" s="21"/>
      <c r="F85" s="21"/>
    </row>
    <row r="86" spans="1:6" x14ac:dyDescent="0.2">
      <c r="A86" s="21"/>
      <c r="B86" s="113"/>
      <c r="C86" s="113"/>
      <c r="D86" s="113"/>
      <c r="E86" s="113"/>
      <c r="F86" s="21"/>
    </row>
    <row r="87" spans="1:6" ht="15" x14ac:dyDescent="0.2">
      <c r="A87" s="119" t="s">
        <v>7</v>
      </c>
      <c r="B87" s="119"/>
      <c r="C87" s="119"/>
      <c r="D87" s="119"/>
      <c r="E87" s="119"/>
      <c r="F87" s="119"/>
    </row>
    <row r="89" spans="1:6" ht="39.75" customHeight="1" x14ac:dyDescent="0.2">
      <c r="B89" s="110"/>
      <c r="C89" s="111"/>
      <c r="D89" s="111"/>
    </row>
    <row r="90" spans="1:6" ht="13.5" customHeight="1" x14ac:dyDescent="0.2"/>
    <row r="91" spans="1:6" x14ac:dyDescent="0.2">
      <c r="B91" s="16"/>
      <c r="C91" s="16"/>
      <c r="D91" s="16"/>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37D826F5-644D-45F0-B45D-D858C9A5BB66}">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EEA11-2B35-4800-B8D9-01812153CFC3}">
  <sheetPr codeName="Feuil18">
    <pageSetUpPr fitToPage="1"/>
  </sheetPr>
  <dimension ref="A12:F93"/>
  <sheetViews>
    <sheetView view="pageBreakPreview" topLeftCell="A43"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185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186</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9</v>
      </c>
      <c r="C35" s="114"/>
      <c r="D35" s="114"/>
      <c r="E35" s="28"/>
      <c r="F35" s="21"/>
    </row>
    <row r="36" spans="1:6" ht="14.25" x14ac:dyDescent="0.2">
      <c r="A36" s="21"/>
      <c r="B36" s="114"/>
      <c r="C36" s="114"/>
      <c r="D36" s="114"/>
      <c r="E36" s="28"/>
      <c r="F36" s="21"/>
    </row>
    <row r="37" spans="1:6" ht="14.25" x14ac:dyDescent="0.2">
      <c r="A37" s="21"/>
      <c r="B37" s="114" t="s">
        <v>187</v>
      </c>
      <c r="C37" s="114"/>
      <c r="D37" s="114"/>
      <c r="E37" s="28"/>
      <c r="F37" s="21"/>
    </row>
    <row r="38" spans="1:6" ht="14.25" x14ac:dyDescent="0.2">
      <c r="A38" s="21"/>
      <c r="B38" s="114"/>
      <c r="C38" s="114"/>
      <c r="D38" s="114"/>
      <c r="E38" s="28"/>
      <c r="F38" s="21"/>
    </row>
    <row r="39" spans="1:6" ht="14.25" x14ac:dyDescent="0.2">
      <c r="A39" s="21"/>
      <c r="B39" s="114" t="s">
        <v>168</v>
      </c>
      <c r="C39" s="114"/>
      <c r="D39" s="114"/>
      <c r="E39" s="28"/>
      <c r="F39" s="21"/>
    </row>
    <row r="40" spans="1:6" ht="14.25" x14ac:dyDescent="0.2">
      <c r="A40" s="21"/>
      <c r="B40" s="114"/>
      <c r="C40" s="114"/>
      <c r="D40" s="114"/>
      <c r="E40" s="28"/>
      <c r="F40" s="21"/>
    </row>
    <row r="41" spans="1:6" ht="14.25" x14ac:dyDescent="0.2">
      <c r="A41" s="21"/>
      <c r="B41" s="114" t="s">
        <v>169</v>
      </c>
      <c r="C41" s="114"/>
      <c r="D41" s="114"/>
      <c r="E41" s="28"/>
      <c r="F41" s="21"/>
    </row>
    <row r="42" spans="1:6" ht="14.25" x14ac:dyDescent="0.2">
      <c r="A42" s="21"/>
      <c r="B42" s="114"/>
      <c r="C42" s="114"/>
      <c r="D42" s="114"/>
      <c r="E42" s="28"/>
      <c r="F42" s="21"/>
    </row>
    <row r="43" spans="1:6" ht="14.25" x14ac:dyDescent="0.2">
      <c r="A43" s="21"/>
      <c r="B43" s="114" t="s">
        <v>188</v>
      </c>
      <c r="C43" s="114"/>
      <c r="D43" s="114"/>
      <c r="E43" s="28"/>
      <c r="F43" s="21"/>
    </row>
    <row r="44" spans="1:6" ht="14.25" x14ac:dyDescent="0.2">
      <c r="A44" s="21"/>
      <c r="B44" s="114"/>
      <c r="C44" s="114"/>
      <c r="D44" s="114"/>
      <c r="E44" s="28"/>
      <c r="F44" s="21"/>
    </row>
    <row r="45" spans="1:6" ht="14.25" x14ac:dyDescent="0.2">
      <c r="A45" s="21"/>
      <c r="B45" s="114" t="s">
        <v>171</v>
      </c>
      <c r="C45" s="114"/>
      <c r="D45" s="114"/>
      <c r="E45" s="28"/>
      <c r="F45" s="21"/>
    </row>
    <row r="46" spans="1:6" ht="14.25" x14ac:dyDescent="0.2">
      <c r="A46" s="21"/>
      <c r="B46" s="114"/>
      <c r="C46" s="114"/>
      <c r="D46" s="114"/>
      <c r="E46" s="28"/>
      <c r="F46" s="21"/>
    </row>
    <row r="47" spans="1:6" ht="14.25" x14ac:dyDescent="0.2">
      <c r="A47" s="21"/>
      <c r="B47" s="114" t="s">
        <v>189</v>
      </c>
      <c r="C47" s="114"/>
      <c r="D47" s="114"/>
      <c r="E47" s="28"/>
      <c r="F47" s="21"/>
    </row>
    <row r="48" spans="1:6" ht="14.25" x14ac:dyDescent="0.2">
      <c r="A48" s="21"/>
      <c r="B48" s="114"/>
      <c r="C48" s="114"/>
      <c r="D48" s="114"/>
      <c r="E48" s="28"/>
      <c r="F48" s="21"/>
    </row>
    <row r="49" spans="1:6" ht="14.25" x14ac:dyDescent="0.2">
      <c r="A49" s="21"/>
      <c r="B49" s="114" t="s">
        <v>190</v>
      </c>
      <c r="C49" s="114"/>
      <c r="D49" s="114"/>
      <c r="E49" s="28"/>
      <c r="F49" s="21"/>
    </row>
    <row r="50" spans="1:6" ht="14.25" x14ac:dyDescent="0.2">
      <c r="A50" s="21"/>
      <c r="B50" s="114"/>
      <c r="C50" s="114"/>
      <c r="D50" s="114"/>
      <c r="E50" s="28"/>
      <c r="F50" s="21"/>
    </row>
    <row r="51" spans="1:6" ht="14.25" x14ac:dyDescent="0.2">
      <c r="A51" s="21"/>
      <c r="B51" s="114" t="s">
        <v>37</v>
      </c>
      <c r="C51" s="114"/>
      <c r="D51" s="114"/>
      <c r="E51" s="28"/>
      <c r="F51" s="21"/>
    </row>
    <row r="52" spans="1:6" ht="14.25" x14ac:dyDescent="0.2">
      <c r="A52" s="21"/>
      <c r="B52" s="114"/>
      <c r="C52" s="114"/>
      <c r="D52" s="114"/>
      <c r="E52" s="28"/>
      <c r="F52" s="21"/>
    </row>
    <row r="53" spans="1:6" ht="14.25" x14ac:dyDescent="0.2">
      <c r="A53" s="21"/>
      <c r="B53" s="114" t="s">
        <v>170</v>
      </c>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4.25" x14ac:dyDescent="0.2">
      <c r="A67" s="21"/>
      <c r="B67" s="114"/>
      <c r="C67" s="114"/>
      <c r="D67" s="114"/>
      <c r="E67" s="28"/>
      <c r="F67" s="21"/>
    </row>
    <row r="68" spans="1:6" ht="14.25" x14ac:dyDescent="0.2">
      <c r="A68" s="21"/>
      <c r="B68" s="114"/>
      <c r="C68" s="114"/>
      <c r="D68" s="114"/>
      <c r="E68" s="28"/>
      <c r="F68" s="21"/>
    </row>
    <row r="69" spans="1:6" ht="13.5" customHeight="1" x14ac:dyDescent="0.2">
      <c r="A69" s="21"/>
      <c r="B69" s="114"/>
      <c r="C69" s="114"/>
      <c r="D69" s="114"/>
      <c r="E69" s="28"/>
      <c r="F69" s="21"/>
    </row>
    <row r="70" spans="1:6" ht="13.5" customHeight="1" x14ac:dyDescent="0.2">
      <c r="A70" s="21"/>
      <c r="B70" s="25" t="s">
        <v>15</v>
      </c>
      <c r="C70" s="26"/>
      <c r="D70" s="26"/>
      <c r="E70" s="29">
        <f>22.5*325</f>
        <v>7312.5</v>
      </c>
      <c r="F70" s="21"/>
    </row>
    <row r="71" spans="1:6" ht="13.5" customHeight="1" x14ac:dyDescent="0.2">
      <c r="A71" s="21"/>
      <c r="B71" s="34" t="s">
        <v>12</v>
      </c>
      <c r="C71" s="26"/>
      <c r="D71" s="26"/>
      <c r="E71" s="30">
        <v>75</v>
      </c>
      <c r="F71" s="21"/>
    </row>
    <row r="72" spans="1:6" ht="13.5" customHeight="1" x14ac:dyDescent="0.2">
      <c r="A72" s="21"/>
      <c r="B72" s="34" t="s">
        <v>135</v>
      </c>
      <c r="C72" s="26"/>
      <c r="D72" s="26"/>
      <c r="E72" s="30">
        <v>0</v>
      </c>
      <c r="F72" s="21"/>
    </row>
    <row r="73" spans="1:6" ht="13.5" customHeight="1" x14ac:dyDescent="0.2">
      <c r="A73" s="21"/>
      <c r="B73" s="25" t="s">
        <v>14</v>
      </c>
      <c r="C73" s="26"/>
      <c r="D73" s="26"/>
      <c r="E73" s="29">
        <f>SUM(E70:E72)</f>
        <v>7387.5</v>
      </c>
      <c r="F73" s="21"/>
    </row>
    <row r="74" spans="1:6" ht="13.5" customHeight="1" x14ac:dyDescent="0.2">
      <c r="A74" s="21"/>
      <c r="B74" s="26" t="s">
        <v>5</v>
      </c>
      <c r="C74" s="31">
        <v>0.05</v>
      </c>
      <c r="D74" s="26"/>
      <c r="E74" s="35">
        <f>ROUND(E73*C74,2)</f>
        <v>369.38</v>
      </c>
      <c r="F74" s="21"/>
    </row>
    <row r="75" spans="1:6" ht="13.5" customHeight="1" x14ac:dyDescent="0.2">
      <c r="A75" s="21"/>
      <c r="B75" s="26" t="s">
        <v>4</v>
      </c>
      <c r="C75" s="42">
        <v>9.9750000000000005E-2</v>
      </c>
      <c r="D75" s="26"/>
      <c r="E75" s="43">
        <f>ROUND(E73*C75,2)</f>
        <v>736.9</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8493.7800000000007</v>
      </c>
      <c r="F77" s="21"/>
    </row>
    <row r="78" spans="1:6" ht="15.75" thickTop="1" x14ac:dyDescent="0.2">
      <c r="A78" s="21"/>
      <c r="B78" s="118"/>
      <c r="C78" s="118"/>
      <c r="D78" s="118"/>
      <c r="E78" s="36"/>
      <c r="F78" s="21"/>
    </row>
    <row r="79" spans="1:6" ht="15" x14ac:dyDescent="0.2">
      <c r="A79" s="21"/>
      <c r="B79" s="115" t="s">
        <v>18</v>
      </c>
      <c r="C79" s="115"/>
      <c r="D79" s="115"/>
      <c r="E79" s="36">
        <v>0</v>
      </c>
      <c r="F79" s="21"/>
    </row>
    <row r="80" spans="1:6" ht="15" x14ac:dyDescent="0.2">
      <c r="A80" s="21"/>
      <c r="B80" s="118"/>
      <c r="C80" s="118"/>
      <c r="D80" s="118"/>
      <c r="E80" s="36"/>
      <c r="F80" s="21"/>
    </row>
    <row r="81" spans="1:6" ht="19.5" customHeight="1" x14ac:dyDescent="0.2">
      <c r="A81" s="21"/>
      <c r="B81" s="37" t="s">
        <v>17</v>
      </c>
      <c r="C81" s="38"/>
      <c r="D81" s="38"/>
      <c r="E81" s="39">
        <f>E77-E79</f>
        <v>8493.7800000000007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12"/>
      <c r="C84" s="112"/>
      <c r="D84" s="112"/>
      <c r="E84" s="112"/>
      <c r="F84" s="21"/>
    </row>
    <row r="85" spans="1:6" ht="14.25" x14ac:dyDescent="0.2">
      <c r="A85" s="120" t="s">
        <v>32</v>
      </c>
      <c r="B85" s="120"/>
      <c r="C85" s="120"/>
      <c r="D85" s="120"/>
      <c r="E85" s="120"/>
      <c r="F85" s="120"/>
    </row>
    <row r="86" spans="1:6" ht="14.25" x14ac:dyDescent="0.2">
      <c r="A86" s="116" t="s">
        <v>33</v>
      </c>
      <c r="B86" s="116"/>
      <c r="C86" s="116"/>
      <c r="D86" s="116"/>
      <c r="E86" s="116"/>
      <c r="F86" s="116"/>
    </row>
    <row r="87" spans="1:6" x14ac:dyDescent="0.2">
      <c r="A87" s="21"/>
      <c r="B87" s="21"/>
      <c r="C87" s="21"/>
      <c r="D87" s="21"/>
      <c r="E87" s="21"/>
      <c r="F87" s="21"/>
    </row>
    <row r="88" spans="1:6" x14ac:dyDescent="0.2">
      <c r="A88" s="21"/>
      <c r="B88" s="113"/>
      <c r="C88" s="113"/>
      <c r="D88" s="113"/>
      <c r="E88" s="113"/>
      <c r="F88" s="21"/>
    </row>
    <row r="89" spans="1:6" ht="15" x14ac:dyDescent="0.2">
      <c r="A89" s="119" t="s">
        <v>7</v>
      </c>
      <c r="B89" s="119"/>
      <c r="C89" s="119"/>
      <c r="D89" s="119"/>
      <c r="E89" s="119"/>
      <c r="F89" s="119"/>
    </row>
    <row r="91" spans="1:6" ht="39.75" customHeight="1" x14ac:dyDescent="0.2">
      <c r="B91" s="110"/>
      <c r="C91" s="111"/>
      <c r="D91" s="111"/>
    </row>
    <row r="92" spans="1:6" ht="13.5" customHeight="1" x14ac:dyDescent="0.2"/>
    <row r="93" spans="1:6" x14ac:dyDescent="0.2">
      <c r="B93" s="16"/>
      <c r="C93" s="16"/>
      <c r="D93" s="16"/>
    </row>
  </sheetData>
  <mergeCells count="47">
    <mergeCell ref="B45:D45"/>
    <mergeCell ref="A30:F30"/>
    <mergeCell ref="B33:D33"/>
    <mergeCell ref="B34:D34"/>
    <mergeCell ref="B35:D35"/>
    <mergeCell ref="B36:D36"/>
    <mergeCell ref="B39:D39"/>
    <mergeCell ref="B40:D40"/>
    <mergeCell ref="B41:D41"/>
    <mergeCell ref="B42:D42"/>
    <mergeCell ref="B43:D43"/>
    <mergeCell ref="B44:D44"/>
    <mergeCell ref="B57:D57"/>
    <mergeCell ref="B46:D46"/>
    <mergeCell ref="B47:D47"/>
    <mergeCell ref="B48:D48"/>
    <mergeCell ref="B49:D49"/>
    <mergeCell ref="B50:D50"/>
    <mergeCell ref="B51:D51"/>
    <mergeCell ref="B52:D52"/>
    <mergeCell ref="B53:D53"/>
    <mergeCell ref="B54:D54"/>
    <mergeCell ref="B55:D55"/>
    <mergeCell ref="B56:D56"/>
    <mergeCell ref="B69:D69"/>
    <mergeCell ref="B58:D58"/>
    <mergeCell ref="B59:D59"/>
    <mergeCell ref="B60:D60"/>
    <mergeCell ref="B61:D61"/>
    <mergeCell ref="B62:D62"/>
    <mergeCell ref="B63:D63"/>
    <mergeCell ref="B88:E88"/>
    <mergeCell ref="A89:F89"/>
    <mergeCell ref="B91:D91"/>
    <mergeCell ref="B37:D37"/>
    <mergeCell ref="B38:D38"/>
    <mergeCell ref="B78:D78"/>
    <mergeCell ref="B79:D79"/>
    <mergeCell ref="B80:D80"/>
    <mergeCell ref="B84:E84"/>
    <mergeCell ref="A85:F85"/>
    <mergeCell ref="A86:F86"/>
    <mergeCell ref="B64:D64"/>
    <mergeCell ref="B65:D65"/>
    <mergeCell ref="B66:D66"/>
    <mergeCell ref="B67:D67"/>
    <mergeCell ref="B68:D68"/>
  </mergeCells>
  <dataValidations count="1">
    <dataValidation type="list" allowBlank="1" showInputMessage="1" showErrorMessage="1" sqref="B78:B80 B12:B20 B33:B69" xr:uid="{0CCC0C0A-1C9E-41CB-A7F6-8AEB2BC60D89}">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57C9-318C-42D1-A777-45D824A8A882}">
  <sheetPr codeName="Feuil19">
    <pageSetUpPr fitToPage="1"/>
  </sheetPr>
  <dimension ref="A12:F93"/>
  <sheetViews>
    <sheetView view="pageBreakPreview" topLeftCell="A15" zoomScale="80" zoomScaleNormal="100" zoomScaleSheetLayoutView="80" workbookViewId="0">
      <selection activeCell="E37" sqref="E3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191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192</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193</v>
      </c>
      <c r="C35" s="114"/>
      <c r="D35" s="114"/>
      <c r="E35" s="28"/>
      <c r="F35" s="21"/>
    </row>
    <row r="36" spans="1:6" ht="14.25" x14ac:dyDescent="0.2">
      <c r="A36" s="21"/>
      <c r="B36" s="114"/>
      <c r="C36" s="114"/>
      <c r="D36" s="114"/>
      <c r="E36" s="28"/>
      <c r="F36" s="21"/>
    </row>
    <row r="37" spans="1:6" ht="14.25" x14ac:dyDescent="0.2">
      <c r="A37" s="21"/>
      <c r="B37" s="114" t="s">
        <v>194</v>
      </c>
      <c r="C37" s="114"/>
      <c r="D37" s="114"/>
      <c r="E37" s="28"/>
      <c r="F37" s="21"/>
    </row>
    <row r="38" spans="1:6" ht="14.25" x14ac:dyDescent="0.2">
      <c r="A38" s="21"/>
      <c r="B38" s="114"/>
      <c r="C38" s="114"/>
      <c r="D38" s="114"/>
      <c r="E38" s="28"/>
      <c r="F38" s="21"/>
    </row>
    <row r="39" spans="1:6" ht="14.25" x14ac:dyDescent="0.2">
      <c r="A39" s="21"/>
      <c r="B39" s="114"/>
      <c r="C39" s="114"/>
      <c r="D39" s="114"/>
      <c r="E39" s="28"/>
      <c r="F39" s="21"/>
    </row>
    <row r="40" spans="1:6" ht="14.25" x14ac:dyDescent="0.2">
      <c r="A40" s="21"/>
      <c r="B40" s="114"/>
      <c r="C40" s="114"/>
      <c r="D40" s="114"/>
      <c r="E40" s="28"/>
      <c r="F40" s="21"/>
    </row>
    <row r="41" spans="1:6" ht="14.25" x14ac:dyDescent="0.2">
      <c r="A41" s="21"/>
      <c r="B41" s="114"/>
      <c r="C41" s="114"/>
      <c r="D41" s="114"/>
      <c r="E41" s="28"/>
      <c r="F41" s="21"/>
    </row>
    <row r="42" spans="1:6" ht="14.25" x14ac:dyDescent="0.2">
      <c r="A42" s="21"/>
      <c r="B42" s="114"/>
      <c r="C42" s="114"/>
      <c r="D42" s="114"/>
      <c r="E42" s="28"/>
      <c r="F42" s="21"/>
    </row>
    <row r="43" spans="1:6" ht="14.25" x14ac:dyDescent="0.2">
      <c r="A43" s="21"/>
      <c r="B43" s="114"/>
      <c r="C43" s="114"/>
      <c r="D43" s="114"/>
      <c r="E43" s="28"/>
      <c r="F43" s="21"/>
    </row>
    <row r="44" spans="1:6" ht="14.25" x14ac:dyDescent="0.2">
      <c r="A44" s="21"/>
      <c r="B44" s="114"/>
      <c r="C44" s="114"/>
      <c r="D44" s="114"/>
      <c r="E44" s="28"/>
      <c r="F44" s="21"/>
    </row>
    <row r="45" spans="1:6" ht="14.25" x14ac:dyDescent="0.2">
      <c r="A45" s="21"/>
      <c r="B45" s="114"/>
      <c r="C45" s="114"/>
      <c r="D45" s="114"/>
      <c r="E45" s="28"/>
      <c r="F45" s="21"/>
    </row>
    <row r="46" spans="1:6" ht="14.25" x14ac:dyDescent="0.2">
      <c r="A46" s="21"/>
      <c r="B46" s="114"/>
      <c r="C46" s="114"/>
      <c r="D46" s="114"/>
      <c r="E46" s="28"/>
      <c r="F46" s="21"/>
    </row>
    <row r="47" spans="1:6" ht="14.25" x14ac:dyDescent="0.2">
      <c r="A47" s="21"/>
      <c r="B47" s="114"/>
      <c r="C47" s="114"/>
      <c r="D47" s="114"/>
      <c r="E47" s="28"/>
      <c r="F47" s="21"/>
    </row>
    <row r="48" spans="1:6" ht="14.25" x14ac:dyDescent="0.2">
      <c r="A48" s="21"/>
      <c r="B48" s="114"/>
      <c r="C48" s="114"/>
      <c r="D48" s="114"/>
      <c r="E48" s="28"/>
      <c r="F48" s="21"/>
    </row>
    <row r="49" spans="1:6" ht="14.25" x14ac:dyDescent="0.2">
      <c r="A49" s="21"/>
      <c r="B49" s="114"/>
      <c r="C49" s="114"/>
      <c r="D49" s="114"/>
      <c r="E49" s="28"/>
      <c r="F49" s="21"/>
    </row>
    <row r="50" spans="1:6" ht="14.25" x14ac:dyDescent="0.2">
      <c r="A50" s="21"/>
      <c r="B50" s="114"/>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4.25" x14ac:dyDescent="0.2">
      <c r="A67" s="21"/>
      <c r="B67" s="114"/>
      <c r="C67" s="114"/>
      <c r="D67" s="114"/>
      <c r="E67" s="28"/>
      <c r="F67" s="21"/>
    </row>
    <row r="68" spans="1:6" ht="14.25" x14ac:dyDescent="0.2">
      <c r="A68" s="21"/>
      <c r="B68" s="114"/>
      <c r="C68" s="114"/>
      <c r="D68" s="114"/>
      <c r="E68" s="28"/>
      <c r="F68" s="21"/>
    </row>
    <row r="69" spans="1:6" ht="13.5" customHeight="1" x14ac:dyDescent="0.2">
      <c r="A69" s="21"/>
      <c r="B69" s="114"/>
      <c r="C69" s="114"/>
      <c r="D69" s="114"/>
      <c r="E69" s="28"/>
      <c r="F69" s="21"/>
    </row>
    <row r="70" spans="1:6" ht="13.5" customHeight="1" x14ac:dyDescent="0.2">
      <c r="A70" s="21"/>
      <c r="B70" s="25" t="s">
        <v>15</v>
      </c>
      <c r="C70" s="26"/>
      <c r="D70" s="26"/>
      <c r="E70" s="29">
        <f>5.75*325</f>
        <v>1868.75</v>
      </c>
      <c r="F70" s="21"/>
    </row>
    <row r="71" spans="1:6" ht="13.5" customHeight="1" x14ac:dyDescent="0.2">
      <c r="A71" s="21"/>
      <c r="B71" s="34" t="s">
        <v>12</v>
      </c>
      <c r="C71" s="26"/>
      <c r="D71" s="26"/>
      <c r="E71" s="30">
        <v>0</v>
      </c>
      <c r="F71" s="21"/>
    </row>
    <row r="72" spans="1:6" ht="13.5" customHeight="1" x14ac:dyDescent="0.2">
      <c r="A72" s="21"/>
      <c r="B72" s="34" t="s">
        <v>135</v>
      </c>
      <c r="C72" s="26"/>
      <c r="D72" s="26"/>
      <c r="E72" s="30">
        <v>0</v>
      </c>
      <c r="F72" s="21"/>
    </row>
    <row r="73" spans="1:6" ht="13.5" customHeight="1" x14ac:dyDescent="0.2">
      <c r="A73" s="21"/>
      <c r="B73" s="25" t="s">
        <v>14</v>
      </c>
      <c r="C73" s="26"/>
      <c r="D73" s="26"/>
      <c r="E73" s="29">
        <f>SUM(E70:E72)</f>
        <v>1868.75</v>
      </c>
      <c r="F73" s="21"/>
    </row>
    <row r="74" spans="1:6" ht="13.5" customHeight="1" x14ac:dyDescent="0.2">
      <c r="A74" s="21"/>
      <c r="B74" s="26" t="s">
        <v>5</v>
      </c>
      <c r="C74" s="31">
        <v>0.05</v>
      </c>
      <c r="D74" s="26"/>
      <c r="E74" s="35">
        <f>ROUND(E73*C74,2)</f>
        <v>93.44</v>
      </c>
      <c r="F74" s="21"/>
    </row>
    <row r="75" spans="1:6" ht="13.5" customHeight="1" x14ac:dyDescent="0.2">
      <c r="A75" s="21"/>
      <c r="B75" s="26" t="s">
        <v>4</v>
      </c>
      <c r="C75" s="42">
        <v>9.9750000000000005E-2</v>
      </c>
      <c r="D75" s="26"/>
      <c r="E75" s="43">
        <f>ROUND(E73*C75,2)</f>
        <v>186.41</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2148.6</v>
      </c>
      <c r="F77" s="21"/>
    </row>
    <row r="78" spans="1:6" ht="15.75" thickTop="1" x14ac:dyDescent="0.2">
      <c r="A78" s="21"/>
      <c r="B78" s="118"/>
      <c r="C78" s="118"/>
      <c r="D78" s="118"/>
      <c r="E78" s="36"/>
      <c r="F78" s="21"/>
    </row>
    <row r="79" spans="1:6" ht="15" x14ac:dyDescent="0.2">
      <c r="A79" s="21"/>
      <c r="B79" s="115" t="s">
        <v>18</v>
      </c>
      <c r="C79" s="115"/>
      <c r="D79" s="115"/>
      <c r="E79" s="36">
        <v>0</v>
      </c>
      <c r="F79" s="21"/>
    </row>
    <row r="80" spans="1:6" ht="15" x14ac:dyDescent="0.2">
      <c r="A80" s="21"/>
      <c r="B80" s="118"/>
      <c r="C80" s="118"/>
      <c r="D80" s="118"/>
      <c r="E80" s="36"/>
      <c r="F80" s="21"/>
    </row>
    <row r="81" spans="1:6" ht="19.5" customHeight="1" x14ac:dyDescent="0.2">
      <c r="A81" s="21"/>
      <c r="B81" s="37" t="s">
        <v>17</v>
      </c>
      <c r="C81" s="38"/>
      <c r="D81" s="38"/>
      <c r="E81" s="39">
        <f>E77-E79</f>
        <v>2148.6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12"/>
      <c r="C84" s="112"/>
      <c r="D84" s="112"/>
      <c r="E84" s="112"/>
      <c r="F84" s="21"/>
    </row>
    <row r="85" spans="1:6" ht="14.25" x14ac:dyDescent="0.2">
      <c r="A85" s="120" t="s">
        <v>32</v>
      </c>
      <c r="B85" s="120"/>
      <c r="C85" s="120"/>
      <c r="D85" s="120"/>
      <c r="E85" s="120"/>
      <c r="F85" s="120"/>
    </row>
    <row r="86" spans="1:6" ht="14.25" x14ac:dyDescent="0.2">
      <c r="A86" s="116" t="s">
        <v>33</v>
      </c>
      <c r="B86" s="116"/>
      <c r="C86" s="116"/>
      <c r="D86" s="116"/>
      <c r="E86" s="116"/>
      <c r="F86" s="116"/>
    </row>
    <row r="87" spans="1:6" x14ac:dyDescent="0.2">
      <c r="A87" s="21"/>
      <c r="B87" s="21"/>
      <c r="C87" s="21"/>
      <c r="D87" s="21"/>
      <c r="E87" s="21"/>
      <c r="F87" s="21"/>
    </row>
    <row r="88" spans="1:6" x14ac:dyDescent="0.2">
      <c r="A88" s="21"/>
      <c r="B88" s="113"/>
      <c r="C88" s="113"/>
      <c r="D88" s="113"/>
      <c r="E88" s="113"/>
      <c r="F88" s="21"/>
    </row>
    <row r="89" spans="1:6" ht="15" x14ac:dyDescent="0.2">
      <c r="A89" s="119" t="s">
        <v>7</v>
      </c>
      <c r="B89" s="119"/>
      <c r="C89" s="119"/>
      <c r="D89" s="119"/>
      <c r="E89" s="119"/>
      <c r="F89" s="119"/>
    </row>
    <row r="91" spans="1:6" ht="39.75" customHeight="1" x14ac:dyDescent="0.2">
      <c r="B91" s="110"/>
      <c r="C91" s="111"/>
      <c r="D91" s="111"/>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33:B69" xr:uid="{26144CED-D2BA-4731-9453-7F3821AF831C}">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FACB4-BE9C-4E9A-A0C4-25EA5041893B}">
  <sheetPr codeName="Feuil20">
    <pageSetUpPr fitToPage="1"/>
  </sheetPr>
  <dimension ref="A12:F93"/>
  <sheetViews>
    <sheetView view="pageBreakPreview" topLeftCell="A28"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195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196</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193</v>
      </c>
      <c r="C35" s="114"/>
      <c r="D35" s="114"/>
      <c r="E35" s="28"/>
      <c r="F35" s="21"/>
    </row>
    <row r="36" spans="1:6" ht="14.25" x14ac:dyDescent="0.2">
      <c r="A36" s="21"/>
      <c r="B36" s="114"/>
      <c r="C36" s="114"/>
      <c r="D36" s="114"/>
      <c r="E36" s="28"/>
      <c r="F36" s="21"/>
    </row>
    <row r="37" spans="1:6" ht="14.25" x14ac:dyDescent="0.2">
      <c r="A37" s="21"/>
      <c r="B37" s="114"/>
      <c r="C37" s="114"/>
      <c r="D37" s="114"/>
      <c r="E37" s="28"/>
      <c r="F37" s="21"/>
    </row>
    <row r="38" spans="1:6" ht="14.25" x14ac:dyDescent="0.2">
      <c r="A38" s="21"/>
      <c r="B38" s="114"/>
      <c r="C38" s="114"/>
      <c r="D38" s="114"/>
      <c r="E38" s="28"/>
      <c r="F38" s="21"/>
    </row>
    <row r="39" spans="1:6" ht="14.25" x14ac:dyDescent="0.2">
      <c r="A39" s="21"/>
      <c r="B39" s="114"/>
      <c r="C39" s="114"/>
      <c r="D39" s="114"/>
      <c r="E39" s="28"/>
      <c r="F39" s="21"/>
    </row>
    <row r="40" spans="1:6" ht="14.25" x14ac:dyDescent="0.2">
      <c r="A40" s="21"/>
      <c r="B40" s="114"/>
      <c r="C40" s="114"/>
      <c r="D40" s="114"/>
      <c r="E40" s="28"/>
      <c r="F40" s="21"/>
    </row>
    <row r="41" spans="1:6" ht="14.25" x14ac:dyDescent="0.2">
      <c r="A41" s="21"/>
      <c r="B41" s="114"/>
      <c r="C41" s="114"/>
      <c r="D41" s="114"/>
      <c r="E41" s="28"/>
      <c r="F41" s="21"/>
    </row>
    <row r="42" spans="1:6" ht="14.25" x14ac:dyDescent="0.2">
      <c r="A42" s="21"/>
      <c r="B42" s="114"/>
      <c r="C42" s="114"/>
      <c r="D42" s="114"/>
      <c r="E42" s="28"/>
      <c r="F42" s="21"/>
    </row>
    <row r="43" spans="1:6" ht="14.25" x14ac:dyDescent="0.2">
      <c r="A43" s="21"/>
      <c r="B43" s="114"/>
      <c r="C43" s="114"/>
      <c r="D43" s="114"/>
      <c r="E43" s="28"/>
      <c r="F43" s="21"/>
    </row>
    <row r="44" spans="1:6" ht="14.25" x14ac:dyDescent="0.2">
      <c r="A44" s="21"/>
      <c r="B44" s="114"/>
      <c r="C44" s="114"/>
      <c r="D44" s="114"/>
      <c r="E44" s="28"/>
      <c r="F44" s="21"/>
    </row>
    <row r="45" spans="1:6" ht="14.25" x14ac:dyDescent="0.2">
      <c r="A45" s="21"/>
      <c r="B45" s="114"/>
      <c r="C45" s="114"/>
      <c r="D45" s="114"/>
      <c r="E45" s="28"/>
      <c r="F45" s="21"/>
    </row>
    <row r="46" spans="1:6" ht="14.25" x14ac:dyDescent="0.2">
      <c r="A46" s="21"/>
      <c r="B46" s="114"/>
      <c r="C46" s="114"/>
      <c r="D46" s="114"/>
      <c r="E46" s="28"/>
      <c r="F46" s="21"/>
    </row>
    <row r="47" spans="1:6" ht="14.25" x14ac:dyDescent="0.2">
      <c r="A47" s="21"/>
      <c r="B47" s="114"/>
      <c r="C47" s="114"/>
      <c r="D47" s="114"/>
      <c r="E47" s="28"/>
      <c r="F47" s="21"/>
    </row>
    <row r="48" spans="1:6" ht="14.25" x14ac:dyDescent="0.2">
      <c r="A48" s="21"/>
      <c r="B48" s="114"/>
      <c r="C48" s="114"/>
      <c r="D48" s="114"/>
      <c r="E48" s="28"/>
      <c r="F48" s="21"/>
    </row>
    <row r="49" spans="1:6" ht="14.25" x14ac:dyDescent="0.2">
      <c r="A49" s="21"/>
      <c r="B49" s="114"/>
      <c r="C49" s="114"/>
      <c r="D49" s="114"/>
      <c r="E49" s="28"/>
      <c r="F49" s="21"/>
    </row>
    <row r="50" spans="1:6" ht="14.25" x14ac:dyDescent="0.2">
      <c r="A50" s="21"/>
      <c r="B50" s="114"/>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4.25" x14ac:dyDescent="0.2">
      <c r="A67" s="21"/>
      <c r="B67" s="114"/>
      <c r="C67" s="114"/>
      <c r="D67" s="114"/>
      <c r="E67" s="28"/>
      <c r="F67" s="21"/>
    </row>
    <row r="68" spans="1:6" ht="14.25" x14ac:dyDescent="0.2">
      <c r="A68" s="21"/>
      <c r="B68" s="114"/>
      <c r="C68" s="114"/>
      <c r="D68" s="114"/>
      <c r="E68" s="28"/>
      <c r="F68" s="21"/>
    </row>
    <row r="69" spans="1:6" ht="13.5" customHeight="1" x14ac:dyDescent="0.2">
      <c r="A69" s="21"/>
      <c r="B69" s="114"/>
      <c r="C69" s="114"/>
      <c r="D69" s="114"/>
      <c r="E69" s="28"/>
      <c r="F69" s="21"/>
    </row>
    <row r="70" spans="1:6" ht="13.5" customHeight="1" x14ac:dyDescent="0.2">
      <c r="A70" s="21"/>
      <c r="B70" s="25" t="s">
        <v>15</v>
      </c>
      <c r="C70" s="26"/>
      <c r="D70" s="26"/>
      <c r="E70" s="29">
        <f>4*325</f>
        <v>1300</v>
      </c>
      <c r="F70" s="21"/>
    </row>
    <row r="71" spans="1:6" ht="13.5" customHeight="1" x14ac:dyDescent="0.2">
      <c r="A71" s="21"/>
      <c r="B71" s="34" t="s">
        <v>12</v>
      </c>
      <c r="C71" s="26"/>
      <c r="D71" s="26"/>
      <c r="E71" s="30">
        <v>0</v>
      </c>
      <c r="F71" s="21"/>
    </row>
    <row r="72" spans="1:6" ht="13.5" customHeight="1" x14ac:dyDescent="0.2">
      <c r="A72" s="21"/>
      <c r="B72" s="34" t="s">
        <v>135</v>
      </c>
      <c r="C72" s="26"/>
      <c r="D72" s="26"/>
      <c r="E72" s="30">
        <v>0</v>
      </c>
      <c r="F72" s="21"/>
    </row>
    <row r="73" spans="1:6" ht="13.5" customHeight="1" x14ac:dyDescent="0.2">
      <c r="A73" s="21"/>
      <c r="B73" s="25" t="s">
        <v>14</v>
      </c>
      <c r="C73" s="26"/>
      <c r="D73" s="26"/>
      <c r="E73" s="29">
        <f>SUM(E70:E72)</f>
        <v>1300</v>
      </c>
      <c r="F73" s="21"/>
    </row>
    <row r="74" spans="1:6" ht="13.5" customHeight="1" x14ac:dyDescent="0.2">
      <c r="A74" s="21"/>
      <c r="B74" s="26" t="s">
        <v>5</v>
      </c>
      <c r="C74" s="31">
        <v>0.05</v>
      </c>
      <c r="D74" s="26"/>
      <c r="E74" s="35">
        <f>ROUND(E73*C74,2)</f>
        <v>65</v>
      </c>
      <c r="F74" s="21"/>
    </row>
    <row r="75" spans="1:6" ht="13.5" customHeight="1" x14ac:dyDescent="0.2">
      <c r="A75" s="21"/>
      <c r="B75" s="26" t="s">
        <v>4</v>
      </c>
      <c r="C75" s="42">
        <v>9.9750000000000005E-2</v>
      </c>
      <c r="D75" s="26"/>
      <c r="E75" s="43">
        <f>ROUND(E73*C75,2)</f>
        <v>129.68</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1494.68</v>
      </c>
      <c r="F77" s="21"/>
    </row>
    <row r="78" spans="1:6" ht="15.75" thickTop="1" x14ac:dyDescent="0.2">
      <c r="A78" s="21"/>
      <c r="B78" s="118"/>
      <c r="C78" s="118"/>
      <c r="D78" s="118"/>
      <c r="E78" s="36"/>
      <c r="F78" s="21"/>
    </row>
    <row r="79" spans="1:6" ht="15" x14ac:dyDescent="0.2">
      <c r="A79" s="21"/>
      <c r="B79" s="115" t="s">
        <v>18</v>
      </c>
      <c r="C79" s="115"/>
      <c r="D79" s="115"/>
      <c r="E79" s="36">
        <v>0</v>
      </c>
      <c r="F79" s="21"/>
    </row>
    <row r="80" spans="1:6" ht="15" x14ac:dyDescent="0.2">
      <c r="A80" s="21"/>
      <c r="B80" s="118"/>
      <c r="C80" s="118"/>
      <c r="D80" s="118"/>
      <c r="E80" s="36"/>
      <c r="F80" s="21"/>
    </row>
    <row r="81" spans="1:6" ht="19.5" customHeight="1" x14ac:dyDescent="0.2">
      <c r="A81" s="21"/>
      <c r="B81" s="37" t="s">
        <v>17</v>
      </c>
      <c r="C81" s="38"/>
      <c r="D81" s="38"/>
      <c r="E81" s="39">
        <f>E77-E79</f>
        <v>1494.68</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12"/>
      <c r="C84" s="112"/>
      <c r="D84" s="112"/>
      <c r="E84" s="112"/>
      <c r="F84" s="21"/>
    </row>
    <row r="85" spans="1:6" ht="14.25" x14ac:dyDescent="0.2">
      <c r="A85" s="120" t="s">
        <v>32</v>
      </c>
      <c r="B85" s="120"/>
      <c r="C85" s="120"/>
      <c r="D85" s="120"/>
      <c r="E85" s="120"/>
      <c r="F85" s="120"/>
    </row>
    <row r="86" spans="1:6" ht="14.25" x14ac:dyDescent="0.2">
      <c r="A86" s="116" t="s">
        <v>33</v>
      </c>
      <c r="B86" s="116"/>
      <c r="C86" s="116"/>
      <c r="D86" s="116"/>
      <c r="E86" s="116"/>
      <c r="F86" s="116"/>
    </row>
    <row r="87" spans="1:6" x14ac:dyDescent="0.2">
      <c r="A87" s="21"/>
      <c r="B87" s="21"/>
      <c r="C87" s="21"/>
      <c r="D87" s="21"/>
      <c r="E87" s="21"/>
      <c r="F87" s="21"/>
    </row>
    <row r="88" spans="1:6" x14ac:dyDescent="0.2">
      <c r="A88" s="21"/>
      <c r="B88" s="113"/>
      <c r="C88" s="113"/>
      <c r="D88" s="113"/>
      <c r="E88" s="113"/>
      <c r="F88" s="21"/>
    </row>
    <row r="89" spans="1:6" ht="15" x14ac:dyDescent="0.2">
      <c r="A89" s="119" t="s">
        <v>7</v>
      </c>
      <c r="B89" s="119"/>
      <c r="C89" s="119"/>
      <c r="D89" s="119"/>
      <c r="E89" s="119"/>
      <c r="F89" s="119"/>
    </row>
    <row r="91" spans="1:6" ht="39.75" customHeight="1" x14ac:dyDescent="0.2">
      <c r="B91" s="110"/>
      <c r="C91" s="111"/>
      <c r="D91" s="111"/>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33:B69" xr:uid="{6936E70C-FFAF-4910-93EF-78898E1AEC8A}">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3">
    <pageSetUpPr fitToPage="1"/>
  </sheetPr>
  <dimension ref="A12:F92"/>
  <sheetViews>
    <sheetView view="pageBreakPreview" topLeftCell="A4"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53</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54</v>
      </c>
      <c r="C35" s="114"/>
      <c r="D35" s="114"/>
      <c r="E35" s="28"/>
      <c r="F35" s="21"/>
    </row>
    <row r="36" spans="1:6" ht="14.25" x14ac:dyDescent="0.2">
      <c r="A36" s="21"/>
      <c r="B36" s="114"/>
      <c r="C36" s="114"/>
      <c r="D36" s="114"/>
      <c r="E36" s="28"/>
      <c r="F36" s="21"/>
    </row>
    <row r="37" spans="1:6" ht="14.25" x14ac:dyDescent="0.2">
      <c r="A37" s="21"/>
      <c r="B37" s="114"/>
      <c r="C37" s="114"/>
      <c r="D37" s="114"/>
      <c r="E37" s="28"/>
      <c r="F37" s="21"/>
    </row>
    <row r="38" spans="1:6" ht="14.25" x14ac:dyDescent="0.2">
      <c r="A38" s="21"/>
      <c r="B38" s="114" t="s">
        <v>55</v>
      </c>
      <c r="C38" s="114"/>
      <c r="D38" s="114"/>
      <c r="E38" s="28"/>
      <c r="F38" s="21"/>
    </row>
    <row r="39" spans="1:6" ht="14.25" x14ac:dyDescent="0.2">
      <c r="A39" s="21"/>
      <c r="B39" s="114"/>
      <c r="C39" s="114"/>
      <c r="D39" s="114"/>
      <c r="E39" s="28"/>
      <c r="F39" s="21"/>
    </row>
    <row r="40" spans="1:6" ht="14.25" x14ac:dyDescent="0.2">
      <c r="A40" s="21"/>
      <c r="B40" s="114"/>
      <c r="C40" s="114"/>
      <c r="D40" s="114"/>
      <c r="E40" s="28"/>
      <c r="F40" s="21"/>
    </row>
    <row r="41" spans="1:6" ht="14.25" x14ac:dyDescent="0.2">
      <c r="A41" s="21"/>
      <c r="B41" s="114" t="s">
        <v>56</v>
      </c>
      <c r="C41" s="114"/>
      <c r="D41" s="114"/>
      <c r="E41" s="28"/>
      <c r="F41" s="21"/>
    </row>
    <row r="42" spans="1:6" ht="14.25" x14ac:dyDescent="0.2">
      <c r="A42" s="21"/>
      <c r="B42" s="114"/>
      <c r="C42" s="114"/>
      <c r="D42" s="114"/>
      <c r="E42" s="28"/>
      <c r="F42" s="21"/>
    </row>
    <row r="43" spans="1:6" ht="14.25" x14ac:dyDescent="0.2">
      <c r="A43" s="21"/>
      <c r="B43" s="114"/>
      <c r="C43" s="114"/>
      <c r="D43" s="114"/>
      <c r="E43" s="28"/>
      <c r="F43" s="21"/>
    </row>
    <row r="44" spans="1:6" ht="14.25" x14ac:dyDescent="0.2">
      <c r="A44" s="21"/>
      <c r="B44" s="114" t="s">
        <v>57</v>
      </c>
      <c r="C44" s="114"/>
      <c r="D44" s="114"/>
      <c r="E44" s="28"/>
      <c r="F44" s="21"/>
    </row>
    <row r="45" spans="1:6" ht="14.25" x14ac:dyDescent="0.2">
      <c r="A45" s="21"/>
      <c r="B45" s="114"/>
      <c r="C45" s="114"/>
      <c r="D45" s="114"/>
      <c r="E45" s="28"/>
      <c r="F45" s="21"/>
    </row>
    <row r="46" spans="1:6" ht="14.25" x14ac:dyDescent="0.2">
      <c r="A46" s="21"/>
      <c r="B46" s="114"/>
      <c r="C46" s="114"/>
      <c r="D46" s="114"/>
      <c r="E46" s="28"/>
      <c r="F46" s="21"/>
    </row>
    <row r="47" spans="1:6" ht="14.25" x14ac:dyDescent="0.2">
      <c r="A47" s="21"/>
      <c r="B47" s="114" t="s">
        <v>58</v>
      </c>
      <c r="C47" s="114"/>
      <c r="D47" s="114"/>
      <c r="E47" s="28"/>
      <c r="F47" s="21"/>
    </row>
    <row r="48" spans="1:6" ht="14.25" x14ac:dyDescent="0.2">
      <c r="A48" s="21"/>
      <c r="B48" s="114"/>
      <c r="C48" s="114"/>
      <c r="D48" s="114"/>
      <c r="E48" s="28"/>
      <c r="F48" s="21"/>
    </row>
    <row r="49" spans="1:6" ht="14.25" x14ac:dyDescent="0.2">
      <c r="A49" s="21"/>
      <c r="B49" s="114"/>
      <c r="C49" s="114"/>
      <c r="D49" s="114"/>
      <c r="E49" s="28"/>
      <c r="F49" s="21"/>
    </row>
    <row r="50" spans="1:6" ht="14.25" x14ac:dyDescent="0.2">
      <c r="A50" s="21"/>
      <c r="B50" s="114" t="s">
        <v>59</v>
      </c>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4.25" x14ac:dyDescent="0.2">
      <c r="A67" s="21"/>
      <c r="B67" s="114"/>
      <c r="C67" s="114"/>
      <c r="D67" s="114"/>
      <c r="E67" s="28"/>
      <c r="F67" s="21"/>
    </row>
    <row r="68" spans="1:6" ht="13.5" customHeight="1" x14ac:dyDescent="0.2">
      <c r="A68" s="21"/>
      <c r="B68" s="114"/>
      <c r="C68" s="114"/>
      <c r="D68" s="114"/>
      <c r="E68" s="28"/>
      <c r="F68" s="21"/>
    </row>
    <row r="69" spans="1:6" ht="13.5" customHeight="1" x14ac:dyDescent="0.2">
      <c r="A69" s="21"/>
      <c r="B69" s="25" t="s">
        <v>15</v>
      </c>
      <c r="C69" s="26"/>
      <c r="D69" s="26"/>
      <c r="E69" s="29">
        <f>6*245</f>
        <v>1470</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1470</v>
      </c>
      <c r="F72" s="21"/>
    </row>
    <row r="73" spans="1:6" ht="13.5" customHeight="1" x14ac:dyDescent="0.2">
      <c r="A73" s="21"/>
      <c r="B73" s="26" t="s">
        <v>5</v>
      </c>
      <c r="C73" s="31">
        <v>0.05</v>
      </c>
      <c r="D73" s="26"/>
      <c r="E73" s="35">
        <f>ROUND(E72*C73,2)</f>
        <v>73.5</v>
      </c>
      <c r="F73" s="21"/>
    </row>
    <row r="74" spans="1:6" ht="13.5" customHeight="1" x14ac:dyDescent="0.2">
      <c r="A74" s="21"/>
      <c r="B74" s="26" t="s">
        <v>4</v>
      </c>
      <c r="C74" s="42">
        <v>9.9750000000000005E-2</v>
      </c>
      <c r="D74" s="26"/>
      <c r="E74" s="43">
        <f>ROUND(E72*C74,2)</f>
        <v>146.63</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1690.13</v>
      </c>
      <c r="F76" s="21"/>
    </row>
    <row r="77" spans="1:6" ht="15.75" thickTop="1" x14ac:dyDescent="0.2">
      <c r="A77" s="21"/>
      <c r="B77" s="118"/>
      <c r="C77" s="118"/>
      <c r="D77" s="118"/>
      <c r="E77" s="36"/>
      <c r="F77" s="21"/>
    </row>
    <row r="78" spans="1:6" ht="15" x14ac:dyDescent="0.2">
      <c r="A78" s="21"/>
      <c r="B78" s="115" t="s">
        <v>18</v>
      </c>
      <c r="C78" s="115"/>
      <c r="D78" s="115"/>
      <c r="E78" s="36">
        <v>0</v>
      </c>
      <c r="F78" s="21"/>
    </row>
    <row r="79" spans="1:6" ht="15" x14ac:dyDescent="0.2">
      <c r="A79" s="21"/>
      <c r="B79" s="118"/>
      <c r="C79" s="118"/>
      <c r="D79" s="118"/>
      <c r="E79" s="36"/>
      <c r="F79" s="21"/>
    </row>
    <row r="80" spans="1:6" ht="19.5" customHeight="1" x14ac:dyDescent="0.2">
      <c r="A80" s="21"/>
      <c r="B80" s="37" t="s">
        <v>17</v>
      </c>
      <c r="C80" s="38"/>
      <c r="D80" s="38"/>
      <c r="E80" s="39">
        <f>E76-E78</f>
        <v>1690.13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2"/>
      <c r="C83" s="112"/>
      <c r="D83" s="112"/>
      <c r="E83" s="112"/>
      <c r="F83" s="21"/>
    </row>
    <row r="84" spans="1:6" ht="14.25" x14ac:dyDescent="0.2">
      <c r="A84" s="120" t="s">
        <v>32</v>
      </c>
      <c r="B84" s="120"/>
      <c r="C84" s="120"/>
      <c r="D84" s="120"/>
      <c r="E84" s="120"/>
      <c r="F84" s="120"/>
    </row>
    <row r="85" spans="1:6" ht="14.25" x14ac:dyDescent="0.2">
      <c r="A85" s="116" t="s">
        <v>33</v>
      </c>
      <c r="B85" s="116"/>
      <c r="C85" s="116"/>
      <c r="D85" s="116"/>
      <c r="E85" s="116"/>
      <c r="F85" s="116"/>
    </row>
    <row r="86" spans="1:6" x14ac:dyDescent="0.2">
      <c r="A86" s="21"/>
      <c r="B86" s="21"/>
      <c r="C86" s="21"/>
      <c r="D86" s="21"/>
      <c r="E86" s="21"/>
      <c r="F86" s="21"/>
    </row>
    <row r="87" spans="1:6" x14ac:dyDescent="0.2">
      <c r="A87" s="21"/>
      <c r="B87" s="113"/>
      <c r="C87" s="113"/>
      <c r="D87" s="113"/>
      <c r="E87" s="113"/>
      <c r="F87" s="21"/>
    </row>
    <row r="88" spans="1:6" ht="15" x14ac:dyDescent="0.2">
      <c r="A88" s="119" t="s">
        <v>7</v>
      </c>
      <c r="B88" s="119"/>
      <c r="C88" s="119"/>
      <c r="D88" s="119"/>
      <c r="E88" s="119"/>
      <c r="F88" s="119"/>
    </row>
    <row r="90" spans="1:6" ht="39.75" customHeight="1" x14ac:dyDescent="0.2">
      <c r="B90" s="110"/>
      <c r="C90" s="111"/>
      <c r="D90" s="111"/>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100-000000000000}">
      <formula1>Liste_Activités</formula1>
    </dataValidation>
  </dataValidations>
  <printOptions horizontalCentered="1"/>
  <pageMargins left="0" right="0" top="0" bottom="0" header="0" footer="0"/>
  <pageSetup paperSize="120" scale="26"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8A26E-0E95-484C-B70C-CF0A83FE54B8}">
  <sheetPr codeName="Feuil21">
    <pageSetUpPr fitToPage="1"/>
  </sheetPr>
  <dimension ref="A12:F93"/>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197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198</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199</v>
      </c>
      <c r="C35" s="114"/>
      <c r="D35" s="114"/>
      <c r="E35" s="28"/>
      <c r="F35" s="21"/>
    </row>
    <row r="36" spans="1:6" ht="14.25" x14ac:dyDescent="0.2">
      <c r="A36" s="21"/>
      <c r="B36" s="114"/>
      <c r="C36" s="114"/>
      <c r="D36" s="114"/>
      <c r="E36" s="28"/>
      <c r="F36" s="21"/>
    </row>
    <row r="37" spans="1:6" ht="14.25" x14ac:dyDescent="0.2">
      <c r="A37" s="21"/>
      <c r="B37" s="114" t="s">
        <v>200</v>
      </c>
      <c r="C37" s="114"/>
      <c r="D37" s="114"/>
      <c r="E37" s="28"/>
      <c r="F37" s="21"/>
    </row>
    <row r="38" spans="1:6" ht="14.25" x14ac:dyDescent="0.2">
      <c r="A38" s="21"/>
      <c r="B38" s="114"/>
      <c r="C38" s="114"/>
      <c r="D38" s="114"/>
      <c r="E38" s="28"/>
      <c r="F38" s="21"/>
    </row>
    <row r="39" spans="1:6" ht="14.25" x14ac:dyDescent="0.2">
      <c r="A39" s="21"/>
      <c r="B39" s="114" t="s">
        <v>201</v>
      </c>
      <c r="C39" s="114"/>
      <c r="D39" s="114"/>
      <c r="E39" s="28"/>
      <c r="F39" s="21"/>
    </row>
    <row r="40" spans="1:6" ht="14.25" x14ac:dyDescent="0.2">
      <c r="A40" s="21"/>
      <c r="B40" s="114"/>
      <c r="C40" s="114"/>
      <c r="D40" s="114"/>
      <c r="E40" s="28"/>
      <c r="F40" s="21"/>
    </row>
    <row r="41" spans="1:6" ht="14.25" x14ac:dyDescent="0.2">
      <c r="A41" s="21"/>
      <c r="B41" s="114"/>
      <c r="C41" s="114"/>
      <c r="D41" s="114"/>
      <c r="E41" s="28"/>
      <c r="F41" s="21"/>
    </row>
    <row r="42" spans="1:6" ht="14.25" x14ac:dyDescent="0.2">
      <c r="A42" s="21"/>
      <c r="B42" s="114"/>
      <c r="C42" s="114"/>
      <c r="D42" s="114"/>
      <c r="E42" s="28"/>
      <c r="F42" s="21"/>
    </row>
    <row r="43" spans="1:6" ht="14.25" x14ac:dyDescent="0.2">
      <c r="A43" s="21"/>
      <c r="B43" s="114"/>
      <c r="C43" s="114"/>
      <c r="D43" s="114"/>
      <c r="E43" s="28"/>
      <c r="F43" s="21"/>
    </row>
    <row r="44" spans="1:6" ht="14.25" x14ac:dyDescent="0.2">
      <c r="A44" s="21"/>
      <c r="B44" s="114"/>
      <c r="C44" s="114"/>
      <c r="D44" s="114"/>
      <c r="E44" s="28"/>
      <c r="F44" s="21"/>
    </row>
    <row r="45" spans="1:6" ht="14.25" x14ac:dyDescent="0.2">
      <c r="A45" s="21"/>
      <c r="B45" s="114"/>
      <c r="C45" s="114"/>
      <c r="D45" s="114"/>
      <c r="E45" s="28"/>
      <c r="F45" s="21"/>
    </row>
    <row r="46" spans="1:6" ht="14.25" x14ac:dyDescent="0.2">
      <c r="A46" s="21"/>
      <c r="B46" s="114"/>
      <c r="C46" s="114"/>
      <c r="D46" s="114"/>
      <c r="E46" s="28"/>
      <c r="F46" s="21"/>
    </row>
    <row r="47" spans="1:6" ht="14.25" x14ac:dyDescent="0.2">
      <c r="A47" s="21"/>
      <c r="B47" s="114"/>
      <c r="C47" s="114"/>
      <c r="D47" s="114"/>
      <c r="E47" s="28"/>
      <c r="F47" s="21"/>
    </row>
    <row r="48" spans="1:6" ht="14.25" x14ac:dyDescent="0.2">
      <c r="A48" s="21"/>
      <c r="B48" s="114"/>
      <c r="C48" s="114"/>
      <c r="D48" s="114"/>
      <c r="E48" s="28"/>
      <c r="F48" s="21"/>
    </row>
    <row r="49" spans="1:6" ht="14.25" x14ac:dyDescent="0.2">
      <c r="A49" s="21"/>
      <c r="B49" s="114"/>
      <c r="C49" s="114"/>
      <c r="D49" s="114"/>
      <c r="E49" s="28"/>
      <c r="F49" s="21"/>
    </row>
    <row r="50" spans="1:6" ht="14.25" x14ac:dyDescent="0.2">
      <c r="A50" s="21"/>
      <c r="B50" s="114"/>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4.25" x14ac:dyDescent="0.2">
      <c r="A67" s="21"/>
      <c r="B67" s="114"/>
      <c r="C67" s="114"/>
      <c r="D67" s="114"/>
      <c r="E67" s="28"/>
      <c r="F67" s="21"/>
    </row>
    <row r="68" spans="1:6" ht="14.25" x14ac:dyDescent="0.2">
      <c r="A68" s="21"/>
      <c r="B68" s="114"/>
      <c r="C68" s="114"/>
      <c r="D68" s="114"/>
      <c r="E68" s="28"/>
      <c r="F68" s="21"/>
    </row>
    <row r="69" spans="1:6" ht="13.5" customHeight="1" x14ac:dyDescent="0.2">
      <c r="A69" s="21"/>
      <c r="B69" s="114"/>
      <c r="C69" s="114"/>
      <c r="D69" s="114"/>
      <c r="E69" s="28"/>
      <c r="F69" s="21"/>
    </row>
    <row r="70" spans="1:6" ht="13.5" customHeight="1" x14ac:dyDescent="0.2">
      <c r="A70" s="21"/>
      <c r="B70" s="25" t="s">
        <v>15</v>
      </c>
      <c r="C70" s="26"/>
      <c r="D70" s="26"/>
      <c r="E70" s="29">
        <f>5.75*325</f>
        <v>1868.75</v>
      </c>
      <c r="F70" s="21"/>
    </row>
    <row r="71" spans="1:6" ht="13.5" customHeight="1" x14ac:dyDescent="0.2">
      <c r="A71" s="21"/>
      <c r="B71" s="34" t="s">
        <v>12</v>
      </c>
      <c r="C71" s="26"/>
      <c r="D71" s="26"/>
      <c r="E71" s="30">
        <v>0</v>
      </c>
      <c r="F71" s="21"/>
    </row>
    <row r="72" spans="1:6" ht="13.5" customHeight="1" x14ac:dyDescent="0.2">
      <c r="A72" s="21"/>
      <c r="B72" s="34" t="s">
        <v>135</v>
      </c>
      <c r="C72" s="26"/>
      <c r="D72" s="26"/>
      <c r="E72" s="30">
        <v>0</v>
      </c>
      <c r="F72" s="21"/>
    </row>
    <row r="73" spans="1:6" ht="13.5" customHeight="1" x14ac:dyDescent="0.2">
      <c r="A73" s="21"/>
      <c r="B73" s="25" t="s">
        <v>14</v>
      </c>
      <c r="C73" s="26"/>
      <c r="D73" s="26"/>
      <c r="E73" s="29">
        <f>SUM(E70:E72)</f>
        <v>1868.75</v>
      </c>
      <c r="F73" s="21"/>
    </row>
    <row r="74" spans="1:6" ht="13.5" customHeight="1" x14ac:dyDescent="0.2">
      <c r="A74" s="21"/>
      <c r="B74" s="26" t="s">
        <v>5</v>
      </c>
      <c r="C74" s="31">
        <v>0.05</v>
      </c>
      <c r="D74" s="26"/>
      <c r="E74" s="35">
        <f>ROUND(E73*C74,2)</f>
        <v>93.44</v>
      </c>
      <c r="F74" s="21"/>
    </row>
    <row r="75" spans="1:6" ht="13.5" customHeight="1" x14ac:dyDescent="0.2">
      <c r="A75" s="21"/>
      <c r="B75" s="26" t="s">
        <v>4</v>
      </c>
      <c r="C75" s="42">
        <v>9.9750000000000005E-2</v>
      </c>
      <c r="D75" s="26"/>
      <c r="E75" s="43">
        <f>ROUND(E73*C75,2)</f>
        <v>186.41</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2148.6</v>
      </c>
      <c r="F77" s="21"/>
    </row>
    <row r="78" spans="1:6" ht="15.75" thickTop="1" x14ac:dyDescent="0.2">
      <c r="A78" s="21"/>
      <c r="B78" s="118"/>
      <c r="C78" s="118"/>
      <c r="D78" s="118"/>
      <c r="E78" s="36"/>
      <c r="F78" s="21"/>
    </row>
    <row r="79" spans="1:6" ht="15" x14ac:dyDescent="0.2">
      <c r="A79" s="21"/>
      <c r="B79" s="115" t="s">
        <v>18</v>
      </c>
      <c r="C79" s="115"/>
      <c r="D79" s="115"/>
      <c r="E79" s="36">
        <v>0</v>
      </c>
      <c r="F79" s="21"/>
    </row>
    <row r="80" spans="1:6" ht="15" x14ac:dyDescent="0.2">
      <c r="A80" s="21"/>
      <c r="B80" s="118"/>
      <c r="C80" s="118"/>
      <c r="D80" s="118"/>
      <c r="E80" s="36"/>
      <c r="F80" s="21"/>
    </row>
    <row r="81" spans="1:6" ht="19.5" customHeight="1" x14ac:dyDescent="0.2">
      <c r="A81" s="21"/>
      <c r="B81" s="37" t="s">
        <v>17</v>
      </c>
      <c r="C81" s="38"/>
      <c r="D81" s="38"/>
      <c r="E81" s="39">
        <f>E77-E79</f>
        <v>2148.6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12"/>
      <c r="C84" s="112"/>
      <c r="D84" s="112"/>
      <c r="E84" s="112"/>
      <c r="F84" s="21"/>
    </row>
    <row r="85" spans="1:6" ht="14.25" x14ac:dyDescent="0.2">
      <c r="A85" s="120" t="s">
        <v>32</v>
      </c>
      <c r="B85" s="120"/>
      <c r="C85" s="120"/>
      <c r="D85" s="120"/>
      <c r="E85" s="120"/>
      <c r="F85" s="120"/>
    </row>
    <row r="86" spans="1:6" ht="14.25" x14ac:dyDescent="0.2">
      <c r="A86" s="116" t="s">
        <v>33</v>
      </c>
      <c r="B86" s="116"/>
      <c r="C86" s="116"/>
      <c r="D86" s="116"/>
      <c r="E86" s="116"/>
      <c r="F86" s="116"/>
    </row>
    <row r="87" spans="1:6" x14ac:dyDescent="0.2">
      <c r="A87" s="21"/>
      <c r="B87" s="21"/>
      <c r="C87" s="21"/>
      <c r="D87" s="21"/>
      <c r="E87" s="21"/>
      <c r="F87" s="21"/>
    </row>
    <row r="88" spans="1:6" x14ac:dyDescent="0.2">
      <c r="A88" s="21"/>
      <c r="B88" s="113"/>
      <c r="C88" s="113"/>
      <c r="D88" s="113"/>
      <c r="E88" s="113"/>
      <c r="F88" s="21"/>
    </row>
    <row r="89" spans="1:6" ht="15" x14ac:dyDescent="0.2">
      <c r="A89" s="119" t="s">
        <v>7</v>
      </c>
      <c r="B89" s="119"/>
      <c r="C89" s="119"/>
      <c r="D89" s="119"/>
      <c r="E89" s="119"/>
      <c r="F89" s="119"/>
    </row>
    <row r="91" spans="1:6" ht="39.75" customHeight="1" x14ac:dyDescent="0.2">
      <c r="B91" s="110"/>
      <c r="C91" s="111"/>
      <c r="D91" s="111"/>
    </row>
    <row r="92" spans="1:6" ht="13.5" customHeight="1" x14ac:dyDescent="0.2"/>
    <row r="93" spans="1:6" x14ac:dyDescent="0.2">
      <c r="B93" s="16"/>
      <c r="C93" s="16"/>
      <c r="D93" s="16"/>
    </row>
  </sheetData>
  <mergeCells count="47">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4:E84"/>
    <mergeCell ref="B62:D62"/>
    <mergeCell ref="B63:D63"/>
    <mergeCell ref="B64:D64"/>
    <mergeCell ref="B65:D65"/>
    <mergeCell ref="B66:D66"/>
    <mergeCell ref="B67:D67"/>
    <mergeCell ref="B68:D68"/>
    <mergeCell ref="B69:D69"/>
    <mergeCell ref="B78:D78"/>
    <mergeCell ref="B79:D79"/>
    <mergeCell ref="B80:D80"/>
    <mergeCell ref="A85:F85"/>
    <mergeCell ref="A86:F86"/>
    <mergeCell ref="B88:E88"/>
    <mergeCell ref="A89:F89"/>
    <mergeCell ref="B91:D91"/>
  </mergeCells>
  <dataValidations count="1">
    <dataValidation type="list" allowBlank="1" showInputMessage="1" showErrorMessage="1" sqref="B78:B80 B12:B20 B33:B69" xr:uid="{103F2348-0F33-467C-8365-65B66D2DDC38}">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4B83E-47DB-4689-A56D-3B03FD8F59F5}">
  <sheetPr codeName="Feuil22">
    <pageSetUpPr fitToPage="1"/>
  </sheetPr>
  <dimension ref="A12:F92"/>
  <sheetViews>
    <sheetView view="pageBreakPreview" topLeftCell="A37"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202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203</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204</v>
      </c>
      <c r="C35" s="114"/>
      <c r="D35" s="114"/>
      <c r="E35" s="28"/>
      <c r="F35" s="21"/>
    </row>
    <row r="36" spans="1:6" ht="14.25" x14ac:dyDescent="0.2">
      <c r="A36" s="21"/>
      <c r="B36" s="114"/>
      <c r="C36" s="114"/>
      <c r="D36" s="114"/>
      <c r="E36" s="28"/>
      <c r="F36" s="21"/>
    </row>
    <row r="37" spans="1:6" ht="29.25" customHeight="1" x14ac:dyDescent="0.2">
      <c r="A37" s="21"/>
      <c r="B37" s="114" t="s">
        <v>205</v>
      </c>
      <c r="C37" s="114"/>
      <c r="D37" s="114"/>
      <c r="E37" s="28"/>
      <c r="F37" s="21"/>
    </row>
    <row r="38" spans="1:6" ht="14.25" x14ac:dyDescent="0.2">
      <c r="A38" s="21"/>
      <c r="B38" s="114"/>
      <c r="C38" s="114"/>
      <c r="D38" s="114"/>
      <c r="E38" s="28"/>
      <c r="F38" s="21"/>
    </row>
    <row r="39" spans="1:6" ht="14.25" x14ac:dyDescent="0.2">
      <c r="A39" s="21"/>
      <c r="B39" s="114" t="s">
        <v>206</v>
      </c>
      <c r="C39" s="114"/>
      <c r="D39" s="114"/>
      <c r="E39" s="28"/>
      <c r="F39" s="21"/>
    </row>
    <row r="40" spans="1:6" ht="14.25" x14ac:dyDescent="0.2">
      <c r="A40" s="21"/>
      <c r="B40" s="114"/>
      <c r="C40" s="114"/>
      <c r="D40" s="114"/>
      <c r="E40" s="28"/>
      <c r="F40" s="21"/>
    </row>
    <row r="41" spans="1:6" ht="14.25" x14ac:dyDescent="0.2">
      <c r="A41" s="21"/>
      <c r="B41" s="114" t="s">
        <v>208</v>
      </c>
      <c r="C41" s="114"/>
      <c r="D41" s="114"/>
      <c r="E41" s="28"/>
      <c r="F41" s="21"/>
    </row>
    <row r="42" spans="1:6" ht="14.25" x14ac:dyDescent="0.2">
      <c r="A42" s="21"/>
      <c r="B42" s="114"/>
      <c r="C42" s="114"/>
      <c r="D42" s="114"/>
      <c r="E42" s="28"/>
      <c r="F42" s="21"/>
    </row>
    <row r="43" spans="1:6" ht="14.25" x14ac:dyDescent="0.2">
      <c r="A43" s="21"/>
      <c r="B43" s="114" t="s">
        <v>207</v>
      </c>
      <c r="C43" s="114"/>
      <c r="D43" s="114"/>
      <c r="E43" s="28"/>
      <c r="F43" s="21"/>
    </row>
    <row r="44" spans="1:6" ht="14.25" x14ac:dyDescent="0.2">
      <c r="A44" s="21"/>
      <c r="B44" s="114"/>
      <c r="C44" s="114"/>
      <c r="D44" s="114"/>
      <c r="E44" s="28"/>
      <c r="F44" s="21"/>
    </row>
    <row r="45" spans="1:6" ht="14.25" x14ac:dyDescent="0.2">
      <c r="A45" s="21"/>
      <c r="B45" s="114" t="s">
        <v>170</v>
      </c>
      <c r="C45" s="114"/>
      <c r="D45" s="114"/>
      <c r="E45" s="28"/>
      <c r="F45" s="21"/>
    </row>
    <row r="46" spans="1:6" ht="14.25" x14ac:dyDescent="0.2">
      <c r="A46" s="21"/>
      <c r="B46" s="114"/>
      <c r="C46" s="114"/>
      <c r="D46" s="114"/>
      <c r="E46" s="28"/>
      <c r="F46" s="21"/>
    </row>
    <row r="47" spans="1:6" ht="14.25" x14ac:dyDescent="0.2">
      <c r="A47" s="21"/>
      <c r="B47" s="114"/>
      <c r="C47" s="114"/>
      <c r="D47" s="114"/>
      <c r="E47" s="28"/>
      <c r="F47" s="21"/>
    </row>
    <row r="48" spans="1:6" ht="14.25" x14ac:dyDescent="0.2">
      <c r="A48" s="21"/>
      <c r="B48" s="114"/>
      <c r="C48" s="114"/>
      <c r="D48" s="114"/>
      <c r="E48" s="28"/>
      <c r="F48" s="21"/>
    </row>
    <row r="49" spans="1:6" ht="14.25" x14ac:dyDescent="0.2">
      <c r="A49" s="21"/>
      <c r="B49" s="114"/>
      <c r="C49" s="114"/>
      <c r="D49" s="114"/>
      <c r="E49" s="28"/>
      <c r="F49" s="21"/>
    </row>
    <row r="50" spans="1:6" ht="14.25" x14ac:dyDescent="0.2">
      <c r="A50" s="21"/>
      <c r="B50" s="114"/>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4.25" x14ac:dyDescent="0.2">
      <c r="A67" s="21"/>
      <c r="B67" s="114"/>
      <c r="C67" s="114"/>
      <c r="D67" s="114"/>
      <c r="E67" s="28"/>
      <c r="F67" s="21"/>
    </row>
    <row r="68" spans="1:6" ht="13.5" customHeight="1" x14ac:dyDescent="0.2">
      <c r="A68" s="21"/>
      <c r="B68" s="114"/>
      <c r="C68" s="114"/>
      <c r="D68" s="114"/>
      <c r="E68" s="28"/>
      <c r="F68" s="21"/>
    </row>
    <row r="69" spans="1:6" ht="13.5" customHeight="1" x14ac:dyDescent="0.2">
      <c r="A69" s="21"/>
      <c r="B69" s="25" t="s">
        <v>15</v>
      </c>
      <c r="C69" s="26"/>
      <c r="D69" s="26"/>
      <c r="E69" s="29">
        <f>22.5*325</f>
        <v>7312.5</v>
      </c>
      <c r="F69" s="21"/>
    </row>
    <row r="70" spans="1:6" ht="13.5" customHeight="1" x14ac:dyDescent="0.2">
      <c r="A70" s="21"/>
      <c r="B70" s="34" t="s">
        <v>12</v>
      </c>
      <c r="C70" s="26"/>
      <c r="D70" s="26"/>
      <c r="E70" s="30">
        <v>0</v>
      </c>
      <c r="F70" s="21"/>
    </row>
    <row r="71" spans="1:6" ht="13.5" customHeight="1" x14ac:dyDescent="0.2">
      <c r="A71" s="21"/>
      <c r="B71" s="34" t="s">
        <v>135</v>
      </c>
      <c r="C71" s="26"/>
      <c r="D71" s="26"/>
      <c r="E71" s="30">
        <v>0</v>
      </c>
      <c r="F71" s="21"/>
    </row>
    <row r="72" spans="1:6" ht="13.5" customHeight="1" x14ac:dyDescent="0.2">
      <c r="A72" s="21"/>
      <c r="B72" s="25" t="s">
        <v>14</v>
      </c>
      <c r="C72" s="26"/>
      <c r="D72" s="26"/>
      <c r="E72" s="29">
        <f>SUM(E69:E71)</f>
        <v>7312.5</v>
      </c>
      <c r="F72" s="21"/>
    </row>
    <row r="73" spans="1:6" ht="13.5" customHeight="1" x14ac:dyDescent="0.2">
      <c r="A73" s="21"/>
      <c r="B73" s="26" t="s">
        <v>5</v>
      </c>
      <c r="C73" s="31">
        <v>0.05</v>
      </c>
      <c r="D73" s="26"/>
      <c r="E73" s="35">
        <f>ROUND(E72*C73,2)</f>
        <v>365.63</v>
      </c>
      <c r="F73" s="21"/>
    </row>
    <row r="74" spans="1:6" ht="13.5" customHeight="1" x14ac:dyDescent="0.2">
      <c r="A74" s="21"/>
      <c r="B74" s="26" t="s">
        <v>4</v>
      </c>
      <c r="C74" s="42">
        <v>9.9750000000000005E-2</v>
      </c>
      <c r="D74" s="26"/>
      <c r="E74" s="43">
        <f>ROUND(E72*C74,2)</f>
        <v>729.42</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8407.5499999999993</v>
      </c>
      <c r="F76" s="21"/>
    </row>
    <row r="77" spans="1:6" ht="15.75" thickTop="1" x14ac:dyDescent="0.2">
      <c r="A77" s="21"/>
      <c r="B77" s="118"/>
      <c r="C77" s="118"/>
      <c r="D77" s="118"/>
      <c r="E77" s="36"/>
      <c r="F77" s="21"/>
    </row>
    <row r="78" spans="1:6" ht="15" x14ac:dyDescent="0.2">
      <c r="A78" s="21"/>
      <c r="B78" s="115" t="s">
        <v>18</v>
      </c>
      <c r="C78" s="115"/>
      <c r="D78" s="115"/>
      <c r="E78" s="36">
        <v>0</v>
      </c>
      <c r="F78" s="21"/>
    </row>
    <row r="79" spans="1:6" ht="15" x14ac:dyDescent="0.2">
      <c r="A79" s="21"/>
      <c r="B79" s="118"/>
      <c r="C79" s="118"/>
      <c r="D79" s="118"/>
      <c r="E79" s="36"/>
      <c r="F79" s="21"/>
    </row>
    <row r="80" spans="1:6" ht="19.5" customHeight="1" x14ac:dyDescent="0.2">
      <c r="A80" s="21"/>
      <c r="B80" s="37" t="s">
        <v>17</v>
      </c>
      <c r="C80" s="38"/>
      <c r="D80" s="38"/>
      <c r="E80" s="39">
        <f>E76-E78</f>
        <v>8407.5499999999993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2"/>
      <c r="C83" s="112"/>
      <c r="D83" s="112"/>
      <c r="E83" s="112"/>
      <c r="F83" s="21"/>
    </row>
    <row r="84" spans="1:6" ht="14.25" x14ac:dyDescent="0.2">
      <c r="A84" s="120" t="s">
        <v>32</v>
      </c>
      <c r="B84" s="120"/>
      <c r="C84" s="120"/>
      <c r="D84" s="120"/>
      <c r="E84" s="120"/>
      <c r="F84" s="120"/>
    </row>
    <row r="85" spans="1:6" ht="14.25" x14ac:dyDescent="0.2">
      <c r="A85" s="116" t="s">
        <v>33</v>
      </c>
      <c r="B85" s="116"/>
      <c r="C85" s="116"/>
      <c r="D85" s="116"/>
      <c r="E85" s="116"/>
      <c r="F85" s="116"/>
    </row>
    <row r="86" spans="1:6" x14ac:dyDescent="0.2">
      <c r="A86" s="21"/>
      <c r="B86" s="21"/>
      <c r="C86" s="21"/>
      <c r="D86" s="21"/>
      <c r="E86" s="21"/>
      <c r="F86" s="21"/>
    </row>
    <row r="87" spans="1:6" x14ac:dyDescent="0.2">
      <c r="A87" s="21"/>
      <c r="B87" s="113"/>
      <c r="C87" s="113"/>
      <c r="D87" s="113"/>
      <c r="E87" s="113"/>
      <c r="F87" s="21"/>
    </row>
    <row r="88" spans="1:6" ht="15" x14ac:dyDescent="0.2">
      <c r="A88" s="119" t="s">
        <v>7</v>
      </c>
      <c r="B88" s="119"/>
      <c r="C88" s="119"/>
      <c r="D88" s="119"/>
      <c r="E88" s="119"/>
      <c r="F88" s="119"/>
    </row>
    <row r="90" spans="1:6" ht="39.75" customHeight="1" x14ac:dyDescent="0.2">
      <c r="B90" s="110"/>
      <c r="C90" s="111"/>
      <c r="D90" s="111"/>
    </row>
    <row r="91" spans="1:6" ht="13.5" customHeight="1" x14ac:dyDescent="0.2"/>
    <row r="92" spans="1:6" x14ac:dyDescent="0.2">
      <c r="B92" s="16"/>
      <c r="C92" s="16"/>
      <c r="D92" s="16"/>
    </row>
  </sheetData>
  <mergeCells count="46">
    <mergeCell ref="A84:F84"/>
    <mergeCell ref="A85:F85"/>
    <mergeCell ref="B87:E87"/>
    <mergeCell ref="A88:F88"/>
    <mergeCell ref="B90:D90"/>
    <mergeCell ref="B83:E83"/>
    <mergeCell ref="B61:D61"/>
    <mergeCell ref="B62:D62"/>
    <mergeCell ref="B63:D63"/>
    <mergeCell ref="B64:D64"/>
    <mergeCell ref="B65:D65"/>
    <mergeCell ref="B66:D66"/>
    <mergeCell ref="B67:D67"/>
    <mergeCell ref="B68:D68"/>
    <mergeCell ref="B77:D77"/>
    <mergeCell ref="B78:D78"/>
    <mergeCell ref="B79:D79"/>
    <mergeCell ref="B60:D60"/>
    <mergeCell ref="B49:D49"/>
    <mergeCell ref="B50:D50"/>
    <mergeCell ref="B51:D51"/>
    <mergeCell ref="B52:D52"/>
    <mergeCell ref="B53:D53"/>
    <mergeCell ref="B54:D54"/>
    <mergeCell ref="B55:D55"/>
    <mergeCell ref="B56:D56"/>
    <mergeCell ref="B57:D57"/>
    <mergeCell ref="B58:D58"/>
    <mergeCell ref="B59:D59"/>
    <mergeCell ref="B48:D48"/>
    <mergeCell ref="B38:D38"/>
    <mergeCell ref="B39:D39"/>
    <mergeCell ref="B42:D42"/>
    <mergeCell ref="B43:D43"/>
    <mergeCell ref="B44:D44"/>
    <mergeCell ref="B45:D45"/>
    <mergeCell ref="B40:D40"/>
    <mergeCell ref="B41:D41"/>
    <mergeCell ref="B46:D46"/>
    <mergeCell ref="B47:D47"/>
    <mergeCell ref="B37:D37"/>
    <mergeCell ref="A30:F30"/>
    <mergeCell ref="B33:D33"/>
    <mergeCell ref="B34:D34"/>
    <mergeCell ref="B35:D35"/>
    <mergeCell ref="B36:D36"/>
  </mergeCells>
  <dataValidations count="1">
    <dataValidation type="list" allowBlank="1" showInputMessage="1" showErrorMessage="1" sqref="B77:B79 B12:B20 B46:B68 B33:B45" xr:uid="{1BA38EFC-2791-41A1-A6BB-A7FF2CEA435A}">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7A638-DBF3-4D44-8190-075A9B45AEB4}">
  <sheetPr codeName="Feuil23">
    <pageSetUpPr fitToPage="1"/>
  </sheetPr>
  <dimension ref="A12:F93"/>
  <sheetViews>
    <sheetView view="pageBreakPreview" topLeftCell="A40"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210</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211</v>
      </c>
      <c r="C35" s="114"/>
      <c r="D35" s="114"/>
      <c r="E35" s="28"/>
      <c r="F35" s="21"/>
    </row>
    <row r="36" spans="1:6" ht="14.25" x14ac:dyDescent="0.2">
      <c r="A36" s="21"/>
      <c r="B36" s="114"/>
      <c r="C36" s="114"/>
      <c r="D36" s="114"/>
      <c r="E36" s="28"/>
      <c r="F36" s="21"/>
    </row>
    <row r="37" spans="1:6" ht="14.25" x14ac:dyDescent="0.2">
      <c r="A37" s="21"/>
      <c r="B37" s="114" t="s">
        <v>212</v>
      </c>
      <c r="C37" s="114"/>
      <c r="D37" s="114"/>
      <c r="E37" s="28"/>
      <c r="F37" s="21"/>
    </row>
    <row r="38" spans="1:6" ht="14.25" x14ac:dyDescent="0.2">
      <c r="A38" s="21"/>
      <c r="B38" s="114"/>
      <c r="C38" s="114"/>
      <c r="D38" s="114"/>
      <c r="E38" s="28"/>
      <c r="F38" s="21"/>
    </row>
    <row r="39" spans="1:6" ht="14.25" x14ac:dyDescent="0.2">
      <c r="A39" s="21"/>
      <c r="B39" s="114" t="s">
        <v>163</v>
      </c>
      <c r="C39" s="114"/>
      <c r="D39" s="114"/>
      <c r="E39" s="28"/>
      <c r="F39" s="21"/>
    </row>
    <row r="40" spans="1:6" ht="14.25" x14ac:dyDescent="0.2">
      <c r="A40" s="21"/>
      <c r="B40" s="114"/>
      <c r="C40" s="114"/>
      <c r="D40" s="114"/>
      <c r="E40" s="28"/>
      <c r="F40" s="21"/>
    </row>
    <row r="41" spans="1:6" ht="14.25" x14ac:dyDescent="0.2">
      <c r="A41" s="21"/>
      <c r="B41" s="114" t="s">
        <v>213</v>
      </c>
      <c r="C41" s="114"/>
      <c r="D41" s="114"/>
      <c r="E41" s="28"/>
      <c r="F41" s="21"/>
    </row>
    <row r="42" spans="1:6" ht="14.25" x14ac:dyDescent="0.2">
      <c r="A42" s="21"/>
      <c r="B42" s="114"/>
      <c r="C42" s="114"/>
      <c r="D42" s="114"/>
      <c r="E42" s="28"/>
      <c r="F42" s="21"/>
    </row>
    <row r="43" spans="1:6" ht="14.25" x14ac:dyDescent="0.2">
      <c r="A43" s="21"/>
      <c r="B43" s="114" t="s">
        <v>214</v>
      </c>
      <c r="C43" s="114"/>
      <c r="D43" s="114"/>
      <c r="E43" s="28"/>
      <c r="F43" s="21"/>
    </row>
    <row r="44" spans="1:6" ht="14.25" x14ac:dyDescent="0.2">
      <c r="A44" s="21"/>
      <c r="B44" s="114"/>
      <c r="C44" s="114"/>
      <c r="D44" s="114"/>
      <c r="E44" s="28"/>
      <c r="F44" s="21"/>
    </row>
    <row r="45" spans="1:6" ht="14.25" x14ac:dyDescent="0.2">
      <c r="A45" s="21"/>
      <c r="B45" s="114" t="s">
        <v>215</v>
      </c>
      <c r="C45" s="114"/>
      <c r="D45" s="114"/>
      <c r="E45" s="28"/>
      <c r="F45" s="21"/>
    </row>
    <row r="46" spans="1:6" ht="14.25" x14ac:dyDescent="0.2">
      <c r="A46" s="21"/>
      <c r="B46" s="114"/>
      <c r="C46" s="114"/>
      <c r="D46" s="114"/>
      <c r="E46" s="28"/>
      <c r="F46" s="21"/>
    </row>
    <row r="47" spans="1:6" ht="14.25" x14ac:dyDescent="0.2">
      <c r="A47" s="21"/>
      <c r="B47" s="114" t="s">
        <v>216</v>
      </c>
      <c r="C47" s="114"/>
      <c r="D47" s="114"/>
      <c r="E47" s="28"/>
      <c r="F47" s="21"/>
    </row>
    <row r="48" spans="1:6" ht="14.25" x14ac:dyDescent="0.2">
      <c r="A48" s="21"/>
      <c r="B48" s="114"/>
      <c r="C48" s="114"/>
      <c r="D48" s="114"/>
      <c r="E48" s="28"/>
      <c r="F48" s="21"/>
    </row>
    <row r="49" spans="1:6" ht="14.25" x14ac:dyDescent="0.2">
      <c r="A49" s="21"/>
      <c r="B49" s="114" t="s">
        <v>2</v>
      </c>
      <c r="C49" s="114"/>
      <c r="D49" s="114"/>
      <c r="E49" s="28"/>
      <c r="F49" s="21"/>
    </row>
    <row r="50" spans="1:6" ht="14.25" x14ac:dyDescent="0.2">
      <c r="A50" s="21"/>
      <c r="B50" s="114"/>
      <c r="C50" s="114"/>
      <c r="D50" s="114"/>
      <c r="E50" s="28"/>
      <c r="F50" s="21"/>
    </row>
    <row r="51" spans="1:6" ht="14.25" x14ac:dyDescent="0.2">
      <c r="A51" s="21"/>
      <c r="B51" s="114" t="s">
        <v>162</v>
      </c>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4.25" x14ac:dyDescent="0.2">
      <c r="A67" s="21"/>
      <c r="B67" s="114"/>
      <c r="C67" s="114"/>
      <c r="D67" s="114"/>
      <c r="E67" s="28"/>
      <c r="F67" s="21"/>
    </row>
    <row r="68" spans="1:6" ht="14.25" x14ac:dyDescent="0.2">
      <c r="A68" s="21"/>
      <c r="B68" s="114"/>
      <c r="C68" s="114"/>
      <c r="D68" s="114"/>
      <c r="E68" s="28"/>
      <c r="F68" s="21"/>
    </row>
    <row r="69" spans="1:6" ht="13.5" customHeight="1" x14ac:dyDescent="0.2">
      <c r="A69" s="21"/>
      <c r="B69" s="114"/>
      <c r="C69" s="114"/>
      <c r="D69" s="114"/>
      <c r="E69" s="28"/>
      <c r="F69" s="21"/>
    </row>
    <row r="70" spans="1:6" ht="13.5" customHeight="1" x14ac:dyDescent="0.2">
      <c r="A70" s="21"/>
      <c r="B70" s="25" t="s">
        <v>15</v>
      </c>
      <c r="C70" s="26"/>
      <c r="D70" s="26"/>
      <c r="E70" s="29">
        <f>16.5*350</f>
        <v>5775</v>
      </c>
      <c r="F70" s="21"/>
    </row>
    <row r="71" spans="1:6" ht="13.5" customHeight="1" x14ac:dyDescent="0.2">
      <c r="A71" s="21"/>
      <c r="B71" s="34" t="s">
        <v>12</v>
      </c>
      <c r="C71" s="26"/>
      <c r="D71" s="26"/>
      <c r="E71" s="30">
        <v>0</v>
      </c>
      <c r="F71" s="21"/>
    </row>
    <row r="72" spans="1:6" ht="13.5" customHeight="1" x14ac:dyDescent="0.2">
      <c r="A72" s="21"/>
      <c r="B72" s="34" t="s">
        <v>135</v>
      </c>
      <c r="C72" s="26"/>
      <c r="D72" s="26"/>
      <c r="E72" s="30">
        <v>0</v>
      </c>
      <c r="F72" s="21"/>
    </row>
    <row r="73" spans="1:6" ht="13.5" customHeight="1" x14ac:dyDescent="0.2">
      <c r="A73" s="21"/>
      <c r="B73" s="25" t="s">
        <v>14</v>
      </c>
      <c r="C73" s="26"/>
      <c r="D73" s="26"/>
      <c r="E73" s="29">
        <f>SUM(E70:E72)</f>
        <v>5775</v>
      </c>
      <c r="F73" s="21"/>
    </row>
    <row r="74" spans="1:6" ht="13.5" customHeight="1" x14ac:dyDescent="0.2">
      <c r="A74" s="21"/>
      <c r="B74" s="26" t="s">
        <v>5</v>
      </c>
      <c r="C74" s="31">
        <v>0.05</v>
      </c>
      <c r="D74" s="26"/>
      <c r="E74" s="35">
        <f>ROUND(E73*C74,2)</f>
        <v>288.75</v>
      </c>
      <c r="F74" s="21"/>
    </row>
    <row r="75" spans="1:6" ht="13.5" customHeight="1" x14ac:dyDescent="0.2">
      <c r="A75" s="21"/>
      <c r="B75" s="26" t="s">
        <v>4</v>
      </c>
      <c r="C75" s="42">
        <v>9.9750000000000005E-2</v>
      </c>
      <c r="D75" s="26"/>
      <c r="E75" s="43">
        <f>ROUND(E73*C75,2)</f>
        <v>576.05999999999995</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6639.8099999999995</v>
      </c>
      <c r="F77" s="21"/>
    </row>
    <row r="78" spans="1:6" ht="15.75" thickTop="1" x14ac:dyDescent="0.2">
      <c r="A78" s="21"/>
      <c r="B78" s="118"/>
      <c r="C78" s="118"/>
      <c r="D78" s="118"/>
      <c r="E78" s="36"/>
      <c r="F78" s="21"/>
    </row>
    <row r="79" spans="1:6" ht="15" x14ac:dyDescent="0.2">
      <c r="A79" s="21"/>
      <c r="B79" s="115" t="s">
        <v>18</v>
      </c>
      <c r="C79" s="115"/>
      <c r="D79" s="115"/>
      <c r="E79" s="36">
        <v>0</v>
      </c>
      <c r="F79" s="21"/>
    </row>
    <row r="80" spans="1:6" ht="15" x14ac:dyDescent="0.2">
      <c r="A80" s="21"/>
      <c r="B80" s="118"/>
      <c r="C80" s="118"/>
      <c r="D80" s="118"/>
      <c r="E80" s="36"/>
      <c r="F80" s="21"/>
    </row>
    <row r="81" spans="1:6" ht="19.5" customHeight="1" x14ac:dyDescent="0.2">
      <c r="A81" s="21"/>
      <c r="B81" s="37" t="s">
        <v>17</v>
      </c>
      <c r="C81" s="38"/>
      <c r="D81" s="38"/>
      <c r="E81" s="39">
        <f>E77-E79</f>
        <v>6639.8099999999995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12"/>
      <c r="C84" s="112"/>
      <c r="D84" s="112"/>
      <c r="E84" s="112"/>
      <c r="F84" s="21"/>
    </row>
    <row r="85" spans="1:6" ht="14.25" x14ac:dyDescent="0.2">
      <c r="A85" s="120" t="s">
        <v>32</v>
      </c>
      <c r="B85" s="120"/>
      <c r="C85" s="120"/>
      <c r="D85" s="120"/>
      <c r="E85" s="120"/>
      <c r="F85" s="120"/>
    </row>
    <row r="86" spans="1:6" ht="14.25" x14ac:dyDescent="0.2">
      <c r="A86" s="116" t="s">
        <v>33</v>
      </c>
      <c r="B86" s="116"/>
      <c r="C86" s="116"/>
      <c r="D86" s="116"/>
      <c r="E86" s="116"/>
      <c r="F86" s="116"/>
    </row>
    <row r="87" spans="1:6" x14ac:dyDescent="0.2">
      <c r="A87" s="21"/>
      <c r="B87" s="21"/>
      <c r="C87" s="21"/>
      <c r="D87" s="21"/>
      <c r="E87" s="21"/>
      <c r="F87" s="21"/>
    </row>
    <row r="88" spans="1:6" x14ac:dyDescent="0.2">
      <c r="A88" s="21"/>
      <c r="B88" s="113"/>
      <c r="C88" s="113"/>
      <c r="D88" s="113"/>
      <c r="E88" s="113"/>
      <c r="F88" s="21"/>
    </row>
    <row r="89" spans="1:6" ht="15" x14ac:dyDescent="0.2">
      <c r="A89" s="119" t="s">
        <v>7</v>
      </c>
      <c r="B89" s="119"/>
      <c r="C89" s="119"/>
      <c r="D89" s="119"/>
      <c r="E89" s="119"/>
      <c r="F89" s="119"/>
    </row>
    <row r="91" spans="1:6" ht="39.75" customHeight="1" x14ac:dyDescent="0.2">
      <c r="B91" s="110"/>
      <c r="C91" s="111"/>
      <c r="D91" s="111"/>
    </row>
    <row r="92" spans="1:6" ht="13.5" customHeight="1" x14ac:dyDescent="0.2"/>
    <row r="93" spans="1:6" x14ac:dyDescent="0.2">
      <c r="B93" s="16"/>
      <c r="C93" s="16"/>
      <c r="D93" s="16"/>
    </row>
  </sheetData>
  <mergeCells count="47">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8:D48"/>
    <mergeCell ref="B49:D49"/>
    <mergeCell ref="B50:D50"/>
    <mergeCell ref="B51:D51"/>
    <mergeCell ref="B52:D52"/>
    <mergeCell ref="B53:D53"/>
    <mergeCell ref="B54:D54"/>
    <mergeCell ref="B55:D55"/>
    <mergeCell ref="B68:D68"/>
    <mergeCell ref="B57:D57"/>
    <mergeCell ref="B58:D58"/>
    <mergeCell ref="B59:D59"/>
    <mergeCell ref="B60:D60"/>
    <mergeCell ref="B61:D61"/>
    <mergeCell ref="B62:D62"/>
    <mergeCell ref="A86:F86"/>
    <mergeCell ref="B88:E88"/>
    <mergeCell ref="A89:F89"/>
    <mergeCell ref="B91:D91"/>
    <mergeCell ref="B47:D47"/>
    <mergeCell ref="B69:D69"/>
    <mergeCell ref="B78:D78"/>
    <mergeCell ref="B79:D79"/>
    <mergeCell ref="B80:D80"/>
    <mergeCell ref="B84:E84"/>
    <mergeCell ref="A85:F85"/>
    <mergeCell ref="B63:D63"/>
    <mergeCell ref="B64:D64"/>
    <mergeCell ref="B65:D65"/>
    <mergeCell ref="B66:D66"/>
    <mergeCell ref="B67:D67"/>
  </mergeCells>
  <dataValidations count="1">
    <dataValidation type="list" allowBlank="1" showInputMessage="1" showErrorMessage="1" sqref="B78:B80 B12:B20 B33:B69" xr:uid="{9A81C285-D162-43C2-B754-B1CB66A5FC65}">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9C6BC-8FC7-41DC-A639-7D92F638C26C}">
  <sheetPr codeName="Feuil24">
    <pageSetUpPr fitToPage="1"/>
  </sheetPr>
  <dimension ref="A12:F93"/>
  <sheetViews>
    <sheetView view="pageBreakPreview" topLeftCell="A61" zoomScale="80" zoomScaleNormal="100" zoomScaleSheetLayoutView="80" workbookViewId="0">
      <selection activeCell="I26" sqref="I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221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222</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211</v>
      </c>
      <c r="C35" s="114"/>
      <c r="D35" s="114"/>
      <c r="E35" s="28"/>
      <c r="F35" s="21"/>
    </row>
    <row r="36" spans="1:6" ht="14.25" x14ac:dyDescent="0.2">
      <c r="A36" s="21"/>
      <c r="B36" s="114"/>
      <c r="C36" s="114"/>
      <c r="D36" s="114"/>
      <c r="E36" s="28"/>
      <c r="F36" s="21"/>
    </row>
    <row r="37" spans="1:6" ht="14.25" x14ac:dyDescent="0.2">
      <c r="A37" s="21"/>
      <c r="B37" s="114" t="s">
        <v>225</v>
      </c>
      <c r="C37" s="114"/>
      <c r="D37" s="114"/>
      <c r="E37" s="28"/>
      <c r="F37" s="21"/>
    </row>
    <row r="38" spans="1:6" ht="14.25" x14ac:dyDescent="0.2">
      <c r="A38" s="21"/>
      <c r="B38" s="114"/>
      <c r="C38" s="114"/>
      <c r="D38" s="114"/>
      <c r="E38" s="28"/>
      <c r="F38" s="21"/>
    </row>
    <row r="39" spans="1:6" ht="14.25" x14ac:dyDescent="0.2">
      <c r="A39" s="21"/>
      <c r="B39" s="114" t="s">
        <v>223</v>
      </c>
      <c r="C39" s="114"/>
      <c r="D39" s="114"/>
      <c r="E39" s="28"/>
      <c r="F39" s="21"/>
    </row>
    <row r="40" spans="1:6" ht="14.25" x14ac:dyDescent="0.2">
      <c r="A40" s="21"/>
      <c r="B40" s="114"/>
      <c r="C40" s="114"/>
      <c r="D40" s="114"/>
      <c r="E40" s="28"/>
      <c r="F40" s="21"/>
    </row>
    <row r="41" spans="1:6" ht="14.25" x14ac:dyDescent="0.2">
      <c r="A41" s="21"/>
      <c r="B41" s="114" t="s">
        <v>224</v>
      </c>
      <c r="C41" s="114"/>
      <c r="D41" s="114"/>
      <c r="E41" s="28"/>
      <c r="F41" s="21"/>
    </row>
    <row r="42" spans="1:6" ht="14.25" x14ac:dyDescent="0.2">
      <c r="A42" s="21"/>
      <c r="B42" s="114"/>
      <c r="C42" s="114"/>
      <c r="D42" s="114"/>
      <c r="E42" s="28"/>
      <c r="F42" s="21"/>
    </row>
    <row r="43" spans="1:6" ht="14.25" x14ac:dyDescent="0.2">
      <c r="A43" s="21"/>
      <c r="B43" s="114" t="s">
        <v>226</v>
      </c>
      <c r="C43" s="114"/>
      <c r="D43" s="114"/>
      <c r="E43" s="28"/>
      <c r="F43" s="21"/>
    </row>
    <row r="44" spans="1:6" ht="14.25" x14ac:dyDescent="0.2">
      <c r="A44" s="21"/>
      <c r="B44" s="114"/>
      <c r="C44" s="114"/>
      <c r="D44" s="114"/>
      <c r="E44" s="28"/>
      <c r="F44" s="21"/>
    </row>
    <row r="45" spans="1:6" ht="14.25" x14ac:dyDescent="0.2">
      <c r="A45" s="21"/>
      <c r="B45" s="114" t="s">
        <v>227</v>
      </c>
      <c r="C45" s="114"/>
      <c r="D45" s="114"/>
      <c r="E45" s="28"/>
      <c r="F45" s="21"/>
    </row>
    <row r="46" spans="1:6" ht="14.25" x14ac:dyDescent="0.2">
      <c r="A46" s="21"/>
      <c r="B46" s="114"/>
      <c r="C46" s="114"/>
      <c r="D46" s="114"/>
      <c r="E46" s="28"/>
      <c r="F46" s="21"/>
    </row>
    <row r="47" spans="1:6" ht="14.25" x14ac:dyDescent="0.2">
      <c r="A47" s="21"/>
      <c r="B47" s="114"/>
      <c r="C47" s="114"/>
      <c r="D47" s="114"/>
      <c r="E47" s="28"/>
      <c r="F47" s="21"/>
    </row>
    <row r="48" spans="1:6" ht="14.25" x14ac:dyDescent="0.2">
      <c r="A48" s="21"/>
      <c r="B48" s="114"/>
      <c r="C48" s="114"/>
      <c r="D48" s="114"/>
      <c r="E48" s="28"/>
      <c r="F48" s="21"/>
    </row>
    <row r="49" spans="1:6" ht="14.25" x14ac:dyDescent="0.2">
      <c r="A49" s="21"/>
      <c r="B49" s="114"/>
      <c r="C49" s="114"/>
      <c r="D49" s="114"/>
      <c r="E49" s="28"/>
      <c r="F49" s="21"/>
    </row>
    <row r="50" spans="1:6" ht="14.25" x14ac:dyDescent="0.2">
      <c r="A50" s="21"/>
      <c r="B50" s="114"/>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4.25" x14ac:dyDescent="0.2">
      <c r="A67" s="21"/>
      <c r="B67" s="114"/>
      <c r="C67" s="114"/>
      <c r="D67" s="114"/>
      <c r="E67" s="28"/>
      <c r="F67" s="21"/>
    </row>
    <row r="68" spans="1:6" ht="14.25" x14ac:dyDescent="0.2">
      <c r="A68" s="21"/>
      <c r="B68" s="114"/>
      <c r="C68" s="114"/>
      <c r="D68" s="114"/>
      <c r="E68" s="28"/>
      <c r="F68" s="21"/>
    </row>
    <row r="69" spans="1:6" ht="13.5" customHeight="1" x14ac:dyDescent="0.2">
      <c r="A69" s="21"/>
      <c r="B69" s="114"/>
      <c r="C69" s="114"/>
      <c r="D69" s="114"/>
      <c r="E69" s="28"/>
      <c r="F69" s="21"/>
    </row>
    <row r="70" spans="1:6" ht="13.5" customHeight="1" x14ac:dyDescent="0.2">
      <c r="A70" s="21"/>
      <c r="B70" s="25" t="s">
        <v>15</v>
      </c>
      <c r="C70" s="26"/>
      <c r="D70" s="26"/>
      <c r="E70" s="29">
        <f>12.75*350</f>
        <v>4462.5</v>
      </c>
      <c r="F70" s="21"/>
    </row>
    <row r="71" spans="1:6" ht="13.5" customHeight="1" x14ac:dyDescent="0.2">
      <c r="A71" s="21"/>
      <c r="B71" s="34" t="s">
        <v>12</v>
      </c>
      <c r="C71" s="26"/>
      <c r="D71" s="26"/>
      <c r="E71" s="30">
        <v>0</v>
      </c>
      <c r="F71" s="21"/>
    </row>
    <row r="72" spans="1:6" ht="13.5" customHeight="1" x14ac:dyDescent="0.2">
      <c r="A72" s="21"/>
      <c r="B72" s="34" t="s">
        <v>135</v>
      </c>
      <c r="C72" s="26"/>
      <c r="D72" s="26"/>
      <c r="E72" s="30">
        <v>0</v>
      </c>
      <c r="F72" s="21"/>
    </row>
    <row r="73" spans="1:6" ht="13.5" customHeight="1" x14ac:dyDescent="0.2">
      <c r="A73" s="21"/>
      <c r="B73" s="25" t="s">
        <v>14</v>
      </c>
      <c r="C73" s="26"/>
      <c r="D73" s="26"/>
      <c r="E73" s="29">
        <f>SUM(E70:E72)</f>
        <v>4462.5</v>
      </c>
      <c r="F73" s="21"/>
    </row>
    <row r="74" spans="1:6" ht="13.5" customHeight="1" x14ac:dyDescent="0.2">
      <c r="A74" s="21"/>
      <c r="B74" s="26" t="s">
        <v>5</v>
      </c>
      <c r="C74" s="31">
        <v>0.05</v>
      </c>
      <c r="D74" s="26"/>
      <c r="E74" s="35">
        <f>ROUND(E73*C74,2)</f>
        <v>223.13</v>
      </c>
      <c r="F74" s="21"/>
    </row>
    <row r="75" spans="1:6" ht="13.5" customHeight="1" x14ac:dyDescent="0.2">
      <c r="A75" s="21"/>
      <c r="B75" s="26" t="s">
        <v>4</v>
      </c>
      <c r="C75" s="42">
        <v>9.9750000000000005E-2</v>
      </c>
      <c r="D75" s="26"/>
      <c r="E75" s="43">
        <f>ROUND(E73*C75,2)</f>
        <v>445.13</v>
      </c>
      <c r="F75" s="21"/>
    </row>
    <row r="76" spans="1:6" ht="13.5" customHeight="1" x14ac:dyDescent="0.2">
      <c r="A76" s="21"/>
      <c r="B76" s="26"/>
      <c r="C76" s="26"/>
      <c r="D76" s="26"/>
      <c r="E76" s="32"/>
      <c r="F76" s="21"/>
    </row>
    <row r="77" spans="1:6" ht="16.5" customHeight="1" thickBot="1" x14ac:dyDescent="0.25">
      <c r="A77" s="21"/>
      <c r="B77" s="25" t="s">
        <v>16</v>
      </c>
      <c r="C77" s="26"/>
      <c r="D77" s="26"/>
      <c r="E77" s="33">
        <f>SUM(E73:E75)</f>
        <v>5130.76</v>
      </c>
      <c r="F77" s="21"/>
    </row>
    <row r="78" spans="1:6" ht="15.75" thickTop="1" x14ac:dyDescent="0.2">
      <c r="A78" s="21"/>
      <c r="B78" s="118"/>
      <c r="C78" s="118"/>
      <c r="D78" s="118"/>
      <c r="E78" s="36"/>
      <c r="F78" s="21"/>
    </row>
    <row r="79" spans="1:6" ht="15" x14ac:dyDescent="0.2">
      <c r="A79" s="21"/>
      <c r="B79" s="115" t="s">
        <v>18</v>
      </c>
      <c r="C79" s="115"/>
      <c r="D79" s="115"/>
      <c r="E79" s="36">
        <v>0</v>
      </c>
      <c r="F79" s="21"/>
    </row>
    <row r="80" spans="1:6" ht="15" x14ac:dyDescent="0.2">
      <c r="A80" s="21"/>
      <c r="B80" s="118"/>
      <c r="C80" s="118"/>
      <c r="D80" s="118"/>
      <c r="E80" s="36"/>
      <c r="F80" s="21"/>
    </row>
    <row r="81" spans="1:6" ht="19.5" customHeight="1" x14ac:dyDescent="0.2">
      <c r="A81" s="21"/>
      <c r="B81" s="37" t="s">
        <v>17</v>
      </c>
      <c r="C81" s="38"/>
      <c r="D81" s="38"/>
      <c r="E81" s="39">
        <f>E77-E79</f>
        <v>5130.76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12"/>
      <c r="C84" s="112"/>
      <c r="D84" s="112"/>
      <c r="E84" s="112"/>
      <c r="F84" s="21"/>
    </row>
    <row r="85" spans="1:6" ht="14.25" x14ac:dyDescent="0.2">
      <c r="A85" s="120" t="s">
        <v>32</v>
      </c>
      <c r="B85" s="120"/>
      <c r="C85" s="120"/>
      <c r="D85" s="120"/>
      <c r="E85" s="120"/>
      <c r="F85" s="120"/>
    </row>
    <row r="86" spans="1:6" ht="14.25" x14ac:dyDescent="0.2">
      <c r="A86" s="116" t="s">
        <v>33</v>
      </c>
      <c r="B86" s="116"/>
      <c r="C86" s="116"/>
      <c r="D86" s="116"/>
      <c r="E86" s="116"/>
      <c r="F86" s="116"/>
    </row>
    <row r="87" spans="1:6" x14ac:dyDescent="0.2">
      <c r="A87" s="21"/>
      <c r="B87" s="21"/>
      <c r="C87" s="21"/>
      <c r="D87" s="21"/>
      <c r="E87" s="21"/>
      <c r="F87" s="21"/>
    </row>
    <row r="88" spans="1:6" x14ac:dyDescent="0.2">
      <c r="A88" s="21"/>
      <c r="B88" s="113"/>
      <c r="C88" s="113"/>
      <c r="D88" s="113"/>
      <c r="E88" s="113"/>
      <c r="F88" s="21"/>
    </row>
    <row r="89" spans="1:6" ht="15" x14ac:dyDescent="0.2">
      <c r="A89" s="119" t="s">
        <v>7</v>
      </c>
      <c r="B89" s="119"/>
      <c r="C89" s="119"/>
      <c r="D89" s="119"/>
      <c r="E89" s="119"/>
      <c r="F89" s="119"/>
    </row>
    <row r="91" spans="1:6" ht="39.75" customHeight="1" x14ac:dyDescent="0.2">
      <c r="B91" s="110"/>
      <c r="C91" s="111"/>
      <c r="D91" s="111"/>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67:D67"/>
    <mergeCell ref="B68:D68"/>
    <mergeCell ref="B69:D69"/>
    <mergeCell ref="B78:D78"/>
    <mergeCell ref="B79:D79"/>
    <mergeCell ref="B80:D80"/>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8:B80 B12:B20 B33:B69" xr:uid="{A22C3195-3BEB-49A8-A53A-940BD8F01AE6}">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D997-6C1F-4A24-8877-D897E07AC7BE}">
  <sheetPr codeName="Feuil25">
    <pageSetUpPr fitToPage="1"/>
  </sheetPr>
  <dimension ref="A12:F91"/>
  <sheetViews>
    <sheetView view="pageBreakPreview" topLeftCell="A13"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236</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229</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230</v>
      </c>
      <c r="C35" s="114"/>
      <c r="D35" s="114"/>
      <c r="E35" s="28"/>
      <c r="F35" s="21"/>
    </row>
    <row r="36" spans="1:6" ht="14.25" x14ac:dyDescent="0.2">
      <c r="A36" s="21"/>
      <c r="B36" s="114"/>
      <c r="C36" s="114"/>
      <c r="D36" s="114"/>
      <c r="E36" s="28"/>
      <c r="F36" s="21"/>
    </row>
    <row r="37" spans="1:6" ht="14.25" x14ac:dyDescent="0.2">
      <c r="A37" s="21"/>
      <c r="B37" s="114" t="s">
        <v>231</v>
      </c>
      <c r="C37" s="114"/>
      <c r="D37" s="114"/>
      <c r="E37" s="28"/>
      <c r="F37" s="21"/>
    </row>
    <row r="38" spans="1:6" ht="14.25" x14ac:dyDescent="0.2">
      <c r="A38" s="21"/>
      <c r="B38" s="114"/>
      <c r="C38" s="114"/>
      <c r="D38" s="114"/>
      <c r="E38" s="28"/>
      <c r="F38" s="21"/>
    </row>
    <row r="39" spans="1:6" ht="29.25" customHeight="1" x14ac:dyDescent="0.2">
      <c r="A39" s="21"/>
      <c r="B39" s="114" t="s">
        <v>232</v>
      </c>
      <c r="C39" s="114"/>
      <c r="D39" s="114"/>
      <c r="E39" s="28"/>
      <c r="F39" s="21"/>
    </row>
    <row r="40" spans="1:6" ht="14.25" x14ac:dyDescent="0.2">
      <c r="A40" s="21"/>
      <c r="B40" s="114"/>
      <c r="C40" s="114"/>
      <c r="D40" s="114"/>
      <c r="E40" s="28"/>
      <c r="F40" s="21"/>
    </row>
    <row r="41" spans="1:6" ht="14.25" x14ac:dyDescent="0.2">
      <c r="A41" s="21"/>
      <c r="B41" s="114" t="s">
        <v>233</v>
      </c>
      <c r="C41" s="114"/>
      <c r="D41" s="114"/>
      <c r="E41" s="28"/>
      <c r="F41" s="21"/>
    </row>
    <row r="42" spans="1:6" ht="14.25" x14ac:dyDescent="0.2">
      <c r="A42" s="21"/>
      <c r="B42" s="114"/>
      <c r="C42" s="114"/>
      <c r="D42" s="114"/>
      <c r="E42" s="28"/>
      <c r="F42" s="21"/>
    </row>
    <row r="43" spans="1:6" ht="29.25" customHeight="1" x14ac:dyDescent="0.2">
      <c r="A43" s="21"/>
      <c r="B43" s="114" t="s">
        <v>234</v>
      </c>
      <c r="C43" s="114"/>
      <c r="D43" s="114"/>
      <c r="E43" s="28"/>
      <c r="F43" s="21"/>
    </row>
    <row r="44" spans="1:6" ht="14.25" x14ac:dyDescent="0.2">
      <c r="A44" s="21"/>
      <c r="B44" s="114"/>
      <c r="C44" s="114"/>
      <c r="D44" s="114"/>
      <c r="E44" s="28"/>
      <c r="F44" s="21"/>
    </row>
    <row r="45" spans="1:6" ht="14.25" x14ac:dyDescent="0.2">
      <c r="A45" s="21"/>
      <c r="B45" s="114" t="s">
        <v>227</v>
      </c>
      <c r="C45" s="114"/>
      <c r="D45" s="114"/>
      <c r="E45" s="28"/>
      <c r="F45" s="21"/>
    </row>
    <row r="46" spans="1:6" ht="14.25" x14ac:dyDescent="0.2">
      <c r="A46" s="21"/>
      <c r="B46" s="114"/>
      <c r="C46" s="114"/>
      <c r="D46" s="114"/>
      <c r="E46" s="28"/>
      <c r="F46" s="21"/>
    </row>
    <row r="47" spans="1:6" ht="14.25" x14ac:dyDescent="0.2">
      <c r="A47" s="21"/>
      <c r="B47" s="114" t="s">
        <v>235</v>
      </c>
      <c r="C47" s="114"/>
      <c r="D47" s="114"/>
      <c r="E47" s="28"/>
      <c r="F47" s="21"/>
    </row>
    <row r="48" spans="1:6" ht="14.25" x14ac:dyDescent="0.2">
      <c r="A48" s="21"/>
      <c r="B48" s="114"/>
      <c r="C48" s="114"/>
      <c r="D48" s="114"/>
      <c r="E48" s="28"/>
      <c r="F48" s="21"/>
    </row>
    <row r="49" spans="1:6" ht="14.25" x14ac:dyDescent="0.2">
      <c r="A49" s="21"/>
      <c r="B49" s="114"/>
      <c r="C49" s="114"/>
      <c r="D49" s="114"/>
      <c r="E49" s="28"/>
      <c r="F49" s="21"/>
    </row>
    <row r="50" spans="1:6" ht="14.25" x14ac:dyDescent="0.2">
      <c r="A50" s="21"/>
      <c r="B50" s="114"/>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3.5" customHeight="1" x14ac:dyDescent="0.2">
      <c r="A67" s="21"/>
      <c r="B67" s="114"/>
      <c r="C67" s="114"/>
      <c r="D67" s="114"/>
      <c r="E67" s="28"/>
      <c r="F67" s="21"/>
    </row>
    <row r="68" spans="1:6" ht="13.5" customHeight="1" x14ac:dyDescent="0.2">
      <c r="A68" s="21"/>
      <c r="B68" s="25" t="s">
        <v>15</v>
      </c>
      <c r="C68" s="26"/>
      <c r="D68" s="26"/>
      <c r="E68" s="29">
        <f>14.5*350</f>
        <v>5075</v>
      </c>
      <c r="F68" s="21"/>
    </row>
    <row r="69" spans="1:6" ht="13.5" customHeight="1" x14ac:dyDescent="0.2">
      <c r="A69" s="21"/>
      <c r="B69" s="34" t="s">
        <v>12</v>
      </c>
      <c r="C69" s="26"/>
      <c r="D69" s="26"/>
      <c r="E69" s="30">
        <v>0</v>
      </c>
      <c r="F69" s="21"/>
    </row>
    <row r="70" spans="1:6" ht="13.5" customHeight="1" x14ac:dyDescent="0.2">
      <c r="A70" s="21"/>
      <c r="B70" s="34" t="s">
        <v>135</v>
      </c>
      <c r="C70" s="26"/>
      <c r="D70" s="26"/>
      <c r="E70" s="30">
        <v>0</v>
      </c>
      <c r="F70" s="21"/>
    </row>
    <row r="71" spans="1:6" ht="13.5" customHeight="1" x14ac:dyDescent="0.2">
      <c r="A71" s="21"/>
      <c r="B71" s="25" t="s">
        <v>14</v>
      </c>
      <c r="C71" s="26"/>
      <c r="D71" s="26"/>
      <c r="E71" s="29">
        <f>SUM(E68:E70)</f>
        <v>5075</v>
      </c>
      <c r="F71" s="21"/>
    </row>
    <row r="72" spans="1:6" ht="13.5" customHeight="1" x14ac:dyDescent="0.2">
      <c r="A72" s="21"/>
      <c r="B72" s="26" t="s">
        <v>5</v>
      </c>
      <c r="C72" s="31">
        <v>0.05</v>
      </c>
      <c r="D72" s="26"/>
      <c r="E72" s="35">
        <f>ROUND(E71*C72,2)</f>
        <v>253.75</v>
      </c>
      <c r="F72" s="21"/>
    </row>
    <row r="73" spans="1:6" ht="13.5" customHeight="1" x14ac:dyDescent="0.2">
      <c r="A73" s="21"/>
      <c r="B73" s="26" t="s">
        <v>4</v>
      </c>
      <c r="C73" s="42">
        <v>9.9750000000000005E-2</v>
      </c>
      <c r="D73" s="26"/>
      <c r="E73" s="43">
        <f>ROUND(E71*C73,2)</f>
        <v>506.23</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5834.98</v>
      </c>
      <c r="F75" s="21"/>
    </row>
    <row r="76" spans="1:6" ht="15.75" thickTop="1" x14ac:dyDescent="0.2">
      <c r="A76" s="21"/>
      <c r="B76" s="118"/>
      <c r="C76" s="118"/>
      <c r="D76" s="118"/>
      <c r="E76" s="36"/>
      <c r="F76" s="21"/>
    </row>
    <row r="77" spans="1:6" ht="15" x14ac:dyDescent="0.2">
      <c r="A77" s="21"/>
      <c r="B77" s="115" t="s">
        <v>18</v>
      </c>
      <c r="C77" s="115"/>
      <c r="D77" s="115"/>
      <c r="E77" s="36">
        <v>0</v>
      </c>
      <c r="F77" s="21"/>
    </row>
    <row r="78" spans="1:6" ht="15" x14ac:dyDescent="0.2">
      <c r="A78" s="21"/>
      <c r="B78" s="118"/>
      <c r="C78" s="118"/>
      <c r="D78" s="118"/>
      <c r="E78" s="36"/>
      <c r="F78" s="21"/>
    </row>
    <row r="79" spans="1:6" ht="19.5" customHeight="1" x14ac:dyDescent="0.2">
      <c r="A79" s="21"/>
      <c r="B79" s="37" t="s">
        <v>17</v>
      </c>
      <c r="C79" s="38"/>
      <c r="D79" s="38"/>
      <c r="E79" s="39">
        <f>E75-E77</f>
        <v>5834.98</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2"/>
      <c r="C82" s="112"/>
      <c r="D82" s="112"/>
      <c r="E82" s="112"/>
      <c r="F82" s="21"/>
    </row>
    <row r="83" spans="1:6" ht="14.25" x14ac:dyDescent="0.2">
      <c r="A83" s="120" t="s">
        <v>32</v>
      </c>
      <c r="B83" s="120"/>
      <c r="C83" s="120"/>
      <c r="D83" s="120"/>
      <c r="E83" s="120"/>
      <c r="F83" s="120"/>
    </row>
    <row r="84" spans="1:6" ht="14.25" x14ac:dyDescent="0.2">
      <c r="A84" s="116" t="s">
        <v>33</v>
      </c>
      <c r="B84" s="116"/>
      <c r="C84" s="116"/>
      <c r="D84" s="116"/>
      <c r="E84" s="116"/>
      <c r="F84" s="116"/>
    </row>
    <row r="85" spans="1:6" x14ac:dyDescent="0.2">
      <c r="A85" s="21"/>
      <c r="B85" s="21"/>
      <c r="C85" s="21"/>
      <c r="D85" s="21"/>
      <c r="E85" s="21"/>
      <c r="F85" s="21"/>
    </row>
    <row r="86" spans="1:6" x14ac:dyDescent="0.2">
      <c r="A86" s="21"/>
      <c r="B86" s="113"/>
      <c r="C86" s="113"/>
      <c r="D86" s="113"/>
      <c r="E86" s="113"/>
      <c r="F86" s="21"/>
    </row>
    <row r="87" spans="1:6" ht="15" x14ac:dyDescent="0.2">
      <c r="A87" s="119" t="s">
        <v>7</v>
      </c>
      <c r="B87" s="119"/>
      <c r="C87" s="119"/>
      <c r="D87" s="119"/>
      <c r="E87" s="119"/>
      <c r="F87" s="119"/>
    </row>
    <row r="89" spans="1:6" ht="39.75" customHeight="1" x14ac:dyDescent="0.2">
      <c r="B89" s="110"/>
      <c r="C89" s="111"/>
      <c r="D89" s="111"/>
    </row>
    <row r="90" spans="1:6" ht="13.5" customHeight="1" x14ac:dyDescent="0.2"/>
    <row r="91" spans="1:6" x14ac:dyDescent="0.2">
      <c r="B91" s="16"/>
      <c r="C91" s="16"/>
      <c r="D91" s="16"/>
    </row>
  </sheetData>
  <mergeCells count="45">
    <mergeCell ref="B37:D37"/>
    <mergeCell ref="A30:F30"/>
    <mergeCell ref="B33:D33"/>
    <mergeCell ref="B34:D34"/>
    <mergeCell ref="B35:D35"/>
    <mergeCell ref="B36:D36"/>
    <mergeCell ref="B44:D44"/>
    <mergeCell ref="B45:D45"/>
    <mergeCell ref="B46:D46"/>
    <mergeCell ref="B47:D47"/>
    <mergeCell ref="B38:D38"/>
    <mergeCell ref="B39:D39"/>
    <mergeCell ref="B40:D40"/>
    <mergeCell ref="B41:D41"/>
    <mergeCell ref="B42:D42"/>
    <mergeCell ref="B43:D43"/>
    <mergeCell ref="B59:D59"/>
    <mergeCell ref="B48:D48"/>
    <mergeCell ref="B49:D49"/>
    <mergeCell ref="B50:D50"/>
    <mergeCell ref="B51:D51"/>
    <mergeCell ref="B52:D52"/>
    <mergeCell ref="B53:D53"/>
    <mergeCell ref="B54:D54"/>
    <mergeCell ref="B55:D55"/>
    <mergeCell ref="B56:D56"/>
    <mergeCell ref="B57:D57"/>
    <mergeCell ref="B58:D58"/>
    <mergeCell ref="B82:E82"/>
    <mergeCell ref="B60:D60"/>
    <mergeCell ref="B61:D61"/>
    <mergeCell ref="B62:D62"/>
    <mergeCell ref="B63:D63"/>
    <mergeCell ref="B64:D64"/>
    <mergeCell ref="B65:D65"/>
    <mergeCell ref="B66:D66"/>
    <mergeCell ref="B67:D67"/>
    <mergeCell ref="B76:D76"/>
    <mergeCell ref="B77:D77"/>
    <mergeCell ref="B78:D78"/>
    <mergeCell ref="A83:F83"/>
    <mergeCell ref="A84:F84"/>
    <mergeCell ref="B86:E86"/>
    <mergeCell ref="A87:F87"/>
    <mergeCell ref="B89:D89"/>
  </mergeCells>
  <dataValidations count="1">
    <dataValidation type="list" allowBlank="1" showInputMessage="1" showErrorMessage="1" sqref="B76:B78 B12:B20 B33:B67" xr:uid="{2527E676-FE54-4CB8-B6E2-EE139A5D001B}">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B7519-19A7-435A-A0BA-0661DCC8344F}">
  <sheetPr codeName="Feuil26">
    <pageSetUpPr fitToPage="1"/>
  </sheetPr>
  <dimension ref="A12:F91"/>
  <sheetViews>
    <sheetView view="pageBreakPreview" topLeftCell="A26"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237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236</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238</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239</v>
      </c>
      <c r="C35" s="114"/>
      <c r="D35" s="114"/>
      <c r="E35" s="28"/>
      <c r="F35" s="21"/>
    </row>
    <row r="36" spans="1:6" ht="14.25" x14ac:dyDescent="0.2">
      <c r="A36" s="21"/>
      <c r="B36" s="114"/>
      <c r="C36" s="114"/>
      <c r="D36" s="114"/>
      <c r="E36" s="28"/>
      <c r="F36" s="21"/>
    </row>
    <row r="37" spans="1:6" ht="14.25" x14ac:dyDescent="0.2">
      <c r="A37" s="21"/>
      <c r="B37" s="114" t="s">
        <v>231</v>
      </c>
      <c r="C37" s="114"/>
      <c r="D37" s="114"/>
      <c r="E37" s="28"/>
      <c r="F37" s="21"/>
    </row>
    <row r="38" spans="1:6" ht="14.25" x14ac:dyDescent="0.2">
      <c r="A38" s="21"/>
      <c r="B38" s="114"/>
      <c r="C38" s="114"/>
      <c r="D38" s="114"/>
      <c r="E38" s="28"/>
      <c r="F38" s="21"/>
    </row>
    <row r="39" spans="1:6" ht="29.25" customHeight="1" x14ac:dyDescent="0.2">
      <c r="A39" s="21"/>
      <c r="B39" s="114" t="s">
        <v>232</v>
      </c>
      <c r="C39" s="114"/>
      <c r="D39" s="114"/>
      <c r="E39" s="28"/>
      <c r="F39" s="21"/>
    </row>
    <row r="40" spans="1:6" ht="14.25" x14ac:dyDescent="0.2">
      <c r="A40" s="21"/>
      <c r="B40" s="114"/>
      <c r="C40" s="114"/>
      <c r="D40" s="114"/>
      <c r="E40" s="28"/>
      <c r="F40" s="21"/>
    </row>
    <row r="41" spans="1:6" ht="14.25" x14ac:dyDescent="0.2">
      <c r="A41" s="21"/>
      <c r="B41" s="114" t="s">
        <v>240</v>
      </c>
      <c r="C41" s="114"/>
      <c r="D41" s="114"/>
      <c r="E41" s="28"/>
      <c r="F41" s="21"/>
    </row>
    <row r="42" spans="1:6" ht="14.25" x14ac:dyDescent="0.2">
      <c r="A42" s="21"/>
      <c r="B42" s="114"/>
      <c r="C42" s="114"/>
      <c r="D42" s="114"/>
      <c r="E42" s="28"/>
      <c r="F42" s="21"/>
    </row>
    <row r="43" spans="1:6" ht="29.25" customHeight="1" x14ac:dyDescent="0.2">
      <c r="A43" s="21"/>
      <c r="B43" s="114" t="s">
        <v>241</v>
      </c>
      <c r="C43" s="114"/>
      <c r="D43" s="114"/>
      <c r="E43" s="28"/>
      <c r="F43" s="21"/>
    </row>
    <row r="44" spans="1:6" ht="14.25" x14ac:dyDescent="0.2">
      <c r="A44" s="21"/>
      <c r="B44" s="114"/>
      <c r="C44" s="114"/>
      <c r="D44" s="114"/>
      <c r="E44" s="28"/>
      <c r="F44" s="21"/>
    </row>
    <row r="45" spans="1:6" ht="14.25" x14ac:dyDescent="0.2">
      <c r="A45" s="21"/>
      <c r="B45" s="114" t="s">
        <v>227</v>
      </c>
      <c r="C45" s="114"/>
      <c r="D45" s="114"/>
      <c r="E45" s="28"/>
      <c r="F45" s="21"/>
    </row>
    <row r="46" spans="1:6" ht="14.25" x14ac:dyDescent="0.2">
      <c r="A46" s="21"/>
      <c r="B46" s="114"/>
      <c r="C46" s="114"/>
      <c r="D46" s="114"/>
      <c r="E46" s="28"/>
      <c r="F46" s="21"/>
    </row>
    <row r="47" spans="1:6" ht="14.25" x14ac:dyDescent="0.2">
      <c r="A47" s="21"/>
      <c r="B47" s="114" t="s">
        <v>235</v>
      </c>
      <c r="C47" s="114"/>
      <c r="D47" s="114"/>
      <c r="E47" s="28"/>
      <c r="F47" s="21"/>
    </row>
    <row r="48" spans="1:6" ht="14.25" x14ac:dyDescent="0.2">
      <c r="A48" s="21"/>
      <c r="B48" s="114"/>
      <c r="C48" s="114"/>
      <c r="D48" s="114"/>
      <c r="E48" s="28"/>
      <c r="F48" s="21"/>
    </row>
    <row r="49" spans="1:6" ht="14.25" x14ac:dyDescent="0.2">
      <c r="A49" s="21"/>
      <c r="B49" s="114" t="s">
        <v>242</v>
      </c>
      <c r="C49" s="114"/>
      <c r="D49" s="114"/>
      <c r="E49" s="28"/>
      <c r="F49" s="21"/>
    </row>
    <row r="50" spans="1:6" ht="14.25" x14ac:dyDescent="0.2">
      <c r="A50" s="21"/>
      <c r="B50" s="114"/>
      <c r="C50" s="114"/>
      <c r="D50" s="114"/>
      <c r="E50" s="28"/>
      <c r="F50" s="21"/>
    </row>
    <row r="51" spans="1:6" ht="14.25" x14ac:dyDescent="0.2">
      <c r="A51" s="21"/>
      <c r="B51" s="114" t="s">
        <v>243</v>
      </c>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3.5" customHeight="1" x14ac:dyDescent="0.2">
      <c r="A67" s="21"/>
      <c r="B67" s="114"/>
      <c r="C67" s="114"/>
      <c r="D67" s="114"/>
      <c r="E67" s="28"/>
      <c r="F67" s="21"/>
    </row>
    <row r="68" spans="1:6" ht="13.5" customHeight="1" x14ac:dyDescent="0.2">
      <c r="A68" s="21"/>
      <c r="B68" s="25" t="s">
        <v>15</v>
      </c>
      <c r="C68" s="26"/>
      <c r="D68" s="26"/>
      <c r="E68" s="29">
        <f>44.5*350</f>
        <v>15575</v>
      </c>
      <c r="F68" s="21"/>
    </row>
    <row r="69" spans="1:6" ht="13.5" customHeight="1" x14ac:dyDescent="0.2">
      <c r="A69" s="21"/>
      <c r="B69" s="34" t="s">
        <v>12</v>
      </c>
      <c r="C69" s="26"/>
      <c r="D69" s="26"/>
      <c r="E69" s="30">
        <v>0</v>
      </c>
      <c r="F69" s="21"/>
    </row>
    <row r="70" spans="1:6" ht="13.5" customHeight="1" x14ac:dyDescent="0.2">
      <c r="A70" s="21"/>
      <c r="B70" s="34" t="s">
        <v>135</v>
      </c>
      <c r="C70" s="26"/>
      <c r="D70" s="26"/>
      <c r="E70" s="30">
        <v>0</v>
      </c>
      <c r="F70" s="21"/>
    </row>
    <row r="71" spans="1:6" ht="13.5" customHeight="1" x14ac:dyDescent="0.2">
      <c r="A71" s="21"/>
      <c r="B71" s="25" t="s">
        <v>14</v>
      </c>
      <c r="C71" s="26"/>
      <c r="D71" s="26"/>
      <c r="E71" s="29">
        <f>SUM(E68:E70)</f>
        <v>15575</v>
      </c>
      <c r="F71" s="21"/>
    </row>
    <row r="72" spans="1:6" ht="13.5" customHeight="1" x14ac:dyDescent="0.2">
      <c r="A72" s="21"/>
      <c r="B72" s="26" t="s">
        <v>5</v>
      </c>
      <c r="C72" s="31">
        <v>0.05</v>
      </c>
      <c r="D72" s="26"/>
      <c r="E72" s="35">
        <f>ROUND(E71*C72,2)</f>
        <v>778.75</v>
      </c>
      <c r="F72" s="21"/>
    </row>
    <row r="73" spans="1:6" ht="13.5" customHeight="1" x14ac:dyDescent="0.2">
      <c r="A73" s="21"/>
      <c r="B73" s="26" t="s">
        <v>4</v>
      </c>
      <c r="C73" s="42">
        <v>9.9750000000000005E-2</v>
      </c>
      <c r="D73" s="26"/>
      <c r="E73" s="43">
        <f>ROUND(E71*C73,2)</f>
        <v>1553.61</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17907.36</v>
      </c>
      <c r="F75" s="21"/>
    </row>
    <row r="76" spans="1:6" ht="15.75" thickTop="1" x14ac:dyDescent="0.2">
      <c r="A76" s="21"/>
      <c r="B76" s="118"/>
      <c r="C76" s="118"/>
      <c r="D76" s="118"/>
      <c r="E76" s="36"/>
      <c r="F76" s="21"/>
    </row>
    <row r="77" spans="1:6" ht="15" x14ac:dyDescent="0.2">
      <c r="A77" s="21"/>
      <c r="B77" s="115" t="s">
        <v>18</v>
      </c>
      <c r="C77" s="115"/>
      <c r="D77" s="115"/>
      <c r="E77" s="36">
        <v>0</v>
      </c>
      <c r="F77" s="21"/>
    </row>
    <row r="78" spans="1:6" ht="15" x14ac:dyDescent="0.2">
      <c r="A78" s="21"/>
      <c r="B78" s="118"/>
      <c r="C78" s="118"/>
      <c r="D78" s="118"/>
      <c r="E78" s="36"/>
      <c r="F78" s="21"/>
    </row>
    <row r="79" spans="1:6" ht="19.5" customHeight="1" x14ac:dyDescent="0.2">
      <c r="A79" s="21"/>
      <c r="B79" s="37" t="s">
        <v>17</v>
      </c>
      <c r="C79" s="38"/>
      <c r="D79" s="38"/>
      <c r="E79" s="39">
        <f>E75-E77</f>
        <v>17907.36</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2"/>
      <c r="C82" s="112"/>
      <c r="D82" s="112"/>
      <c r="E82" s="112"/>
      <c r="F82" s="21"/>
    </row>
    <row r="83" spans="1:6" ht="14.25" x14ac:dyDescent="0.2">
      <c r="A83" s="120" t="s">
        <v>32</v>
      </c>
      <c r="B83" s="120"/>
      <c r="C83" s="120"/>
      <c r="D83" s="120"/>
      <c r="E83" s="120"/>
      <c r="F83" s="120"/>
    </row>
    <row r="84" spans="1:6" ht="14.25" x14ac:dyDescent="0.2">
      <c r="A84" s="116" t="s">
        <v>33</v>
      </c>
      <c r="B84" s="116"/>
      <c r="C84" s="116"/>
      <c r="D84" s="116"/>
      <c r="E84" s="116"/>
      <c r="F84" s="116"/>
    </row>
    <row r="85" spans="1:6" x14ac:dyDescent="0.2">
      <c r="A85" s="21"/>
      <c r="B85" s="21"/>
      <c r="C85" s="21"/>
      <c r="D85" s="21"/>
      <c r="E85" s="21"/>
      <c r="F85" s="21"/>
    </row>
    <row r="86" spans="1:6" x14ac:dyDescent="0.2">
      <c r="A86" s="21"/>
      <c r="B86" s="113"/>
      <c r="C86" s="113"/>
      <c r="D86" s="113"/>
      <c r="E86" s="113"/>
      <c r="F86" s="21"/>
    </row>
    <row r="87" spans="1:6" ht="15" x14ac:dyDescent="0.2">
      <c r="A87" s="119" t="s">
        <v>7</v>
      </c>
      <c r="B87" s="119"/>
      <c r="C87" s="119"/>
      <c r="D87" s="119"/>
      <c r="E87" s="119"/>
      <c r="F87" s="119"/>
    </row>
    <row r="89" spans="1:6" ht="39.75" customHeight="1" x14ac:dyDescent="0.2">
      <c r="B89" s="110"/>
      <c r="C89" s="111"/>
      <c r="D89" s="111"/>
    </row>
    <row r="90" spans="1:6" ht="13.5" customHeight="1" x14ac:dyDescent="0.2"/>
    <row r="91" spans="1:6" x14ac:dyDescent="0.2">
      <c r="B91" s="16"/>
      <c r="C91" s="16"/>
      <c r="D91" s="16"/>
    </row>
  </sheetData>
  <mergeCells count="45">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87A360DF-9FDC-4AE6-865C-C83364B8AE96}">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05111-E414-478F-AAC0-39AA3065E8C2}">
  <sheetPr codeName="Feuil27">
    <pageSetUpPr fitToPage="1"/>
  </sheetPr>
  <dimension ref="A12:F91"/>
  <sheetViews>
    <sheetView view="pageBreakPreview"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236</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244</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27.75" customHeight="1" x14ac:dyDescent="0.2">
      <c r="A35" s="21"/>
      <c r="B35" s="114" t="s">
        <v>245</v>
      </c>
      <c r="C35" s="114"/>
      <c r="D35" s="114"/>
      <c r="E35" s="28"/>
      <c r="F35" s="21"/>
    </row>
    <row r="36" spans="1:6" ht="14.25" x14ac:dyDescent="0.2">
      <c r="A36" s="21"/>
      <c r="B36" s="114"/>
      <c r="C36" s="114"/>
      <c r="D36" s="114"/>
      <c r="E36" s="28"/>
      <c r="F36" s="21"/>
    </row>
    <row r="37" spans="1:6" ht="14.25" x14ac:dyDescent="0.2">
      <c r="A37" s="21"/>
      <c r="B37" s="114" t="s">
        <v>250</v>
      </c>
      <c r="C37" s="114"/>
      <c r="D37" s="114"/>
      <c r="E37" s="28"/>
      <c r="F37" s="21"/>
    </row>
    <row r="38" spans="1:6" ht="14.25" x14ac:dyDescent="0.2">
      <c r="A38" s="21"/>
      <c r="B38" s="114"/>
      <c r="C38" s="114"/>
      <c r="D38" s="114"/>
      <c r="E38" s="28"/>
      <c r="F38" s="21"/>
    </row>
    <row r="39" spans="1:6" ht="14.25" x14ac:dyDescent="0.2">
      <c r="A39" s="21"/>
      <c r="B39" s="114" t="s">
        <v>2</v>
      </c>
      <c r="C39" s="114"/>
      <c r="D39" s="114"/>
      <c r="E39" s="28"/>
      <c r="F39" s="21"/>
    </row>
    <row r="40" spans="1:6" ht="14.25" x14ac:dyDescent="0.2">
      <c r="A40" s="21"/>
      <c r="B40" s="114"/>
      <c r="C40" s="114"/>
      <c r="D40" s="114"/>
      <c r="E40" s="28"/>
      <c r="F40" s="21"/>
    </row>
    <row r="41" spans="1:6" ht="14.25" x14ac:dyDescent="0.2">
      <c r="A41" s="21"/>
      <c r="B41" s="114" t="s">
        <v>249</v>
      </c>
      <c r="C41" s="114"/>
      <c r="D41" s="114"/>
      <c r="E41" s="28"/>
      <c r="F41" s="21"/>
    </row>
    <row r="42" spans="1:6" ht="14.25" x14ac:dyDescent="0.2">
      <c r="A42" s="21"/>
      <c r="B42" s="114"/>
      <c r="C42" s="114"/>
      <c r="D42" s="114"/>
      <c r="E42" s="28"/>
      <c r="F42" s="21"/>
    </row>
    <row r="43" spans="1:6" ht="14.25" x14ac:dyDescent="0.2">
      <c r="A43" s="21"/>
      <c r="B43" s="47" t="s">
        <v>227</v>
      </c>
      <c r="C43" s="47"/>
      <c r="D43" s="47"/>
      <c r="E43" s="28"/>
      <c r="F43" s="21"/>
    </row>
    <row r="44" spans="1:6" ht="14.25" x14ac:dyDescent="0.2">
      <c r="A44" s="21"/>
      <c r="B44" s="47"/>
      <c r="C44" s="47"/>
      <c r="D44" s="47"/>
      <c r="E44" s="28"/>
      <c r="F44" s="21"/>
    </row>
    <row r="45" spans="1:6" ht="14.25" x14ac:dyDescent="0.2">
      <c r="A45" s="21"/>
      <c r="B45" s="47" t="s">
        <v>235</v>
      </c>
      <c r="C45" s="47"/>
      <c r="D45" s="47"/>
      <c r="E45" s="28"/>
      <c r="F45" s="21"/>
    </row>
    <row r="46" spans="1:6" ht="14.25" x14ac:dyDescent="0.2">
      <c r="A46" s="21"/>
      <c r="B46" s="114"/>
      <c r="C46" s="114"/>
      <c r="D46" s="114"/>
      <c r="E46" s="28"/>
      <c r="F46" s="21"/>
    </row>
    <row r="47" spans="1:6" ht="14.25" x14ac:dyDescent="0.2">
      <c r="A47" s="21"/>
      <c r="B47" s="47" t="s">
        <v>240</v>
      </c>
      <c r="C47" s="47"/>
      <c r="D47" s="47"/>
      <c r="E47" s="28"/>
      <c r="F47" s="21"/>
    </row>
    <row r="48" spans="1:6" ht="14.25" x14ac:dyDescent="0.2">
      <c r="A48" s="21"/>
      <c r="B48" s="114"/>
      <c r="C48" s="114"/>
      <c r="D48" s="114"/>
      <c r="E48" s="28"/>
      <c r="F48" s="21"/>
    </row>
    <row r="49" spans="1:6" ht="14.25" x14ac:dyDescent="0.2">
      <c r="A49" s="21"/>
      <c r="B49" s="114" t="s">
        <v>247</v>
      </c>
      <c r="C49" s="114"/>
      <c r="D49" s="114"/>
      <c r="E49" s="28"/>
      <c r="F49" s="21"/>
    </row>
    <row r="50" spans="1:6" ht="14.25" x14ac:dyDescent="0.2">
      <c r="A50" s="21"/>
      <c r="B50" s="114"/>
      <c r="C50" s="114"/>
      <c r="D50" s="114"/>
      <c r="E50" s="28"/>
      <c r="F50" s="21"/>
    </row>
    <row r="51" spans="1:6" ht="14.25" x14ac:dyDescent="0.2">
      <c r="A51" s="21"/>
      <c r="B51" s="114" t="s">
        <v>248</v>
      </c>
      <c r="C51" s="114"/>
      <c r="D51" s="114"/>
      <c r="E51" s="28"/>
      <c r="F51" s="21"/>
    </row>
    <row r="52" spans="1:6" ht="14.25" x14ac:dyDescent="0.2">
      <c r="A52" s="21"/>
      <c r="B52" s="114"/>
      <c r="C52" s="114"/>
      <c r="D52" s="114"/>
      <c r="E52" s="28"/>
      <c r="F52" s="21"/>
    </row>
    <row r="53" spans="1:6" ht="14.25" x14ac:dyDescent="0.2">
      <c r="A53" s="21"/>
      <c r="B53" s="114" t="s">
        <v>246</v>
      </c>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3.5" customHeight="1" x14ac:dyDescent="0.2">
      <c r="A67" s="21"/>
      <c r="B67" s="114"/>
      <c r="C67" s="114"/>
      <c r="D67" s="114"/>
      <c r="E67" s="28"/>
      <c r="F67" s="21"/>
    </row>
    <row r="68" spans="1:6" ht="13.5" customHeight="1" x14ac:dyDescent="0.2">
      <c r="A68" s="21"/>
      <c r="B68" s="25" t="s">
        <v>15</v>
      </c>
      <c r="C68" s="26"/>
      <c r="D68" s="26"/>
      <c r="E68" s="29">
        <f>26*350</f>
        <v>9100</v>
      </c>
      <c r="F68" s="21"/>
    </row>
    <row r="69" spans="1:6" ht="13.5" customHeight="1" x14ac:dyDescent="0.2">
      <c r="A69" s="21"/>
      <c r="B69" s="34" t="s">
        <v>12</v>
      </c>
      <c r="C69" s="26"/>
      <c r="D69" s="26"/>
      <c r="E69" s="30">
        <v>0</v>
      </c>
      <c r="F69" s="21"/>
    </row>
    <row r="70" spans="1:6" ht="13.5" customHeight="1" x14ac:dyDescent="0.2">
      <c r="A70" s="21"/>
      <c r="B70" s="34" t="s">
        <v>135</v>
      </c>
      <c r="C70" s="26"/>
      <c r="D70" s="26"/>
      <c r="E70" s="30">
        <v>0</v>
      </c>
      <c r="F70" s="21"/>
    </row>
    <row r="71" spans="1:6" ht="13.5" customHeight="1" x14ac:dyDescent="0.2">
      <c r="A71" s="21"/>
      <c r="B71" s="25" t="s">
        <v>14</v>
      </c>
      <c r="C71" s="26"/>
      <c r="D71" s="26"/>
      <c r="E71" s="29">
        <f>SUM(E68:E70)</f>
        <v>9100</v>
      </c>
      <c r="F71" s="21"/>
    </row>
    <row r="72" spans="1:6" ht="13.5" customHeight="1" x14ac:dyDescent="0.2">
      <c r="A72" s="21"/>
      <c r="B72" s="26" t="s">
        <v>5</v>
      </c>
      <c r="C72" s="31">
        <v>0.05</v>
      </c>
      <c r="D72" s="26"/>
      <c r="E72" s="35">
        <f>ROUND(E71*C72,2)</f>
        <v>455</v>
      </c>
      <c r="F72" s="21"/>
    </row>
    <row r="73" spans="1:6" ht="13.5" customHeight="1" x14ac:dyDescent="0.2">
      <c r="A73" s="21"/>
      <c r="B73" s="26" t="s">
        <v>4</v>
      </c>
      <c r="C73" s="42">
        <v>9.9750000000000005E-2</v>
      </c>
      <c r="D73" s="26"/>
      <c r="E73" s="43">
        <f>ROUND(E71*C73,2)</f>
        <v>907.73</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10462.73</v>
      </c>
      <c r="F75" s="21"/>
    </row>
    <row r="76" spans="1:6" ht="15.75" thickTop="1" x14ac:dyDescent="0.2">
      <c r="A76" s="21"/>
      <c r="B76" s="118"/>
      <c r="C76" s="118"/>
      <c r="D76" s="118"/>
      <c r="E76" s="36"/>
      <c r="F76" s="21"/>
    </row>
    <row r="77" spans="1:6" ht="15" x14ac:dyDescent="0.2">
      <c r="A77" s="21"/>
      <c r="B77" s="115" t="s">
        <v>18</v>
      </c>
      <c r="C77" s="115"/>
      <c r="D77" s="115"/>
      <c r="E77" s="36">
        <v>0</v>
      </c>
      <c r="F77" s="21"/>
    </row>
    <row r="78" spans="1:6" ht="15" x14ac:dyDescent="0.2">
      <c r="A78" s="21"/>
      <c r="B78" s="118"/>
      <c r="C78" s="118"/>
      <c r="D78" s="118"/>
      <c r="E78" s="36"/>
      <c r="F78" s="21"/>
    </row>
    <row r="79" spans="1:6" ht="19.5" customHeight="1" x14ac:dyDescent="0.2">
      <c r="A79" s="21"/>
      <c r="B79" s="37" t="s">
        <v>17</v>
      </c>
      <c r="C79" s="38"/>
      <c r="D79" s="38"/>
      <c r="E79" s="39">
        <f>E75-E77</f>
        <v>10462.73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2"/>
      <c r="C82" s="112"/>
      <c r="D82" s="112"/>
      <c r="E82" s="112"/>
      <c r="F82" s="21"/>
    </row>
    <row r="83" spans="1:6" ht="14.25" x14ac:dyDescent="0.2">
      <c r="A83" s="120" t="s">
        <v>32</v>
      </c>
      <c r="B83" s="120"/>
      <c r="C83" s="120"/>
      <c r="D83" s="120"/>
      <c r="E83" s="120"/>
      <c r="F83" s="120"/>
    </row>
    <row r="84" spans="1:6" ht="14.25" x14ac:dyDescent="0.2">
      <c r="A84" s="116" t="s">
        <v>33</v>
      </c>
      <c r="B84" s="116"/>
      <c r="C84" s="116"/>
      <c r="D84" s="116"/>
      <c r="E84" s="116"/>
      <c r="F84" s="116"/>
    </row>
    <row r="85" spans="1:6" x14ac:dyDescent="0.2">
      <c r="A85" s="21"/>
      <c r="B85" s="21"/>
      <c r="C85" s="21"/>
      <c r="D85" s="21"/>
      <c r="E85" s="21"/>
      <c r="F85" s="21"/>
    </row>
    <row r="86" spans="1:6" x14ac:dyDescent="0.2">
      <c r="A86" s="21"/>
      <c r="B86" s="113"/>
      <c r="C86" s="113"/>
      <c r="D86" s="113"/>
      <c r="E86" s="113"/>
      <c r="F86" s="21"/>
    </row>
    <row r="87" spans="1:6" ht="15" x14ac:dyDescent="0.2">
      <c r="A87" s="119" t="s">
        <v>7</v>
      </c>
      <c r="B87" s="119"/>
      <c r="C87" s="119"/>
      <c r="D87" s="119"/>
      <c r="E87" s="119"/>
      <c r="F87" s="119"/>
    </row>
    <row r="89" spans="1:6" ht="39.75" customHeight="1" x14ac:dyDescent="0.2">
      <c r="B89" s="110"/>
      <c r="C89" s="111"/>
      <c r="D89" s="111"/>
    </row>
    <row r="90" spans="1:6" ht="13.5" customHeight="1" x14ac:dyDescent="0.2"/>
    <row r="91" spans="1:6" x14ac:dyDescent="0.2">
      <c r="B91" s="16"/>
      <c r="C91" s="16"/>
      <c r="D91" s="16"/>
    </row>
  </sheetData>
  <mergeCells count="41">
    <mergeCell ref="B37:D37"/>
    <mergeCell ref="A30:F30"/>
    <mergeCell ref="B33:D33"/>
    <mergeCell ref="B34:D34"/>
    <mergeCell ref="B35:D35"/>
    <mergeCell ref="B36:D36"/>
    <mergeCell ref="B55:D55"/>
    <mergeCell ref="B46:D46"/>
    <mergeCell ref="B48:D48"/>
    <mergeCell ref="B49:D49"/>
    <mergeCell ref="B38:D38"/>
    <mergeCell ref="B39:D39"/>
    <mergeCell ref="B40:D40"/>
    <mergeCell ref="B41:D41"/>
    <mergeCell ref="B42:D42"/>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17BF61BE-444A-411F-89E4-BC8C436FE928}">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AA500-EF20-49BC-8700-FCA5F373D90E}">
  <sheetPr codeName="Feuil28">
    <pageSetUpPr fitToPage="1"/>
  </sheetPr>
  <dimension ref="A12:F91"/>
  <sheetViews>
    <sheetView view="pageBreakPreview" topLeftCell="A41"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236</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253</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27.75" customHeight="1" x14ac:dyDescent="0.2">
      <c r="A35" s="21"/>
      <c r="B35" s="114" t="s">
        <v>254</v>
      </c>
      <c r="C35" s="114"/>
      <c r="D35" s="114"/>
      <c r="E35" s="28"/>
      <c r="F35" s="21"/>
    </row>
    <row r="36" spans="1:6" ht="14.25" x14ac:dyDescent="0.2">
      <c r="A36" s="21"/>
      <c r="B36" s="114"/>
      <c r="C36" s="114"/>
      <c r="D36" s="114"/>
      <c r="E36" s="28"/>
      <c r="F36" s="21"/>
    </row>
    <row r="37" spans="1:6" ht="14.25" x14ac:dyDescent="0.2">
      <c r="A37" s="21"/>
      <c r="B37" s="114" t="s">
        <v>168</v>
      </c>
      <c r="C37" s="114"/>
      <c r="D37" s="114"/>
      <c r="E37" s="28"/>
      <c r="F37" s="21"/>
    </row>
    <row r="38" spans="1:6" ht="14.25" x14ac:dyDescent="0.2">
      <c r="A38" s="21"/>
      <c r="B38" s="114"/>
      <c r="C38" s="114"/>
      <c r="D38" s="114"/>
      <c r="E38" s="28"/>
      <c r="F38" s="21"/>
    </row>
    <row r="39" spans="1:6" ht="14.25" x14ac:dyDescent="0.2">
      <c r="A39" s="21"/>
      <c r="B39" s="114" t="s">
        <v>255</v>
      </c>
      <c r="C39" s="114"/>
      <c r="D39" s="114"/>
      <c r="E39" s="28"/>
      <c r="F39" s="21"/>
    </row>
    <row r="40" spans="1:6" ht="14.25" x14ac:dyDescent="0.2">
      <c r="A40" s="21"/>
      <c r="B40" s="114"/>
      <c r="C40" s="114"/>
      <c r="D40" s="114"/>
      <c r="E40" s="28"/>
      <c r="F40" s="21"/>
    </row>
    <row r="41" spans="1:6" ht="14.25" x14ac:dyDescent="0.2">
      <c r="A41" s="21"/>
      <c r="B41" s="114" t="s">
        <v>38</v>
      </c>
      <c r="C41" s="114"/>
      <c r="D41" s="114"/>
      <c r="E41" s="28"/>
      <c r="F41" s="21"/>
    </row>
    <row r="42" spans="1:6" ht="14.25" x14ac:dyDescent="0.2">
      <c r="A42" s="21"/>
      <c r="B42" s="114"/>
      <c r="C42" s="114"/>
      <c r="D42" s="114"/>
      <c r="E42" s="28"/>
      <c r="F42" s="21"/>
    </row>
    <row r="43" spans="1:6" ht="14.25" x14ac:dyDescent="0.2">
      <c r="A43" s="21"/>
      <c r="B43" s="47" t="s">
        <v>170</v>
      </c>
      <c r="C43" s="47"/>
      <c r="D43" s="47"/>
      <c r="E43" s="28"/>
      <c r="F43" s="21"/>
    </row>
    <row r="44" spans="1:6" ht="14.25" x14ac:dyDescent="0.2">
      <c r="A44" s="21"/>
      <c r="B44" s="47"/>
      <c r="C44" s="47"/>
      <c r="D44" s="47"/>
      <c r="E44" s="28"/>
      <c r="F44" s="21"/>
    </row>
    <row r="45" spans="1:6" ht="14.25" x14ac:dyDescent="0.2">
      <c r="A45" s="21"/>
      <c r="B45" s="47" t="s">
        <v>256</v>
      </c>
      <c r="C45" s="47"/>
      <c r="D45" s="47"/>
      <c r="E45" s="28"/>
      <c r="F45" s="21"/>
    </row>
    <row r="46" spans="1:6" ht="14.25" x14ac:dyDescent="0.2">
      <c r="A46" s="21"/>
      <c r="B46" s="114"/>
      <c r="C46" s="114"/>
      <c r="D46" s="114"/>
      <c r="E46" s="28"/>
      <c r="F46" s="21"/>
    </row>
    <row r="47" spans="1:6" ht="14.25" x14ac:dyDescent="0.2">
      <c r="A47" s="21"/>
      <c r="B47" s="47" t="s">
        <v>257</v>
      </c>
      <c r="C47" s="47"/>
      <c r="D47" s="47"/>
      <c r="E47" s="28"/>
      <c r="F47" s="21"/>
    </row>
    <row r="48" spans="1:6" ht="14.25" x14ac:dyDescent="0.2">
      <c r="A48" s="21"/>
      <c r="B48" s="114"/>
      <c r="C48" s="114"/>
      <c r="D48" s="114"/>
      <c r="E48" s="28"/>
      <c r="F48" s="21"/>
    </row>
    <row r="49" spans="1:6" ht="14.25" x14ac:dyDescent="0.2">
      <c r="A49" s="21"/>
      <c r="B49" s="114" t="s">
        <v>258</v>
      </c>
      <c r="C49" s="114"/>
      <c r="D49" s="114"/>
      <c r="E49" s="28"/>
      <c r="F49" s="21"/>
    </row>
    <row r="50" spans="1:6" ht="14.25" x14ac:dyDescent="0.2">
      <c r="A50" s="21"/>
      <c r="B50" s="114"/>
      <c r="C50" s="114"/>
      <c r="D50" s="114"/>
      <c r="E50" s="28"/>
      <c r="F50" s="21"/>
    </row>
    <row r="51" spans="1:6" ht="14.25" x14ac:dyDescent="0.2">
      <c r="A51" s="21"/>
      <c r="B51" s="114" t="s">
        <v>259</v>
      </c>
      <c r="C51" s="114"/>
      <c r="D51" s="114"/>
      <c r="E51" s="28"/>
      <c r="F51" s="21"/>
    </row>
    <row r="52" spans="1:6" ht="14.25" x14ac:dyDescent="0.2">
      <c r="A52" s="21"/>
      <c r="B52" s="114"/>
      <c r="C52" s="114"/>
      <c r="D52" s="114"/>
      <c r="E52" s="28"/>
      <c r="F52" s="21"/>
    </row>
    <row r="53" spans="1:6" ht="14.25" x14ac:dyDescent="0.2">
      <c r="A53" s="21"/>
      <c r="B53" s="114" t="s">
        <v>260</v>
      </c>
      <c r="C53" s="114"/>
      <c r="D53" s="114"/>
      <c r="E53" s="28"/>
      <c r="F53" s="21"/>
    </row>
    <row r="54" spans="1:6" ht="14.25" x14ac:dyDescent="0.2">
      <c r="A54" s="21"/>
      <c r="B54" s="114"/>
      <c r="C54" s="114"/>
      <c r="D54" s="114"/>
      <c r="E54" s="28"/>
      <c r="F54" s="21"/>
    </row>
    <row r="55" spans="1:6" ht="14.25" x14ac:dyDescent="0.2">
      <c r="A55" s="21"/>
      <c r="B55" s="114" t="s">
        <v>261</v>
      </c>
      <c r="C55" s="114"/>
      <c r="D55" s="114"/>
      <c r="E55" s="28"/>
      <c r="F55" s="21"/>
    </row>
    <row r="56" spans="1:6" ht="14.25" x14ac:dyDescent="0.2">
      <c r="A56" s="21"/>
      <c r="B56" s="114"/>
      <c r="C56" s="114"/>
      <c r="D56" s="114"/>
      <c r="E56" s="28"/>
      <c r="F56" s="21"/>
    </row>
    <row r="57" spans="1:6" ht="14.25" x14ac:dyDescent="0.2">
      <c r="A57" s="21"/>
      <c r="B57" s="114" t="s">
        <v>159</v>
      </c>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3.5" customHeight="1" x14ac:dyDescent="0.2">
      <c r="A67" s="21"/>
      <c r="B67" s="114"/>
      <c r="C67" s="114"/>
      <c r="D67" s="114"/>
      <c r="E67" s="28"/>
      <c r="F67" s="21"/>
    </row>
    <row r="68" spans="1:6" ht="13.5" customHeight="1" x14ac:dyDescent="0.2">
      <c r="A68" s="21"/>
      <c r="B68" s="25" t="s">
        <v>15</v>
      </c>
      <c r="C68" s="26"/>
      <c r="D68" s="26"/>
      <c r="E68" s="29">
        <f>45*350</f>
        <v>15750</v>
      </c>
      <c r="F68" s="21"/>
    </row>
    <row r="69" spans="1:6" ht="13.5" customHeight="1" x14ac:dyDescent="0.2">
      <c r="A69" s="21"/>
      <c r="B69" s="34" t="s">
        <v>12</v>
      </c>
      <c r="C69" s="26"/>
      <c r="D69" s="26"/>
      <c r="E69" s="30">
        <v>50</v>
      </c>
      <c r="F69" s="21"/>
    </row>
    <row r="70" spans="1:6" ht="13.5" customHeight="1" x14ac:dyDescent="0.2">
      <c r="A70" s="21"/>
      <c r="B70" s="34" t="s">
        <v>135</v>
      </c>
      <c r="C70" s="26"/>
      <c r="D70" s="26"/>
      <c r="E70" s="30">
        <v>0</v>
      </c>
      <c r="F70" s="21"/>
    </row>
    <row r="71" spans="1:6" ht="13.5" customHeight="1" x14ac:dyDescent="0.2">
      <c r="A71" s="21"/>
      <c r="B71" s="25" t="s">
        <v>14</v>
      </c>
      <c r="C71" s="26"/>
      <c r="D71" s="26"/>
      <c r="E71" s="29">
        <f>SUM(E68:E70)</f>
        <v>15800</v>
      </c>
      <c r="F71" s="21"/>
    </row>
    <row r="72" spans="1:6" ht="13.5" customHeight="1" x14ac:dyDescent="0.2">
      <c r="A72" s="21"/>
      <c r="B72" s="26" t="s">
        <v>5</v>
      </c>
      <c r="C72" s="31">
        <v>0.05</v>
      </c>
      <c r="D72" s="26"/>
      <c r="E72" s="35">
        <f>ROUND(E71*C72,2)</f>
        <v>790</v>
      </c>
      <c r="F72" s="21"/>
    </row>
    <row r="73" spans="1:6" ht="13.5" customHeight="1" x14ac:dyDescent="0.2">
      <c r="A73" s="21"/>
      <c r="B73" s="26" t="s">
        <v>4</v>
      </c>
      <c r="C73" s="42">
        <v>9.9750000000000005E-2</v>
      </c>
      <c r="D73" s="26"/>
      <c r="E73" s="43">
        <f>ROUND(E71*C73,2)</f>
        <v>1576.05</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18166.05</v>
      </c>
      <c r="F75" s="21"/>
    </row>
    <row r="76" spans="1:6" ht="15.75" thickTop="1" x14ac:dyDescent="0.2">
      <c r="A76" s="21"/>
      <c r="B76" s="118"/>
      <c r="C76" s="118"/>
      <c r="D76" s="118"/>
      <c r="E76" s="36"/>
      <c r="F76" s="21"/>
    </row>
    <row r="77" spans="1:6" ht="15" x14ac:dyDescent="0.2">
      <c r="A77" s="21"/>
      <c r="B77" s="115" t="s">
        <v>18</v>
      </c>
      <c r="C77" s="115"/>
      <c r="D77" s="115"/>
      <c r="E77" s="36">
        <v>0</v>
      </c>
      <c r="F77" s="21"/>
    </row>
    <row r="78" spans="1:6" ht="15" x14ac:dyDescent="0.2">
      <c r="A78" s="21"/>
      <c r="B78" s="118"/>
      <c r="C78" s="118"/>
      <c r="D78" s="118"/>
      <c r="E78" s="36"/>
      <c r="F78" s="21"/>
    </row>
    <row r="79" spans="1:6" ht="19.5" customHeight="1" x14ac:dyDescent="0.2">
      <c r="A79" s="21"/>
      <c r="B79" s="37" t="s">
        <v>17</v>
      </c>
      <c r="C79" s="38"/>
      <c r="D79" s="38"/>
      <c r="E79" s="39">
        <f>E75-E77</f>
        <v>18166.05</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2"/>
      <c r="C82" s="112"/>
      <c r="D82" s="112"/>
      <c r="E82" s="112"/>
      <c r="F82" s="21"/>
    </row>
    <row r="83" spans="1:6" ht="14.25" x14ac:dyDescent="0.2">
      <c r="A83" s="120" t="s">
        <v>32</v>
      </c>
      <c r="B83" s="120"/>
      <c r="C83" s="120"/>
      <c r="D83" s="120"/>
      <c r="E83" s="120"/>
      <c r="F83" s="120"/>
    </row>
    <row r="84" spans="1:6" ht="14.25" x14ac:dyDescent="0.2">
      <c r="A84" s="116" t="s">
        <v>33</v>
      </c>
      <c r="B84" s="116"/>
      <c r="C84" s="116"/>
      <c r="D84" s="116"/>
      <c r="E84" s="116"/>
      <c r="F84" s="116"/>
    </row>
    <row r="85" spans="1:6" x14ac:dyDescent="0.2">
      <c r="A85" s="21"/>
      <c r="B85" s="21"/>
      <c r="C85" s="21"/>
      <c r="D85" s="21"/>
      <c r="E85" s="21"/>
      <c r="F85" s="21"/>
    </row>
    <row r="86" spans="1:6" x14ac:dyDescent="0.2">
      <c r="A86" s="21"/>
      <c r="B86" s="113"/>
      <c r="C86" s="113"/>
      <c r="D86" s="113"/>
      <c r="E86" s="113"/>
      <c r="F86" s="21"/>
    </row>
    <row r="87" spans="1:6" ht="15" x14ac:dyDescent="0.2">
      <c r="A87" s="119" t="s">
        <v>7</v>
      </c>
      <c r="B87" s="119"/>
      <c r="C87" s="119"/>
      <c r="D87" s="119"/>
      <c r="E87" s="119"/>
      <c r="F87" s="119"/>
    </row>
    <row r="89" spans="1:6" ht="39.75" customHeight="1" x14ac:dyDescent="0.2">
      <c r="B89" s="110"/>
      <c r="C89" s="111"/>
      <c r="D89" s="111"/>
    </row>
    <row r="90" spans="1:6" ht="13.5" customHeight="1" x14ac:dyDescent="0.2"/>
    <row r="91" spans="1:6" x14ac:dyDescent="0.2">
      <c r="B91" s="16"/>
      <c r="C91" s="16"/>
      <c r="D91" s="16"/>
    </row>
  </sheetData>
  <mergeCells count="41">
    <mergeCell ref="B46:D46"/>
    <mergeCell ref="A30:F30"/>
    <mergeCell ref="B33:D33"/>
    <mergeCell ref="B34:D34"/>
    <mergeCell ref="B35:D35"/>
    <mergeCell ref="B36:D36"/>
    <mergeCell ref="B37:D37"/>
    <mergeCell ref="B38:D38"/>
    <mergeCell ref="B39:D39"/>
    <mergeCell ref="B40:D40"/>
    <mergeCell ref="B41:D41"/>
    <mergeCell ref="B42:D42"/>
    <mergeCell ref="B59:D59"/>
    <mergeCell ref="B48:D48"/>
    <mergeCell ref="B49:D49"/>
    <mergeCell ref="B50:D50"/>
    <mergeCell ref="B51:D51"/>
    <mergeCell ref="B52:D52"/>
    <mergeCell ref="B53:D53"/>
    <mergeCell ref="B54:D54"/>
    <mergeCell ref="B55:D55"/>
    <mergeCell ref="B56:D56"/>
    <mergeCell ref="B57:D57"/>
    <mergeCell ref="B58:D58"/>
    <mergeCell ref="B82:E82"/>
    <mergeCell ref="B60:D60"/>
    <mergeCell ref="B61:D61"/>
    <mergeCell ref="B62:D62"/>
    <mergeCell ref="B63:D63"/>
    <mergeCell ref="B64:D64"/>
    <mergeCell ref="B65:D65"/>
    <mergeCell ref="B66:D66"/>
    <mergeCell ref="B67:D67"/>
    <mergeCell ref="B76:D76"/>
    <mergeCell ref="B77:D77"/>
    <mergeCell ref="B78:D78"/>
    <mergeCell ref="A83:F83"/>
    <mergeCell ref="A84:F84"/>
    <mergeCell ref="B86:E86"/>
    <mergeCell ref="A87:F87"/>
    <mergeCell ref="B89:D89"/>
  </mergeCells>
  <dataValidations count="1">
    <dataValidation type="list" allowBlank="1" showInputMessage="1" showErrorMessage="1" sqref="B76:B78 B12:B20 B33:B67" xr:uid="{2B1864DF-B995-4E25-BC0C-76929003BFDA}">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360F7-B876-411B-B76D-8291A8406673}">
  <sheetPr codeName="Feuil29">
    <pageSetUpPr fitToPage="1"/>
  </sheetPr>
  <dimension ref="A12:F92"/>
  <sheetViews>
    <sheetView view="pageBreakPreview" topLeftCell="A36"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262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236</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263</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t="s">
        <v>38</v>
      </c>
      <c r="C34" s="114"/>
      <c r="D34" s="114"/>
      <c r="E34" s="28"/>
      <c r="F34" s="21"/>
    </row>
    <row r="35" spans="1:6" ht="14.25" x14ac:dyDescent="0.2">
      <c r="A35" s="21"/>
      <c r="B35" s="114"/>
      <c r="C35" s="114"/>
      <c r="D35" s="114"/>
      <c r="E35" s="28"/>
      <c r="F35" s="21"/>
    </row>
    <row r="36" spans="1:6" ht="14.25" x14ac:dyDescent="0.2">
      <c r="A36" s="21"/>
      <c r="B36" s="114" t="s">
        <v>170</v>
      </c>
      <c r="C36" s="114"/>
      <c r="D36" s="114"/>
      <c r="E36" s="28"/>
      <c r="F36" s="21"/>
    </row>
    <row r="37" spans="1:6" ht="14.25" x14ac:dyDescent="0.2">
      <c r="A37" s="21"/>
      <c r="B37" s="114"/>
      <c r="C37" s="114"/>
      <c r="D37" s="114"/>
      <c r="E37" s="28"/>
      <c r="F37" s="21"/>
    </row>
    <row r="38" spans="1:6" ht="14.25" x14ac:dyDescent="0.2">
      <c r="A38" s="21"/>
      <c r="B38" s="114" t="s">
        <v>264</v>
      </c>
      <c r="C38" s="114"/>
      <c r="D38" s="114"/>
      <c r="E38" s="28"/>
      <c r="F38" s="21"/>
    </row>
    <row r="39" spans="1:6" ht="14.25" x14ac:dyDescent="0.2">
      <c r="A39" s="21"/>
      <c r="B39" s="114"/>
      <c r="C39" s="114"/>
      <c r="D39" s="114"/>
      <c r="E39" s="28"/>
      <c r="F39" s="21"/>
    </row>
    <row r="40" spans="1:6" ht="14.25" x14ac:dyDescent="0.2">
      <c r="A40" s="21"/>
      <c r="B40" s="114" t="s">
        <v>261</v>
      </c>
      <c r="C40" s="114"/>
      <c r="D40" s="114"/>
      <c r="E40" s="28"/>
      <c r="F40" s="21"/>
    </row>
    <row r="41" spans="1:6" ht="14.25" x14ac:dyDescent="0.2">
      <c r="A41" s="21"/>
      <c r="B41" s="114"/>
      <c r="C41" s="114"/>
      <c r="D41" s="114"/>
      <c r="E41" s="28"/>
      <c r="F41" s="21"/>
    </row>
    <row r="42" spans="1:6" ht="14.25" x14ac:dyDescent="0.2">
      <c r="A42" s="21"/>
      <c r="B42" s="114" t="s">
        <v>163</v>
      </c>
      <c r="C42" s="114"/>
      <c r="D42" s="114"/>
      <c r="E42" s="28"/>
      <c r="F42" s="21"/>
    </row>
    <row r="43" spans="1:6" ht="14.25" x14ac:dyDescent="0.2">
      <c r="A43" s="21"/>
      <c r="B43" s="114"/>
      <c r="C43" s="114"/>
      <c r="D43" s="114"/>
      <c r="E43" s="28"/>
      <c r="F43" s="21"/>
    </row>
    <row r="44" spans="1:6" ht="14.25" x14ac:dyDescent="0.2">
      <c r="A44" s="21"/>
      <c r="B44" s="114" t="s">
        <v>35</v>
      </c>
      <c r="C44" s="114"/>
      <c r="D44" s="114"/>
      <c r="E44" s="28"/>
      <c r="F44" s="21"/>
    </row>
    <row r="45" spans="1:6" ht="14.25" x14ac:dyDescent="0.2">
      <c r="A45" s="21"/>
      <c r="B45" s="114"/>
      <c r="C45" s="114"/>
      <c r="D45" s="114"/>
      <c r="E45" s="28"/>
      <c r="F45" s="21"/>
    </row>
    <row r="46" spans="1:6" ht="14.25" x14ac:dyDescent="0.2">
      <c r="A46" s="21"/>
      <c r="B46" s="114" t="s">
        <v>265</v>
      </c>
      <c r="C46" s="114"/>
      <c r="D46" s="114"/>
      <c r="E46" s="28"/>
      <c r="F46" s="21"/>
    </row>
    <row r="47" spans="1:6" ht="14.25" x14ac:dyDescent="0.2">
      <c r="A47" s="21"/>
      <c r="B47" s="114"/>
      <c r="C47" s="114"/>
      <c r="D47" s="114"/>
      <c r="E47" s="28"/>
      <c r="F47" s="21"/>
    </row>
    <row r="48" spans="1:6" ht="14.25" x14ac:dyDescent="0.2">
      <c r="A48" s="21"/>
      <c r="B48" s="114" t="s">
        <v>266</v>
      </c>
      <c r="C48" s="114"/>
      <c r="D48" s="114"/>
      <c r="E48" s="28"/>
      <c r="F48" s="21"/>
    </row>
    <row r="49" spans="1:6" ht="14.25" x14ac:dyDescent="0.2">
      <c r="A49" s="21"/>
      <c r="B49" s="114"/>
      <c r="C49" s="114"/>
      <c r="D49" s="114"/>
      <c r="E49" s="28"/>
      <c r="F49" s="21"/>
    </row>
    <row r="50" spans="1:6" ht="14.25" x14ac:dyDescent="0.2">
      <c r="A50" s="21"/>
      <c r="B50" s="114" t="s">
        <v>267</v>
      </c>
      <c r="C50" s="114"/>
      <c r="D50" s="114"/>
      <c r="E50" s="28"/>
      <c r="F50" s="21"/>
    </row>
    <row r="51" spans="1:6" ht="14.25" x14ac:dyDescent="0.2">
      <c r="A51" s="21"/>
      <c r="B51" s="114"/>
      <c r="C51" s="114"/>
      <c r="D51" s="114"/>
      <c r="E51" s="28"/>
      <c r="F51" s="21"/>
    </row>
    <row r="52" spans="1:6" ht="14.25" x14ac:dyDescent="0.2">
      <c r="A52" s="21"/>
      <c r="B52" s="114" t="s">
        <v>268</v>
      </c>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4.25" x14ac:dyDescent="0.2">
      <c r="A67" s="21"/>
      <c r="B67" s="114"/>
      <c r="C67" s="114"/>
      <c r="D67" s="114"/>
      <c r="E67" s="28"/>
      <c r="F67" s="21"/>
    </row>
    <row r="68" spans="1:6" ht="13.5" customHeight="1" x14ac:dyDescent="0.2">
      <c r="A68" s="21"/>
      <c r="B68" s="114"/>
      <c r="C68" s="114"/>
      <c r="D68" s="114"/>
      <c r="E68" s="28"/>
      <c r="F68" s="21"/>
    </row>
    <row r="69" spans="1:6" ht="13.5" customHeight="1" x14ac:dyDescent="0.2">
      <c r="A69" s="21"/>
      <c r="B69" s="25" t="s">
        <v>15</v>
      </c>
      <c r="C69" s="26"/>
      <c r="D69" s="26"/>
      <c r="E69" s="29">
        <f>25.5*350</f>
        <v>8925</v>
      </c>
      <c r="F69" s="21"/>
    </row>
    <row r="70" spans="1:6" ht="13.5" customHeight="1" x14ac:dyDescent="0.2">
      <c r="A70" s="21"/>
      <c r="B70" s="34" t="s">
        <v>12</v>
      </c>
      <c r="C70" s="26"/>
      <c r="D70" s="26"/>
      <c r="E70" s="30">
        <v>0</v>
      </c>
      <c r="F70" s="21"/>
    </row>
    <row r="71" spans="1:6" ht="13.5" customHeight="1" x14ac:dyDescent="0.2">
      <c r="A71" s="21"/>
      <c r="B71" s="34" t="s">
        <v>135</v>
      </c>
      <c r="C71" s="26"/>
      <c r="D71" s="26"/>
      <c r="E71" s="30">
        <v>0</v>
      </c>
      <c r="F71" s="21"/>
    </row>
    <row r="72" spans="1:6" ht="13.5" customHeight="1" x14ac:dyDescent="0.2">
      <c r="A72" s="21"/>
      <c r="B72" s="25" t="s">
        <v>14</v>
      </c>
      <c r="C72" s="26"/>
      <c r="D72" s="26"/>
      <c r="E72" s="29">
        <f>SUM(E69:E71)</f>
        <v>8925</v>
      </c>
      <c r="F72" s="21"/>
    </row>
    <row r="73" spans="1:6" ht="13.5" customHeight="1" x14ac:dyDescent="0.2">
      <c r="A73" s="21"/>
      <c r="B73" s="26" t="s">
        <v>5</v>
      </c>
      <c r="C73" s="31">
        <v>0.05</v>
      </c>
      <c r="D73" s="26"/>
      <c r="E73" s="35">
        <f>ROUND(E72*C73,2)</f>
        <v>446.25</v>
      </c>
      <c r="F73" s="21"/>
    </row>
    <row r="74" spans="1:6" ht="13.5" customHeight="1" x14ac:dyDescent="0.2">
      <c r="A74" s="21"/>
      <c r="B74" s="26" t="s">
        <v>4</v>
      </c>
      <c r="C74" s="42">
        <v>9.9750000000000005E-2</v>
      </c>
      <c r="D74" s="26"/>
      <c r="E74" s="43">
        <f>ROUND(E72*C74,2)</f>
        <v>890.27</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10261.52</v>
      </c>
      <c r="F76" s="21"/>
    </row>
    <row r="77" spans="1:6" ht="15.75" thickTop="1" x14ac:dyDescent="0.2">
      <c r="A77" s="21"/>
      <c r="B77" s="118"/>
      <c r="C77" s="118"/>
      <c r="D77" s="118"/>
      <c r="E77" s="36"/>
      <c r="F77" s="21"/>
    </row>
    <row r="78" spans="1:6" ht="15" x14ac:dyDescent="0.2">
      <c r="A78" s="21"/>
      <c r="B78" s="115" t="s">
        <v>18</v>
      </c>
      <c r="C78" s="115"/>
      <c r="D78" s="115"/>
      <c r="E78" s="36">
        <v>0</v>
      </c>
      <c r="F78" s="21"/>
    </row>
    <row r="79" spans="1:6" ht="15" x14ac:dyDescent="0.2">
      <c r="A79" s="21"/>
      <c r="B79" s="118"/>
      <c r="C79" s="118"/>
      <c r="D79" s="118"/>
      <c r="E79" s="36"/>
      <c r="F79" s="21"/>
    </row>
    <row r="80" spans="1:6" ht="19.5" customHeight="1" x14ac:dyDescent="0.2">
      <c r="A80" s="21"/>
      <c r="B80" s="37" t="s">
        <v>17</v>
      </c>
      <c r="C80" s="38"/>
      <c r="D80" s="38"/>
      <c r="E80" s="39">
        <f>E76-E78</f>
        <v>10261.52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2"/>
      <c r="C83" s="112"/>
      <c r="D83" s="112"/>
      <c r="E83" s="112"/>
      <c r="F83" s="21"/>
    </row>
    <row r="84" spans="1:6" ht="14.25" x14ac:dyDescent="0.2">
      <c r="A84" s="120" t="s">
        <v>32</v>
      </c>
      <c r="B84" s="120"/>
      <c r="C84" s="120"/>
      <c r="D84" s="120"/>
      <c r="E84" s="120"/>
      <c r="F84" s="120"/>
    </row>
    <row r="85" spans="1:6" ht="14.25" x14ac:dyDescent="0.2">
      <c r="A85" s="116" t="s">
        <v>33</v>
      </c>
      <c r="B85" s="116"/>
      <c r="C85" s="116"/>
      <c r="D85" s="116"/>
      <c r="E85" s="116"/>
      <c r="F85" s="116"/>
    </row>
    <row r="86" spans="1:6" x14ac:dyDescent="0.2">
      <c r="A86" s="21"/>
      <c r="B86" s="21"/>
      <c r="C86" s="21"/>
      <c r="D86" s="21"/>
      <c r="E86" s="21"/>
      <c r="F86" s="21"/>
    </row>
    <row r="87" spans="1:6" x14ac:dyDescent="0.2">
      <c r="A87" s="21"/>
      <c r="B87" s="113"/>
      <c r="C87" s="113"/>
      <c r="D87" s="113"/>
      <c r="E87" s="113"/>
      <c r="F87" s="21"/>
    </row>
    <row r="88" spans="1:6" ht="15" x14ac:dyDescent="0.2">
      <c r="A88" s="119" t="s">
        <v>7</v>
      </c>
      <c r="B88" s="119"/>
      <c r="C88" s="119"/>
      <c r="D88" s="119"/>
      <c r="E88" s="119"/>
      <c r="F88" s="119"/>
    </row>
    <row r="90" spans="1:6" ht="39.75" customHeight="1" x14ac:dyDescent="0.2">
      <c r="B90" s="110"/>
      <c r="C90" s="111"/>
      <c r="D90" s="111"/>
    </row>
    <row r="91" spans="1:6" ht="13.5" customHeight="1" x14ac:dyDescent="0.2"/>
    <row r="92" spans="1:6" x14ac:dyDescent="0.2">
      <c r="B92" s="16"/>
      <c r="C92" s="16"/>
      <c r="D92" s="16"/>
    </row>
  </sheetData>
  <mergeCells count="46">
    <mergeCell ref="B47:D47"/>
    <mergeCell ref="A84:F84"/>
    <mergeCell ref="A85:F85"/>
    <mergeCell ref="B87:E87"/>
    <mergeCell ref="A88:F88"/>
    <mergeCell ref="B54:D54"/>
    <mergeCell ref="B55:D55"/>
    <mergeCell ref="B56:D56"/>
    <mergeCell ref="B57:D57"/>
    <mergeCell ref="B58:D58"/>
    <mergeCell ref="B48:D48"/>
    <mergeCell ref="B49:D49"/>
    <mergeCell ref="B50:D50"/>
    <mergeCell ref="B51:D51"/>
    <mergeCell ref="B52:D52"/>
    <mergeCell ref="B53:D53"/>
    <mergeCell ref="B90:D90"/>
    <mergeCell ref="B59:D59"/>
    <mergeCell ref="B67:D67"/>
    <mergeCell ref="B68:D68"/>
    <mergeCell ref="B77:D77"/>
    <mergeCell ref="B78:D78"/>
    <mergeCell ref="B79:D79"/>
    <mergeCell ref="B83:E83"/>
    <mergeCell ref="B61:D61"/>
    <mergeCell ref="B62:D62"/>
    <mergeCell ref="B63:D63"/>
    <mergeCell ref="B64:D64"/>
    <mergeCell ref="B65:D65"/>
    <mergeCell ref="B66:D66"/>
    <mergeCell ref="B60:D60"/>
    <mergeCell ref="B46:D46"/>
    <mergeCell ref="B43:D43"/>
    <mergeCell ref="B44:D44"/>
    <mergeCell ref="B45:D45"/>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B0BFFF4A-A293-486D-BB7D-2742B5B49D9B}">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pageSetUpPr fitToPage="1"/>
  </sheetPr>
  <dimension ref="A1:D46"/>
  <sheetViews>
    <sheetView view="pageBreakPreview" zoomScaleNormal="100" workbookViewId="0">
      <selection activeCell="C34" sqref="C34"/>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121" t="s">
        <v>1</v>
      </c>
      <c r="C1" s="121"/>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10</v>
      </c>
      <c r="D6" s="7"/>
    </row>
    <row r="7" spans="1:4" x14ac:dyDescent="0.2">
      <c r="A7" s="6"/>
      <c r="B7" s="14"/>
      <c r="C7" s="8" t="s">
        <v>157</v>
      </c>
      <c r="D7" s="7"/>
    </row>
    <row r="8" spans="1:4" x14ac:dyDescent="0.2">
      <c r="A8" s="6"/>
      <c r="B8" s="14"/>
      <c r="C8" s="8" t="s">
        <v>19</v>
      </c>
      <c r="D8" s="7"/>
    </row>
    <row r="9" spans="1:4" x14ac:dyDescent="0.2">
      <c r="A9" s="6"/>
      <c r="B9" s="14"/>
      <c r="C9" s="8" t="s">
        <v>158</v>
      </c>
      <c r="D9" s="7"/>
    </row>
    <row r="10" spans="1:4" x14ac:dyDescent="0.2">
      <c r="A10" s="6"/>
      <c r="B10" s="14"/>
      <c r="C10" s="8" t="s">
        <v>159</v>
      </c>
      <c r="D10" s="7"/>
    </row>
    <row r="11" spans="1:4" x14ac:dyDescent="0.2">
      <c r="A11" s="6"/>
      <c r="B11" s="14"/>
      <c r="C11" s="8" t="s">
        <v>160</v>
      </c>
      <c r="D11" s="7"/>
    </row>
    <row r="12" spans="1:4" x14ac:dyDescent="0.2">
      <c r="A12" s="6"/>
      <c r="B12" s="14"/>
      <c r="C12" s="8" t="s">
        <v>161</v>
      </c>
      <c r="D12" s="7"/>
    </row>
    <row r="13" spans="1:4" x14ac:dyDescent="0.2">
      <c r="A13" s="6"/>
      <c r="B13" s="14"/>
      <c r="C13" s="8" t="s">
        <v>162</v>
      </c>
      <c r="D13" s="7"/>
    </row>
    <row r="14" spans="1:4" x14ac:dyDescent="0.2">
      <c r="A14" s="6"/>
      <c r="B14" s="14"/>
      <c r="C14" s="8" t="s">
        <v>163</v>
      </c>
      <c r="D14" s="7"/>
    </row>
    <row r="15" spans="1:4" x14ac:dyDescent="0.2">
      <c r="A15" s="6"/>
      <c r="B15" s="14"/>
      <c r="C15" s="8" t="s">
        <v>35</v>
      </c>
      <c r="D15" s="7"/>
    </row>
    <row r="16" spans="1:4" x14ac:dyDescent="0.2">
      <c r="A16" s="6"/>
      <c r="B16" s="14"/>
      <c r="C16" s="8" t="s">
        <v>34</v>
      </c>
      <c r="D16" s="7"/>
    </row>
    <row r="17" spans="1:4" x14ac:dyDescent="0.2">
      <c r="A17" s="6"/>
      <c r="B17" s="14"/>
      <c r="C17" s="8" t="s">
        <v>2</v>
      </c>
      <c r="D17" s="7"/>
    </row>
    <row r="18" spans="1:4" x14ac:dyDescent="0.2">
      <c r="A18" s="6"/>
      <c r="B18" s="14"/>
      <c r="C18" s="8" t="s">
        <v>21</v>
      </c>
      <c r="D18" s="7"/>
    </row>
    <row r="19" spans="1:4" x14ac:dyDescent="0.2">
      <c r="A19" s="6"/>
      <c r="B19" s="14"/>
      <c r="C19" s="8" t="s">
        <v>164</v>
      </c>
      <c r="D19" s="7"/>
    </row>
    <row r="20" spans="1:4" x14ac:dyDescent="0.2">
      <c r="A20" s="6"/>
      <c r="B20" s="14"/>
      <c r="C20" s="8" t="s">
        <v>165</v>
      </c>
      <c r="D20" s="7"/>
    </row>
    <row r="21" spans="1:4" x14ac:dyDescent="0.2">
      <c r="A21" s="6"/>
      <c r="B21" s="14"/>
      <c r="C21" s="8" t="s">
        <v>217</v>
      </c>
      <c r="D21" s="7"/>
    </row>
    <row r="22" spans="1:4" x14ac:dyDescent="0.2">
      <c r="A22" s="6"/>
      <c r="B22" s="14"/>
      <c r="C22" s="8" t="s">
        <v>166</v>
      </c>
      <c r="D22" s="7"/>
    </row>
    <row r="23" spans="1:4" x14ac:dyDescent="0.2">
      <c r="A23" s="6"/>
      <c r="B23" s="14"/>
      <c r="C23" s="8" t="s">
        <v>20</v>
      </c>
      <c r="D23" s="7"/>
    </row>
    <row r="24" spans="1:4" x14ac:dyDescent="0.2">
      <c r="A24" s="6"/>
      <c r="B24" s="14"/>
      <c r="C24" s="8" t="s">
        <v>23</v>
      </c>
      <c r="D24" s="7"/>
    </row>
    <row r="25" spans="1:4" x14ac:dyDescent="0.2">
      <c r="A25" s="6"/>
      <c r="B25" s="14"/>
      <c r="C25" s="8" t="s">
        <v>24</v>
      </c>
      <c r="D25" s="7"/>
    </row>
    <row r="26" spans="1:4" x14ac:dyDescent="0.2">
      <c r="A26" s="6"/>
      <c r="B26" s="14"/>
      <c r="C26" s="8" t="s">
        <v>9</v>
      </c>
      <c r="D26" s="7"/>
    </row>
    <row r="27" spans="1:4" x14ac:dyDescent="0.2">
      <c r="A27" s="6"/>
      <c r="B27" s="14"/>
      <c r="C27" s="8" t="s">
        <v>8</v>
      </c>
      <c r="D27" s="7"/>
    </row>
    <row r="28" spans="1:4" ht="25.5" x14ac:dyDescent="0.2">
      <c r="A28" s="6"/>
      <c r="B28" s="14"/>
      <c r="C28" s="8" t="s">
        <v>218</v>
      </c>
      <c r="D28" s="7"/>
    </row>
    <row r="29" spans="1:4" x14ac:dyDescent="0.2">
      <c r="A29" s="6"/>
      <c r="B29" s="14"/>
      <c r="C29" s="8" t="s">
        <v>36</v>
      </c>
      <c r="D29" s="7"/>
    </row>
    <row r="30" spans="1:4" x14ac:dyDescent="0.2">
      <c r="A30" s="6"/>
      <c r="B30" s="14"/>
      <c r="C30" s="8" t="s">
        <v>167</v>
      </c>
      <c r="D30" s="7"/>
    </row>
    <row r="31" spans="1:4" x14ac:dyDescent="0.2">
      <c r="A31" s="6"/>
      <c r="B31" s="14"/>
      <c r="C31" s="8" t="s">
        <v>219</v>
      </c>
      <c r="D31" s="7"/>
    </row>
    <row r="32" spans="1:4" x14ac:dyDescent="0.2">
      <c r="A32" s="6"/>
      <c r="B32" s="14"/>
      <c r="C32" s="9" t="s">
        <v>26</v>
      </c>
      <c r="D32" s="7"/>
    </row>
    <row r="33" spans="1:4" x14ac:dyDescent="0.2">
      <c r="A33" s="6"/>
      <c r="B33" s="14"/>
      <c r="C33" s="9" t="s">
        <v>28</v>
      </c>
      <c r="D33" s="7"/>
    </row>
    <row r="34" spans="1:4" x14ac:dyDescent="0.2">
      <c r="A34" s="6"/>
      <c r="B34" s="14"/>
      <c r="C34" s="9" t="s">
        <v>27</v>
      </c>
      <c r="D34" s="7"/>
    </row>
    <row r="35" spans="1:4" x14ac:dyDescent="0.2">
      <c r="A35" s="6"/>
      <c r="B35" s="14"/>
      <c r="C35" s="9" t="s">
        <v>168</v>
      </c>
      <c r="D35" s="7"/>
    </row>
    <row r="36" spans="1:4" x14ac:dyDescent="0.2">
      <c r="A36" s="6"/>
      <c r="B36" s="14"/>
      <c r="C36" s="9" t="s">
        <v>25</v>
      </c>
      <c r="D36" s="7"/>
    </row>
    <row r="37" spans="1:4" x14ac:dyDescent="0.2">
      <c r="A37" s="6"/>
      <c r="B37" s="14"/>
      <c r="C37" s="9" t="s">
        <v>169</v>
      </c>
      <c r="D37" s="7"/>
    </row>
    <row r="38" spans="1:4" x14ac:dyDescent="0.2">
      <c r="A38" s="6"/>
      <c r="B38" s="14"/>
      <c r="C38" s="9" t="s">
        <v>220</v>
      </c>
      <c r="D38" s="7"/>
    </row>
    <row r="39" spans="1:4" x14ac:dyDescent="0.2">
      <c r="A39" s="6"/>
      <c r="B39" s="14"/>
      <c r="C39" s="9" t="s">
        <v>39</v>
      </c>
      <c r="D39" s="7"/>
    </row>
    <row r="40" spans="1:4" x14ac:dyDescent="0.2">
      <c r="A40" s="6"/>
      <c r="B40" s="14"/>
      <c r="C40" s="8" t="s">
        <v>30</v>
      </c>
      <c r="D40" s="7"/>
    </row>
    <row r="41" spans="1:4" x14ac:dyDescent="0.2">
      <c r="A41" s="6"/>
      <c r="B41" s="14"/>
      <c r="C41" s="8" t="s">
        <v>37</v>
      </c>
      <c r="D41" s="7"/>
    </row>
    <row r="42" spans="1:4" x14ac:dyDescent="0.2">
      <c r="A42" s="6"/>
      <c r="B42" s="14"/>
      <c r="C42" s="8" t="s">
        <v>38</v>
      </c>
      <c r="D42" s="7"/>
    </row>
    <row r="43" spans="1:4" x14ac:dyDescent="0.2">
      <c r="A43" s="6"/>
      <c r="B43" s="14"/>
      <c r="C43" s="8" t="s">
        <v>170</v>
      </c>
      <c r="D43" s="7"/>
    </row>
    <row r="44" spans="1:4" x14ac:dyDescent="0.2">
      <c r="A44" s="6"/>
      <c r="B44" s="14"/>
      <c r="C44" s="8" t="s">
        <v>107</v>
      </c>
      <c r="D44" s="7"/>
    </row>
    <row r="45" spans="1:4" x14ac:dyDescent="0.2">
      <c r="A45" s="6"/>
      <c r="B45" s="14"/>
      <c r="C45" s="8" t="s">
        <v>171</v>
      </c>
      <c r="D45" s="7"/>
    </row>
    <row r="46" spans="1:4" ht="13.5" thickBot="1" x14ac:dyDescent="0.25">
      <c r="A46" s="10"/>
      <c r="B46" s="15"/>
      <c r="C46" s="11"/>
      <c r="D46" s="11"/>
    </row>
  </sheetData>
  <mergeCells count="1">
    <mergeCell ref="B1:C1"/>
  </mergeCells>
  <phoneticPr fontId="4" type="noConversion"/>
  <pageMargins left="0.78740157499999996" right="0.78740157499999996" top="0.984251969" bottom="0.984251969" header="0.4921259845" footer="0.4921259845"/>
  <pageSetup scale="6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2C5F2-3BE9-4B39-8934-5D138D14CD4A}">
  <sheetPr codeName="Feuil4">
    <pageSetUpPr fitToPage="1"/>
  </sheetPr>
  <dimension ref="A12:F92"/>
  <sheetViews>
    <sheetView view="pageBreakPreview"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61</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t="s">
        <v>68</v>
      </c>
      <c r="C34" s="114"/>
      <c r="D34" s="114"/>
      <c r="E34" s="28"/>
      <c r="F34" s="21"/>
    </row>
    <row r="35" spans="1:6" ht="14.25" x14ac:dyDescent="0.2">
      <c r="A35" s="21"/>
      <c r="B35" s="114"/>
      <c r="C35" s="114"/>
      <c r="D35" s="114"/>
      <c r="E35" s="28"/>
      <c r="F35" s="21"/>
    </row>
    <row r="36" spans="1:6" ht="14.25" x14ac:dyDescent="0.2">
      <c r="A36" s="21"/>
      <c r="B36" s="114" t="s">
        <v>62</v>
      </c>
      <c r="C36" s="114"/>
      <c r="D36" s="114"/>
      <c r="E36" s="28"/>
      <c r="F36" s="21"/>
    </row>
    <row r="37" spans="1:6" ht="14.25" x14ac:dyDescent="0.2">
      <c r="A37" s="21"/>
      <c r="B37" s="114"/>
      <c r="C37" s="114"/>
      <c r="D37" s="114"/>
      <c r="E37" s="28"/>
      <c r="F37" s="21"/>
    </row>
    <row r="38" spans="1:6" ht="30" customHeight="1" x14ac:dyDescent="0.2">
      <c r="A38" s="21"/>
      <c r="B38" s="114" t="s">
        <v>70</v>
      </c>
      <c r="C38" s="114"/>
      <c r="D38" s="114"/>
      <c r="E38" s="28"/>
      <c r="F38" s="21"/>
    </row>
    <row r="39" spans="1:6" ht="14.25" x14ac:dyDescent="0.2">
      <c r="A39" s="21"/>
      <c r="B39" s="114"/>
      <c r="C39" s="114"/>
      <c r="D39" s="114"/>
      <c r="E39" s="28"/>
      <c r="F39" s="21"/>
    </row>
    <row r="40" spans="1:6" ht="14.25" x14ac:dyDescent="0.2">
      <c r="A40" s="21"/>
      <c r="B40" s="114" t="s">
        <v>63</v>
      </c>
      <c r="C40" s="114"/>
      <c r="D40" s="114"/>
      <c r="E40" s="28"/>
      <c r="F40" s="21"/>
    </row>
    <row r="41" spans="1:6" ht="14.25" x14ac:dyDescent="0.2">
      <c r="A41" s="21"/>
      <c r="B41" s="114"/>
      <c r="C41" s="114"/>
      <c r="D41" s="114"/>
      <c r="E41" s="28"/>
      <c r="F41" s="21"/>
    </row>
    <row r="42" spans="1:6" ht="14.25" x14ac:dyDescent="0.2">
      <c r="A42" s="21"/>
      <c r="B42" s="114" t="s">
        <v>64</v>
      </c>
      <c r="C42" s="114"/>
      <c r="D42" s="114"/>
      <c r="E42" s="28"/>
      <c r="F42" s="21"/>
    </row>
    <row r="43" spans="1:6" ht="14.25" x14ac:dyDescent="0.2">
      <c r="A43" s="21"/>
      <c r="B43" s="114"/>
      <c r="C43" s="114"/>
      <c r="D43" s="114"/>
      <c r="E43" s="28"/>
      <c r="F43" s="21"/>
    </row>
    <row r="44" spans="1:6" ht="14.25" x14ac:dyDescent="0.2">
      <c r="A44" s="21"/>
      <c r="B44" s="114" t="s">
        <v>71</v>
      </c>
      <c r="C44" s="114"/>
      <c r="D44" s="114"/>
      <c r="E44" s="28"/>
      <c r="F44" s="21"/>
    </row>
    <row r="45" spans="1:6" ht="14.25" x14ac:dyDescent="0.2">
      <c r="A45" s="21"/>
      <c r="B45" s="114"/>
      <c r="C45" s="114"/>
      <c r="D45" s="114"/>
      <c r="E45" s="28"/>
      <c r="F45" s="21"/>
    </row>
    <row r="46" spans="1:6" ht="14.25" x14ac:dyDescent="0.2">
      <c r="A46" s="21"/>
      <c r="B46" s="114" t="s">
        <v>65</v>
      </c>
      <c r="C46" s="114"/>
      <c r="D46" s="114"/>
      <c r="E46" s="28"/>
      <c r="F46" s="21"/>
    </row>
    <row r="47" spans="1:6" ht="14.25" x14ac:dyDescent="0.2">
      <c r="A47" s="21"/>
      <c r="B47" s="114"/>
      <c r="C47" s="114"/>
      <c r="D47" s="114"/>
      <c r="E47" s="28"/>
      <c r="F47" s="21"/>
    </row>
    <row r="48" spans="1:6" ht="14.25" x14ac:dyDescent="0.2">
      <c r="A48" s="21"/>
      <c r="B48" s="114" t="s">
        <v>66</v>
      </c>
      <c r="C48" s="114"/>
      <c r="D48" s="114"/>
      <c r="E48" s="28"/>
      <c r="F48" s="21"/>
    </row>
    <row r="49" spans="1:6" ht="14.25" x14ac:dyDescent="0.2">
      <c r="A49" s="21"/>
      <c r="B49" s="114"/>
      <c r="C49" s="114"/>
      <c r="D49" s="114"/>
      <c r="E49" s="28"/>
      <c r="F49" s="21"/>
    </row>
    <row r="50" spans="1:6" ht="14.25" x14ac:dyDescent="0.2">
      <c r="A50" s="21"/>
      <c r="B50" s="114" t="s">
        <v>67</v>
      </c>
      <c r="C50" s="114"/>
      <c r="D50" s="114"/>
      <c r="E50" s="28"/>
      <c r="F50" s="21"/>
    </row>
    <row r="51" spans="1:6" ht="14.25" x14ac:dyDescent="0.2">
      <c r="A51" s="21"/>
      <c r="B51" s="114"/>
      <c r="C51" s="114"/>
      <c r="D51" s="114"/>
      <c r="E51" s="28"/>
      <c r="F51" s="21"/>
    </row>
    <row r="52" spans="1:6" ht="14.25" x14ac:dyDescent="0.2">
      <c r="A52" s="21"/>
      <c r="B52" s="114" t="s">
        <v>69</v>
      </c>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4.25" x14ac:dyDescent="0.2">
      <c r="A67" s="21"/>
      <c r="B67" s="114"/>
      <c r="C67" s="114"/>
      <c r="D67" s="114"/>
      <c r="E67" s="28"/>
      <c r="F67" s="21"/>
    </row>
    <row r="68" spans="1:6" ht="13.5" customHeight="1" x14ac:dyDescent="0.2">
      <c r="A68" s="21"/>
      <c r="B68" s="114"/>
      <c r="C68" s="114"/>
      <c r="D68" s="114"/>
      <c r="E68" s="28"/>
      <c r="F68" s="21"/>
    </row>
    <row r="69" spans="1:6" ht="13.5" customHeight="1" x14ac:dyDescent="0.2">
      <c r="A69" s="21"/>
      <c r="B69" s="25" t="s">
        <v>15</v>
      </c>
      <c r="C69" s="26"/>
      <c r="D69" s="26"/>
      <c r="E69" s="29">
        <f>19*265</f>
        <v>5035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5035</v>
      </c>
      <c r="F72" s="21"/>
    </row>
    <row r="73" spans="1:6" ht="13.5" customHeight="1" x14ac:dyDescent="0.2">
      <c r="A73" s="21"/>
      <c r="B73" s="26" t="s">
        <v>5</v>
      </c>
      <c r="C73" s="31">
        <v>0.05</v>
      </c>
      <c r="D73" s="26"/>
      <c r="E73" s="35">
        <f>ROUND(E72*C73,2)</f>
        <v>251.75</v>
      </c>
      <c r="F73" s="21"/>
    </row>
    <row r="74" spans="1:6" ht="13.5" customHeight="1" x14ac:dyDescent="0.2">
      <c r="A74" s="21"/>
      <c r="B74" s="26" t="s">
        <v>4</v>
      </c>
      <c r="C74" s="42">
        <v>9.9750000000000005E-2</v>
      </c>
      <c r="D74" s="26"/>
      <c r="E74" s="43">
        <f>ROUND(E72*C74,2)</f>
        <v>502.24</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5788.99</v>
      </c>
      <c r="F76" s="21"/>
    </row>
    <row r="77" spans="1:6" ht="15.75" thickTop="1" x14ac:dyDescent="0.2">
      <c r="A77" s="21"/>
      <c r="B77" s="118"/>
      <c r="C77" s="118"/>
      <c r="D77" s="118"/>
      <c r="E77" s="36"/>
      <c r="F77" s="21"/>
    </row>
    <row r="78" spans="1:6" ht="15" x14ac:dyDescent="0.2">
      <c r="A78" s="21"/>
      <c r="B78" s="115" t="s">
        <v>18</v>
      </c>
      <c r="C78" s="115"/>
      <c r="D78" s="115"/>
      <c r="E78" s="36">
        <v>0</v>
      </c>
      <c r="F78" s="21"/>
    </row>
    <row r="79" spans="1:6" ht="15" x14ac:dyDescent="0.2">
      <c r="A79" s="21"/>
      <c r="B79" s="118"/>
      <c r="C79" s="118"/>
      <c r="D79" s="118"/>
      <c r="E79" s="36"/>
      <c r="F79" s="21"/>
    </row>
    <row r="80" spans="1:6" ht="19.5" customHeight="1" x14ac:dyDescent="0.2">
      <c r="A80" s="21"/>
      <c r="B80" s="37" t="s">
        <v>17</v>
      </c>
      <c r="C80" s="38"/>
      <c r="D80" s="38"/>
      <c r="E80" s="39">
        <f>E76-E78</f>
        <v>5788.99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2"/>
      <c r="C83" s="112"/>
      <c r="D83" s="112"/>
      <c r="E83" s="112"/>
      <c r="F83" s="21"/>
    </row>
    <row r="84" spans="1:6" ht="14.25" x14ac:dyDescent="0.2">
      <c r="A84" s="120" t="s">
        <v>32</v>
      </c>
      <c r="B84" s="120"/>
      <c r="C84" s="120"/>
      <c r="D84" s="120"/>
      <c r="E84" s="120"/>
      <c r="F84" s="120"/>
    </row>
    <row r="85" spans="1:6" ht="14.25" x14ac:dyDescent="0.2">
      <c r="A85" s="116" t="s">
        <v>33</v>
      </c>
      <c r="B85" s="116"/>
      <c r="C85" s="116"/>
      <c r="D85" s="116"/>
      <c r="E85" s="116"/>
      <c r="F85" s="116"/>
    </row>
    <row r="86" spans="1:6" x14ac:dyDescent="0.2">
      <c r="A86" s="21"/>
      <c r="B86" s="21"/>
      <c r="C86" s="21"/>
      <c r="D86" s="21"/>
      <c r="E86" s="21"/>
      <c r="F86" s="21"/>
    </row>
    <row r="87" spans="1:6" x14ac:dyDescent="0.2">
      <c r="A87" s="21"/>
      <c r="B87" s="113"/>
      <c r="C87" s="113"/>
      <c r="D87" s="113"/>
      <c r="E87" s="113"/>
      <c r="F87" s="21"/>
    </row>
    <row r="88" spans="1:6" ht="15" x14ac:dyDescent="0.2">
      <c r="A88" s="119" t="s">
        <v>7</v>
      </c>
      <c r="B88" s="119"/>
      <c r="C88" s="119"/>
      <c r="D88" s="119"/>
      <c r="E88" s="119"/>
      <c r="F88" s="119"/>
    </row>
    <row r="90" spans="1:6" ht="39.75" customHeight="1" x14ac:dyDescent="0.2">
      <c r="B90" s="110"/>
      <c r="C90" s="111"/>
      <c r="D90" s="111"/>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44:D44"/>
    <mergeCell ref="B45:D45"/>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55:D55"/>
    <mergeCell ref="B46:D46"/>
    <mergeCell ref="B47:D47"/>
    <mergeCell ref="B48:D48"/>
    <mergeCell ref="B49:D49"/>
    <mergeCell ref="B50:D50"/>
    <mergeCell ref="B51:D51"/>
    <mergeCell ref="B52:D52"/>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53:B68 B33:B52" xr:uid="{157651E5-170A-434C-899C-E8B5123E20DB}">
      <formula1>Liste_Activités</formula1>
    </dataValidation>
  </dataValidations>
  <printOptions horizontalCentered="1"/>
  <pageMargins left="0" right="0" top="0" bottom="0" header="0" footer="0"/>
  <pageSetup paperSize="120" scale="26"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AF014-7FDD-4F94-92A4-2682F1D65278}">
  <sheetPr codeName="Feuil30">
    <pageSetUpPr fitToPage="1"/>
  </sheetPr>
  <dimension ref="A1:F88"/>
  <sheetViews>
    <sheetView view="pageBreakPreview" zoomScale="60" zoomScaleNormal="100" workbookViewId="0">
      <selection activeCell="C38" sqref="C3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48"/>
      <c r="B1" s="48"/>
      <c r="C1" s="48"/>
      <c r="D1" s="49"/>
      <c r="E1" s="50"/>
      <c r="F1" s="50"/>
    </row>
    <row r="2" spans="1:6" ht="12.75" customHeight="1" x14ac:dyDescent="0.2">
      <c r="A2" s="48"/>
      <c r="B2" s="48"/>
      <c r="C2" s="48"/>
      <c r="D2" s="49"/>
      <c r="E2" s="50"/>
      <c r="F2" s="50"/>
    </row>
    <row r="3" spans="1:6" ht="12.75" customHeight="1" x14ac:dyDescent="0.2">
      <c r="A3" s="48"/>
      <c r="B3" s="48"/>
      <c r="C3" s="48"/>
      <c r="D3" s="49"/>
      <c r="E3" s="50"/>
      <c r="F3" s="50"/>
    </row>
    <row r="4" spans="1:6" ht="12.75" customHeight="1" x14ac:dyDescent="0.2">
      <c r="A4" s="48"/>
      <c r="B4" s="48"/>
      <c r="C4" s="48"/>
      <c r="D4" s="49"/>
      <c r="E4" s="50"/>
      <c r="F4" s="50"/>
    </row>
    <row r="5" spans="1:6" ht="12.75" customHeight="1" x14ac:dyDescent="0.2">
      <c r="A5" s="48"/>
      <c r="B5" s="48"/>
      <c r="C5" s="48"/>
      <c r="D5" s="49"/>
      <c r="E5" s="50"/>
      <c r="F5" s="50"/>
    </row>
    <row r="6" spans="1:6" ht="12.75" customHeight="1" x14ac:dyDescent="0.2">
      <c r="A6" s="48"/>
      <c r="B6" s="48"/>
      <c r="C6" s="48"/>
      <c r="D6" s="49"/>
      <c r="E6" s="50"/>
      <c r="F6" s="50"/>
    </row>
    <row r="7" spans="1:6" ht="12.75" customHeight="1" x14ac:dyDescent="0.2">
      <c r="A7" s="48"/>
      <c r="B7" s="48"/>
      <c r="C7" s="48"/>
      <c r="D7" s="49"/>
      <c r="E7" s="50"/>
      <c r="F7" s="50"/>
    </row>
    <row r="8" spans="1:6" ht="12.75" customHeight="1" x14ac:dyDescent="0.2">
      <c r="A8" s="48"/>
      <c r="B8" s="48"/>
      <c r="C8" s="48"/>
      <c r="D8" s="49"/>
      <c r="E8" s="50"/>
      <c r="F8" s="50"/>
    </row>
    <row r="9" spans="1:6" ht="12.75" customHeight="1" x14ac:dyDescent="0.2">
      <c r="A9" s="48"/>
      <c r="B9" s="48"/>
      <c r="C9" s="48"/>
      <c r="D9" s="49"/>
      <c r="E9" s="50"/>
      <c r="F9" s="50"/>
    </row>
    <row r="10" spans="1:6" ht="12.75" customHeight="1" x14ac:dyDescent="0.2">
      <c r="A10" s="48"/>
      <c r="B10" s="48"/>
      <c r="C10" s="48"/>
      <c r="D10" s="49"/>
      <c r="E10" s="50"/>
      <c r="F10" s="50"/>
    </row>
    <row r="11" spans="1:6" ht="12.75" customHeight="1" x14ac:dyDescent="0.2">
      <c r="A11" s="48"/>
      <c r="B11" s="48"/>
      <c r="C11" s="48"/>
      <c r="D11" s="49"/>
      <c r="E11" s="50"/>
      <c r="F11" s="50"/>
    </row>
    <row r="12" spans="1:6" ht="12.75" customHeight="1" x14ac:dyDescent="0.2">
      <c r="A12" s="48"/>
      <c r="B12" s="51"/>
      <c r="C12" s="51"/>
      <c r="D12" s="49"/>
      <c r="E12" s="50"/>
      <c r="F12" s="50"/>
    </row>
    <row r="13" spans="1:6" ht="12.75" customHeight="1" x14ac:dyDescent="0.2">
      <c r="A13" s="48"/>
      <c r="B13" s="51"/>
      <c r="C13" s="51"/>
      <c r="D13" s="49"/>
      <c r="E13" s="50"/>
      <c r="F13" s="50"/>
    </row>
    <row r="14" spans="1:6" ht="12.75" customHeight="1" x14ac:dyDescent="0.2">
      <c r="A14" s="48"/>
      <c r="B14" s="51"/>
      <c r="C14" s="51"/>
      <c r="D14" s="49"/>
      <c r="E14" s="50"/>
      <c r="F14" s="50"/>
    </row>
    <row r="15" spans="1:6" ht="12.75" customHeight="1" x14ac:dyDescent="0.2">
      <c r="A15" s="48"/>
      <c r="B15" s="51"/>
      <c r="C15" s="51"/>
      <c r="D15" s="49"/>
      <c r="E15" s="50"/>
      <c r="F15" s="50"/>
    </row>
    <row r="16" spans="1:6" ht="12.75" customHeight="1" x14ac:dyDescent="0.2">
      <c r="A16" s="48"/>
      <c r="B16" s="51"/>
      <c r="C16" s="51"/>
      <c r="D16" s="49"/>
      <c r="E16" s="50"/>
      <c r="F16" s="50"/>
    </row>
    <row r="17" spans="1:6" ht="12.75" customHeight="1" x14ac:dyDescent="0.2">
      <c r="A17" s="48"/>
      <c r="B17" s="51"/>
      <c r="C17" s="51"/>
      <c r="D17" s="49"/>
      <c r="E17" s="50"/>
      <c r="F17" s="50"/>
    </row>
    <row r="18" spans="1:6" ht="12.75" customHeight="1" x14ac:dyDescent="0.2">
      <c r="A18" s="48"/>
      <c r="B18" s="51"/>
      <c r="C18" s="51"/>
      <c r="D18" s="49"/>
      <c r="E18" s="50"/>
      <c r="F18" s="50"/>
    </row>
    <row r="19" spans="1:6" ht="12.75" customHeight="1" x14ac:dyDescent="0.2">
      <c r="A19" s="48"/>
      <c r="B19" s="51"/>
      <c r="C19" s="51"/>
      <c r="D19" s="49"/>
      <c r="E19" s="50"/>
      <c r="F19" s="50"/>
    </row>
    <row r="20" spans="1:6" ht="12.75" customHeight="1" x14ac:dyDescent="0.2">
      <c r="A20" s="48"/>
      <c r="B20" s="51"/>
      <c r="C20" s="51"/>
      <c r="D20" s="49"/>
      <c r="E20" s="50"/>
      <c r="F20" s="50"/>
    </row>
    <row r="21" spans="1:6" ht="15" customHeight="1" x14ac:dyDescent="0.2">
      <c r="A21" s="52"/>
      <c r="B21" s="53" t="s">
        <v>269</v>
      </c>
      <c r="C21" s="53"/>
      <c r="D21" s="54"/>
      <c r="E21" s="55"/>
      <c r="F21" s="55"/>
    </row>
    <row r="22" spans="1:6" ht="15" customHeight="1" x14ac:dyDescent="0.2">
      <c r="A22" s="52"/>
      <c r="B22" s="52"/>
      <c r="C22" s="52"/>
      <c r="D22" s="54"/>
      <c r="E22" s="55"/>
      <c r="F22" s="55"/>
    </row>
    <row r="23" spans="1:6" ht="15" customHeight="1" x14ac:dyDescent="0.2">
      <c r="A23" s="52"/>
      <c r="B23" s="53" t="s">
        <v>270</v>
      </c>
      <c r="C23" s="53"/>
      <c r="D23" s="54"/>
      <c r="E23" s="55"/>
      <c r="F23" s="55"/>
    </row>
    <row r="24" spans="1:6" ht="15" customHeight="1" x14ac:dyDescent="0.2">
      <c r="A24" s="52"/>
      <c r="B24" s="56" t="s">
        <v>271</v>
      </c>
      <c r="C24" s="52"/>
      <c r="D24" s="54"/>
      <c r="E24" s="55"/>
      <c r="F24" s="55"/>
    </row>
    <row r="25" spans="1:6" ht="15" customHeight="1" x14ac:dyDescent="0.2">
      <c r="A25" s="52"/>
      <c r="B25" s="52" t="s">
        <v>272</v>
      </c>
      <c r="C25" s="52"/>
      <c r="D25" s="54"/>
      <c r="E25" s="55"/>
      <c r="F25" s="55"/>
    </row>
    <row r="26" spans="1:6" ht="15" customHeight="1" x14ac:dyDescent="0.2">
      <c r="A26" s="52"/>
      <c r="B26" s="52" t="s">
        <v>273</v>
      </c>
      <c r="C26" s="52"/>
      <c r="D26" s="54"/>
      <c r="E26" s="55"/>
      <c r="F26" s="55"/>
    </row>
    <row r="27" spans="1:6" ht="15" customHeight="1" x14ac:dyDescent="0.2">
      <c r="A27" s="53"/>
      <c r="B27" s="52"/>
      <c r="C27" s="52"/>
      <c r="D27" s="57"/>
      <c r="E27" s="58"/>
      <c r="F27" s="58"/>
    </row>
    <row r="28" spans="1:6" ht="15.95" customHeight="1" x14ac:dyDescent="0.2">
      <c r="A28" s="52"/>
      <c r="B28" s="53"/>
      <c r="C28" s="53"/>
      <c r="D28" s="58" t="s">
        <v>11</v>
      </c>
      <c r="E28" s="59" t="s">
        <v>274</v>
      </c>
      <c r="F28" s="59"/>
    </row>
    <row r="29" spans="1:6" ht="13.5" customHeight="1" thickBot="1" x14ac:dyDescent="0.25">
      <c r="A29" s="60"/>
      <c r="B29" s="60"/>
      <c r="C29" s="60"/>
      <c r="D29" s="61"/>
      <c r="E29" s="62"/>
      <c r="F29" s="62"/>
    </row>
    <row r="30" spans="1:6" ht="21.75" customHeight="1" x14ac:dyDescent="0.2">
      <c r="A30" s="122" t="s">
        <v>0</v>
      </c>
      <c r="B30" s="122"/>
      <c r="C30" s="122"/>
      <c r="D30" s="122"/>
      <c r="E30" s="122"/>
      <c r="F30" s="63"/>
    </row>
    <row r="31" spans="1:6" ht="14.25" customHeight="1" x14ac:dyDescent="0.2">
      <c r="A31" s="64"/>
      <c r="B31" s="64"/>
      <c r="C31" s="64"/>
      <c r="D31" s="64"/>
      <c r="E31" s="64"/>
      <c r="F31" s="64"/>
    </row>
    <row r="32" spans="1:6" ht="14.25" customHeight="1" x14ac:dyDescent="0.2">
      <c r="A32" s="65"/>
      <c r="B32" s="66" t="s">
        <v>6</v>
      </c>
      <c r="C32" s="67"/>
      <c r="D32" s="68"/>
      <c r="E32" s="69"/>
      <c r="F32" s="69"/>
    </row>
    <row r="33" spans="1:6" ht="14.25" customHeight="1" x14ac:dyDescent="0.2">
      <c r="A33" s="65"/>
      <c r="B33" s="65"/>
      <c r="C33" s="65"/>
      <c r="D33" s="68"/>
      <c r="E33" s="69"/>
      <c r="F33" s="69"/>
    </row>
    <row r="34" spans="1:6" ht="14.25" customHeight="1" x14ac:dyDescent="0.2">
      <c r="A34" s="65"/>
      <c r="B34" s="70" t="s">
        <v>170</v>
      </c>
      <c r="C34" s="71"/>
      <c r="D34" s="72"/>
      <c r="E34" s="72"/>
      <c r="F34" s="72"/>
    </row>
    <row r="35" spans="1:6" ht="14.25" customHeight="1" x14ac:dyDescent="0.2">
      <c r="A35" s="65"/>
      <c r="B35" s="70" t="s">
        <v>275</v>
      </c>
      <c r="C35" s="73"/>
      <c r="D35" s="72"/>
      <c r="E35" s="72"/>
      <c r="F35" s="72"/>
    </row>
    <row r="36" spans="1:6" ht="14.25" customHeight="1" x14ac:dyDescent="0.2">
      <c r="A36" s="65"/>
      <c r="B36" s="70" t="s">
        <v>2</v>
      </c>
      <c r="C36" s="71"/>
      <c r="D36" s="72"/>
      <c r="E36" s="72"/>
      <c r="F36" s="72"/>
    </row>
    <row r="37" spans="1:6" ht="14.25" customHeight="1" x14ac:dyDescent="0.2">
      <c r="A37" s="65"/>
      <c r="B37" s="70" t="s">
        <v>275</v>
      </c>
      <c r="C37" s="71"/>
      <c r="D37" s="72"/>
      <c r="E37" s="72"/>
      <c r="F37" s="72"/>
    </row>
    <row r="38" spans="1:6" ht="14.25" customHeight="1" x14ac:dyDescent="0.2">
      <c r="A38" s="65"/>
      <c r="B38" s="70" t="s">
        <v>276</v>
      </c>
      <c r="C38" s="71"/>
      <c r="D38" s="72"/>
      <c r="E38" s="72"/>
      <c r="F38" s="72"/>
    </row>
    <row r="39" spans="1:6" ht="14.25" customHeight="1" x14ac:dyDescent="0.2">
      <c r="A39" s="65"/>
      <c r="B39" s="70" t="s">
        <v>275</v>
      </c>
      <c r="C39" s="71"/>
      <c r="D39" s="72"/>
      <c r="E39" s="72"/>
      <c r="F39" s="72"/>
    </row>
    <row r="40" spans="1:6" ht="14.25" customHeight="1" x14ac:dyDescent="0.2">
      <c r="A40" s="65"/>
      <c r="B40" s="70" t="s">
        <v>277</v>
      </c>
      <c r="C40" s="73"/>
      <c r="D40" s="72"/>
      <c r="E40" s="72"/>
      <c r="F40" s="72"/>
    </row>
    <row r="41" spans="1:6" ht="14.25" customHeight="1" x14ac:dyDescent="0.2">
      <c r="A41" s="65"/>
      <c r="B41" s="70" t="s">
        <v>275</v>
      </c>
      <c r="C41" s="71"/>
      <c r="D41" s="72"/>
      <c r="E41" s="72"/>
      <c r="F41" s="72"/>
    </row>
    <row r="42" spans="1:6" ht="14.25" customHeight="1" x14ac:dyDescent="0.2">
      <c r="A42" s="65"/>
      <c r="B42" s="70" t="s">
        <v>278</v>
      </c>
      <c r="C42" s="71"/>
      <c r="D42" s="72"/>
      <c r="E42" s="72"/>
      <c r="F42" s="72"/>
    </row>
    <row r="43" spans="1:6" ht="14.25" customHeight="1" x14ac:dyDescent="0.2">
      <c r="A43" s="65"/>
      <c r="B43" s="70" t="s">
        <v>275</v>
      </c>
      <c r="C43" s="71"/>
      <c r="D43" s="72"/>
      <c r="E43" s="72"/>
      <c r="F43" s="72"/>
    </row>
    <row r="44" spans="1:6" ht="14.25" customHeight="1" x14ac:dyDescent="0.2">
      <c r="A44" s="65"/>
      <c r="B44" s="70" t="s">
        <v>279</v>
      </c>
      <c r="C44" s="71"/>
      <c r="D44" s="72"/>
      <c r="E44" s="72"/>
      <c r="F44" s="72"/>
    </row>
    <row r="45" spans="1:6" ht="14.25" customHeight="1" x14ac:dyDescent="0.2">
      <c r="A45" s="65"/>
      <c r="B45" s="70" t="s">
        <v>275</v>
      </c>
      <c r="C45" s="71"/>
      <c r="D45" s="72"/>
      <c r="E45" s="72"/>
      <c r="F45" s="72"/>
    </row>
    <row r="46" spans="1:6" ht="14.25" customHeight="1" x14ac:dyDescent="0.2">
      <c r="A46" s="65"/>
      <c r="B46" s="70" t="s">
        <v>280</v>
      </c>
      <c r="C46" s="71"/>
      <c r="D46" s="72"/>
      <c r="E46" s="72"/>
      <c r="F46" s="72"/>
    </row>
    <row r="47" spans="1:6" ht="14.25" customHeight="1" x14ac:dyDescent="0.2">
      <c r="A47" s="65"/>
      <c r="B47" s="70" t="s">
        <v>275</v>
      </c>
      <c r="C47" s="71"/>
      <c r="D47" s="72"/>
      <c r="E47" s="72"/>
      <c r="F47" s="72"/>
    </row>
    <row r="48" spans="1:6" ht="14.25" customHeight="1" x14ac:dyDescent="0.2">
      <c r="A48" s="65"/>
      <c r="B48" s="70" t="s">
        <v>281</v>
      </c>
      <c r="C48" s="71"/>
      <c r="D48" s="72"/>
      <c r="E48" s="72"/>
      <c r="F48" s="72"/>
    </row>
    <row r="49" spans="1:6" ht="14.25" customHeight="1" x14ac:dyDescent="0.2">
      <c r="A49" s="65"/>
      <c r="B49" s="70"/>
      <c r="C49" s="71"/>
      <c r="D49" s="72"/>
      <c r="E49" s="72"/>
      <c r="F49" s="72"/>
    </row>
    <row r="50" spans="1:6" ht="14.25" customHeight="1" x14ac:dyDescent="0.2">
      <c r="A50" s="65"/>
      <c r="B50" s="70"/>
      <c r="C50" s="74"/>
      <c r="D50" s="74"/>
      <c r="E50" s="72"/>
      <c r="F50" s="72"/>
    </row>
    <row r="51" spans="1:6" ht="14.25" customHeight="1" x14ac:dyDescent="0.2">
      <c r="A51" s="65"/>
      <c r="B51" s="70"/>
      <c r="C51" s="71"/>
      <c r="D51" s="72"/>
      <c r="E51" s="72"/>
      <c r="F51" s="72"/>
    </row>
    <row r="52" spans="1:6" ht="14.25" customHeight="1" x14ac:dyDescent="0.2">
      <c r="A52" s="65"/>
      <c r="B52" s="70"/>
      <c r="C52" s="71"/>
      <c r="D52" s="72"/>
      <c r="E52" s="72"/>
      <c r="F52" s="72"/>
    </row>
    <row r="53" spans="1:6" ht="14.25" customHeight="1" x14ac:dyDescent="0.2">
      <c r="A53" s="65"/>
      <c r="B53" s="70"/>
      <c r="C53" s="71"/>
      <c r="D53" s="72"/>
      <c r="E53" s="72"/>
      <c r="F53" s="72"/>
    </row>
    <row r="54" spans="1:6" ht="14.25" customHeight="1" x14ac:dyDescent="0.2">
      <c r="A54" s="65"/>
      <c r="B54" s="70"/>
      <c r="C54" s="71"/>
      <c r="D54" s="72"/>
      <c r="E54" s="72"/>
      <c r="F54" s="72"/>
    </row>
    <row r="55" spans="1:6" ht="14.25" customHeight="1" x14ac:dyDescent="0.2">
      <c r="A55" s="65"/>
      <c r="B55" s="70"/>
      <c r="C55" s="71"/>
      <c r="D55" s="72"/>
      <c r="E55" s="72"/>
      <c r="F55" s="72"/>
    </row>
    <row r="56" spans="1:6" ht="14.25" customHeight="1" x14ac:dyDescent="0.2">
      <c r="A56" s="65"/>
      <c r="B56" s="70"/>
      <c r="C56" s="71"/>
      <c r="D56" s="72"/>
      <c r="E56" s="72"/>
      <c r="F56" s="72"/>
    </row>
    <row r="57" spans="1:6" ht="14.25" customHeight="1" x14ac:dyDescent="0.2">
      <c r="A57" s="65"/>
      <c r="B57" s="70"/>
      <c r="C57" s="71"/>
      <c r="D57" s="72"/>
      <c r="E57" s="72"/>
      <c r="F57" s="72"/>
    </row>
    <row r="58" spans="1:6" ht="14.25" customHeight="1" x14ac:dyDescent="0.2">
      <c r="A58" s="65"/>
      <c r="B58" s="75"/>
      <c r="C58" s="71"/>
      <c r="D58" s="72"/>
      <c r="E58" s="72"/>
      <c r="F58" s="72"/>
    </row>
    <row r="59" spans="1:6" ht="14.25" customHeight="1" x14ac:dyDescent="0.2">
      <c r="A59" s="65"/>
      <c r="B59" s="75"/>
      <c r="C59" s="71"/>
      <c r="D59" s="72"/>
      <c r="E59" s="72"/>
      <c r="F59" s="72"/>
    </row>
    <row r="60" spans="1:6" ht="14.25" customHeight="1" x14ac:dyDescent="0.2">
      <c r="A60" s="65"/>
      <c r="B60" s="75"/>
      <c r="C60" s="71"/>
      <c r="D60" s="72"/>
      <c r="E60" s="72"/>
      <c r="F60" s="72"/>
    </row>
    <row r="61" spans="1:6" ht="14.25" customHeight="1" x14ac:dyDescent="0.2">
      <c r="A61" s="65"/>
      <c r="B61" s="75"/>
      <c r="C61" s="71"/>
      <c r="D61" s="72"/>
      <c r="E61" s="72"/>
      <c r="F61" s="72"/>
    </row>
    <row r="62" spans="1:6" ht="14.25" customHeight="1" x14ac:dyDescent="0.2">
      <c r="A62" s="65"/>
      <c r="B62" s="75"/>
      <c r="C62" s="71"/>
      <c r="D62" s="72"/>
      <c r="E62" s="72"/>
      <c r="F62" s="72"/>
    </row>
    <row r="63" spans="1:6" ht="14.25" customHeight="1" x14ac:dyDescent="0.2">
      <c r="A63" s="65"/>
      <c r="B63" s="76"/>
      <c r="C63" s="77"/>
      <c r="D63" s="78"/>
      <c r="E63" s="72"/>
      <c r="F63" s="72"/>
    </row>
    <row r="64" spans="1:6" ht="14.25" customHeight="1" x14ac:dyDescent="0.2">
      <c r="A64" s="65"/>
      <c r="B64" s="76"/>
      <c r="C64" s="79"/>
      <c r="D64" s="80"/>
      <c r="E64" s="72"/>
      <c r="F64" s="72"/>
    </row>
    <row r="65" spans="1:6" ht="14.25" customHeight="1" x14ac:dyDescent="0.2">
      <c r="A65" s="65"/>
      <c r="B65" s="75"/>
      <c r="C65" s="81" t="s">
        <v>282</v>
      </c>
      <c r="D65" s="82" t="s">
        <v>283</v>
      </c>
      <c r="E65" s="72"/>
      <c r="F65" s="72"/>
    </row>
    <row r="66" spans="1:6" ht="14.25" customHeight="1" x14ac:dyDescent="0.2">
      <c r="A66" s="65"/>
      <c r="B66" s="83"/>
      <c r="C66" s="79">
        <v>39</v>
      </c>
      <c r="D66" s="80">
        <v>350</v>
      </c>
      <c r="E66" s="84"/>
      <c r="F66" s="84"/>
    </row>
    <row r="67" spans="1:6" ht="14.25" customHeight="1" x14ac:dyDescent="0.2">
      <c r="A67" s="65"/>
      <c r="B67" s="76"/>
      <c r="C67" s="79"/>
      <c r="D67" s="80"/>
      <c r="E67" s="72"/>
      <c r="F67" s="72"/>
    </row>
    <row r="68" spans="1:6" ht="13.5" customHeight="1" x14ac:dyDescent="0.2">
      <c r="A68" s="65"/>
      <c r="B68" s="85"/>
      <c r="C68" s="86"/>
      <c r="D68" s="86"/>
      <c r="E68" s="86"/>
      <c r="F68" s="65"/>
    </row>
    <row r="69" spans="1:6" ht="15.95" customHeight="1" x14ac:dyDescent="0.2">
      <c r="A69" s="52"/>
      <c r="B69" s="87" t="s">
        <v>15</v>
      </c>
      <c r="C69" s="87"/>
      <c r="D69" s="54"/>
      <c r="E69" s="88">
        <v>13650</v>
      </c>
      <c r="F69" s="88"/>
    </row>
    <row r="70" spans="1:6" ht="15.95" customHeight="1" x14ac:dyDescent="0.2">
      <c r="A70" s="52"/>
      <c r="B70" s="89" t="s">
        <v>12</v>
      </c>
      <c r="C70" s="90"/>
      <c r="D70" s="54"/>
      <c r="E70" s="91">
        <v>0</v>
      </c>
      <c r="F70" s="91"/>
    </row>
    <row r="71" spans="1:6" ht="15.95" customHeight="1" x14ac:dyDescent="0.2">
      <c r="A71" s="52"/>
      <c r="B71" s="92" t="s">
        <v>284</v>
      </c>
      <c r="C71" s="90"/>
      <c r="D71" s="54"/>
      <c r="E71" s="91">
        <v>0</v>
      </c>
      <c r="F71" s="91"/>
    </row>
    <row r="72" spans="1:6" ht="15.95" customHeight="1" x14ac:dyDescent="0.2">
      <c r="A72" s="52"/>
      <c r="B72" s="92" t="s">
        <v>13</v>
      </c>
      <c r="C72" s="90"/>
      <c r="D72" s="54"/>
      <c r="E72" s="91">
        <v>0</v>
      </c>
      <c r="F72" s="91"/>
    </row>
    <row r="73" spans="1:6" ht="15.95" customHeight="1" x14ac:dyDescent="0.2">
      <c r="A73" s="52"/>
      <c r="B73" s="53" t="s">
        <v>14</v>
      </c>
      <c r="C73" s="87"/>
      <c r="D73" s="54"/>
      <c r="E73" s="93">
        <v>13650</v>
      </c>
      <c r="F73" s="93"/>
    </row>
    <row r="74" spans="1:6" ht="15.95" customHeight="1" x14ac:dyDescent="0.2">
      <c r="A74" s="52"/>
      <c r="B74" s="90" t="s">
        <v>5</v>
      </c>
      <c r="C74" s="94">
        <v>0.05</v>
      </c>
      <c r="D74" s="90"/>
      <c r="E74" s="95">
        <v>682.5</v>
      </c>
      <c r="F74" s="95"/>
    </row>
    <row r="75" spans="1:6" ht="15.95" customHeight="1" x14ac:dyDescent="0.2">
      <c r="A75" s="52"/>
      <c r="B75" s="96" t="s">
        <v>4</v>
      </c>
      <c r="C75" s="97">
        <v>9.9750000000000005E-2</v>
      </c>
      <c r="D75" s="90"/>
      <c r="E75" s="98">
        <v>1361.59</v>
      </c>
      <c r="F75" s="95"/>
    </row>
    <row r="76" spans="1:6" ht="15.95" customHeight="1" x14ac:dyDescent="0.2">
      <c r="A76" s="52"/>
      <c r="B76" s="66"/>
      <c r="C76" s="52"/>
      <c r="D76" s="54"/>
      <c r="E76" s="55"/>
      <c r="F76" s="55"/>
    </row>
    <row r="77" spans="1:6" ht="15.95" customHeight="1" thickBot="1" x14ac:dyDescent="0.25">
      <c r="A77" s="52"/>
      <c r="B77" s="99" t="s">
        <v>16</v>
      </c>
      <c r="C77" s="87"/>
      <c r="D77" s="100"/>
      <c r="E77" s="101">
        <v>15694.09</v>
      </c>
      <c r="F77" s="102"/>
    </row>
    <row r="78" spans="1:6" ht="15.95" customHeight="1" thickTop="1" x14ac:dyDescent="0.2">
      <c r="A78" s="52"/>
      <c r="B78" s="96"/>
      <c r="C78" s="96"/>
      <c r="D78" s="96"/>
      <c r="E78" s="103"/>
      <c r="F78" s="96"/>
    </row>
    <row r="79" spans="1:6" ht="15.95" customHeight="1" x14ac:dyDescent="0.2">
      <c r="A79" s="52"/>
      <c r="B79" s="66" t="s">
        <v>18</v>
      </c>
      <c r="C79" s="96"/>
      <c r="D79" s="54"/>
      <c r="E79" s="55">
        <v>0</v>
      </c>
      <c r="F79" s="55"/>
    </row>
    <row r="80" spans="1:6" ht="15.95" customHeight="1" x14ac:dyDescent="0.2">
      <c r="A80" s="52"/>
      <c r="B80" s="87"/>
      <c r="C80" s="96"/>
      <c r="D80" s="96"/>
      <c r="E80" s="103"/>
      <c r="F80" s="96"/>
    </row>
    <row r="81" spans="1:6" ht="15.95" customHeight="1" x14ac:dyDescent="0.2">
      <c r="A81" s="52"/>
      <c r="B81" s="123" t="s">
        <v>17</v>
      </c>
      <c r="C81" s="124"/>
      <c r="D81" s="104"/>
      <c r="E81" s="105">
        <v>15694.09</v>
      </c>
      <c r="F81" s="55"/>
    </row>
    <row r="82" spans="1:6" ht="15.95" customHeight="1" x14ac:dyDescent="0.2">
      <c r="A82" s="52"/>
      <c r="B82" s="52"/>
      <c r="C82" s="52"/>
      <c r="D82" s="54"/>
      <c r="E82" s="55"/>
      <c r="F82" s="55"/>
    </row>
    <row r="83" spans="1:6" ht="15.95" customHeight="1" x14ac:dyDescent="0.2">
      <c r="A83" s="106"/>
      <c r="B83" s="125"/>
      <c r="C83" s="126"/>
      <c r="D83" s="126"/>
      <c r="E83" s="126"/>
      <c r="F83" s="107"/>
    </row>
    <row r="84" spans="1:6" ht="15.95" customHeight="1" x14ac:dyDescent="0.2">
      <c r="A84" s="127" t="s">
        <v>32</v>
      </c>
      <c r="B84" s="127"/>
      <c r="C84" s="127"/>
      <c r="D84" s="127"/>
      <c r="E84" s="127"/>
      <c r="F84" s="66"/>
    </row>
    <row r="85" spans="1:6" ht="15.95" customHeight="1" x14ac:dyDescent="0.2">
      <c r="A85" s="128" t="s">
        <v>33</v>
      </c>
      <c r="B85" s="128"/>
      <c r="C85" s="128"/>
      <c r="D85" s="128"/>
      <c r="E85" s="128"/>
      <c r="F85" s="109"/>
    </row>
    <row r="86" spans="1:6" ht="15.95" customHeight="1" x14ac:dyDescent="0.2">
      <c r="A86" s="108"/>
      <c r="B86" s="108"/>
      <c r="C86" s="108"/>
      <c r="D86" s="108"/>
      <c r="E86" s="108"/>
      <c r="F86" s="109"/>
    </row>
    <row r="87" spans="1:6" ht="15.95" customHeight="1" x14ac:dyDescent="0.2">
      <c r="A87" s="108"/>
      <c r="B87" s="108"/>
      <c r="C87" s="108"/>
      <c r="D87" s="108"/>
      <c r="E87" s="108"/>
      <c r="F87" s="109"/>
    </row>
    <row r="88" spans="1:6" ht="15.95" customHeight="1" x14ac:dyDescent="0.2">
      <c r="A88" s="129" t="s">
        <v>7</v>
      </c>
      <c r="B88" s="129"/>
      <c r="C88" s="129"/>
      <c r="D88" s="129"/>
      <c r="E88" s="129"/>
      <c r="F88" s="129"/>
    </row>
  </sheetData>
  <mergeCells count="6">
    <mergeCell ref="A88:F88"/>
    <mergeCell ref="A30:E30"/>
    <mergeCell ref="B81:C81"/>
    <mergeCell ref="B83:E83"/>
    <mergeCell ref="A84:E84"/>
    <mergeCell ref="A85:E85"/>
  </mergeCells>
  <printOptions horizontalCentered="1"/>
  <pageMargins left="0" right="0" top="0" bottom="0" header="0" footer="0"/>
  <pageSetup scale="58" orientation="portrait" horizontalDpi="1200" verticalDpi="120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82A60-0FC6-4B36-9215-4E0E96CF6945}">
  <sheetPr codeName="Feuil31">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48"/>
      <c r="B1" s="48"/>
      <c r="C1" s="48"/>
      <c r="D1" s="49"/>
      <c r="E1" s="50"/>
      <c r="F1" s="50"/>
    </row>
    <row r="2" spans="1:6" ht="12.75" customHeight="1" x14ac:dyDescent="0.2">
      <c r="A2" s="48"/>
      <c r="B2" s="48"/>
      <c r="C2" s="48"/>
      <c r="D2" s="49"/>
      <c r="E2" s="50"/>
      <c r="F2" s="50"/>
    </row>
    <row r="3" spans="1:6" ht="12.75" customHeight="1" x14ac:dyDescent="0.2">
      <c r="A3" s="48"/>
      <c r="B3" s="48"/>
      <c r="C3" s="48"/>
      <c r="D3" s="49"/>
      <c r="E3" s="50"/>
      <c r="F3" s="50"/>
    </row>
    <row r="4" spans="1:6" ht="12.75" customHeight="1" x14ac:dyDescent="0.2">
      <c r="A4" s="48"/>
      <c r="B4" s="48"/>
      <c r="C4" s="48"/>
      <c r="D4" s="49"/>
      <c r="E4" s="50"/>
      <c r="F4" s="50"/>
    </row>
    <row r="5" spans="1:6" ht="12.75" customHeight="1" x14ac:dyDescent="0.2">
      <c r="A5" s="48"/>
      <c r="B5" s="48"/>
      <c r="C5" s="48"/>
      <c r="D5" s="49"/>
      <c r="E5" s="50"/>
      <c r="F5" s="50"/>
    </row>
    <row r="6" spans="1:6" ht="12.75" customHeight="1" x14ac:dyDescent="0.2">
      <c r="A6" s="48"/>
      <c r="B6" s="48"/>
      <c r="C6" s="48"/>
      <c r="D6" s="49"/>
      <c r="E6" s="50"/>
      <c r="F6" s="50"/>
    </row>
    <row r="7" spans="1:6" ht="12.75" customHeight="1" x14ac:dyDescent="0.2">
      <c r="A7" s="48"/>
      <c r="B7" s="48"/>
      <c r="C7" s="48"/>
      <c r="D7" s="49"/>
      <c r="E7" s="50"/>
      <c r="F7" s="50"/>
    </row>
    <row r="8" spans="1:6" ht="12.75" customHeight="1" x14ac:dyDescent="0.2">
      <c r="A8" s="48"/>
      <c r="B8" s="48"/>
      <c r="C8" s="48"/>
      <c r="D8" s="49"/>
      <c r="E8" s="50"/>
      <c r="F8" s="50"/>
    </row>
    <row r="9" spans="1:6" ht="12.75" customHeight="1" x14ac:dyDescent="0.2">
      <c r="A9" s="48"/>
      <c r="B9" s="48"/>
      <c r="C9" s="48"/>
      <c r="D9" s="130"/>
      <c r="E9" s="50"/>
      <c r="F9" s="50"/>
    </row>
    <row r="10" spans="1:6" ht="12.75" customHeight="1" x14ac:dyDescent="0.2">
      <c r="A10" s="48"/>
      <c r="B10" s="48"/>
      <c r="C10" s="48"/>
      <c r="D10" s="49"/>
      <c r="E10" s="50"/>
      <c r="F10" s="50"/>
    </row>
    <row r="11" spans="1:6" ht="12.75" customHeight="1" x14ac:dyDescent="0.2">
      <c r="A11" s="48"/>
      <c r="B11" s="48"/>
      <c r="C11" s="48"/>
      <c r="D11" s="49"/>
      <c r="E11" s="50"/>
      <c r="F11" s="50"/>
    </row>
    <row r="12" spans="1:6" ht="12.75" customHeight="1" x14ac:dyDescent="0.2">
      <c r="A12" s="48"/>
      <c r="B12" s="51"/>
      <c r="C12" s="51"/>
      <c r="D12" s="49"/>
      <c r="E12" s="50"/>
      <c r="F12" s="50"/>
    </row>
    <row r="13" spans="1:6" ht="12.75" customHeight="1" x14ac:dyDescent="0.2">
      <c r="A13" s="48"/>
      <c r="B13" s="51"/>
      <c r="C13" s="51"/>
      <c r="D13" s="49"/>
      <c r="E13" s="50"/>
      <c r="F13" s="50"/>
    </row>
    <row r="14" spans="1:6" ht="12.75" customHeight="1" x14ac:dyDescent="0.2">
      <c r="A14" s="48"/>
      <c r="B14" s="51"/>
      <c r="C14" s="51"/>
      <c r="D14" s="49"/>
      <c r="E14" s="50"/>
      <c r="F14" s="50"/>
    </row>
    <row r="15" spans="1:6" ht="12.75" customHeight="1" x14ac:dyDescent="0.2">
      <c r="A15" s="48"/>
      <c r="B15" s="51"/>
      <c r="C15" s="51"/>
      <c r="D15" s="49"/>
      <c r="E15" s="50"/>
      <c r="F15" s="50"/>
    </row>
    <row r="16" spans="1:6" ht="12.75" customHeight="1" x14ac:dyDescent="0.2">
      <c r="A16" s="48"/>
      <c r="B16" s="51"/>
      <c r="C16" s="51"/>
      <c r="D16" s="49"/>
      <c r="E16" s="50"/>
      <c r="F16" s="50"/>
    </row>
    <row r="17" spans="1:6" ht="12.75" customHeight="1" x14ac:dyDescent="0.2">
      <c r="A17" s="48"/>
      <c r="B17" s="51"/>
      <c r="C17" s="51"/>
      <c r="D17" s="49"/>
      <c r="E17" s="50"/>
      <c r="F17" s="50"/>
    </row>
    <row r="18" spans="1:6" ht="12.75" customHeight="1" x14ac:dyDescent="0.2">
      <c r="A18" s="48"/>
      <c r="B18" s="51"/>
      <c r="C18" s="51"/>
      <c r="D18" s="49"/>
      <c r="E18" s="50"/>
      <c r="F18" s="50"/>
    </row>
    <row r="19" spans="1:6" ht="12.75" customHeight="1" x14ac:dyDescent="0.2">
      <c r="A19" s="48"/>
      <c r="B19" s="51"/>
      <c r="C19" s="51"/>
      <c r="D19" s="49"/>
      <c r="E19" s="50"/>
      <c r="F19" s="50"/>
    </row>
    <row r="20" spans="1:6" ht="12.75" customHeight="1" x14ac:dyDescent="0.2">
      <c r="A20" s="48"/>
      <c r="B20" s="51"/>
      <c r="C20" s="51"/>
      <c r="D20" s="49"/>
      <c r="E20" s="50"/>
      <c r="F20" s="50"/>
    </row>
    <row r="21" spans="1:6" ht="15" customHeight="1" x14ac:dyDescent="0.2">
      <c r="A21" s="52"/>
      <c r="B21" s="53" t="s">
        <v>285</v>
      </c>
      <c r="C21" s="53"/>
      <c r="D21" s="54"/>
      <c r="E21" s="55"/>
      <c r="F21" s="55"/>
    </row>
    <row r="22" spans="1:6" ht="15" customHeight="1" x14ac:dyDescent="0.2">
      <c r="A22" s="52"/>
      <c r="B22" s="52"/>
      <c r="C22" s="52"/>
      <c r="D22" s="54"/>
      <c r="E22" s="55"/>
      <c r="F22" s="55"/>
    </row>
    <row r="23" spans="1:6" ht="15" customHeight="1" x14ac:dyDescent="0.2">
      <c r="A23" s="52"/>
      <c r="B23" s="53" t="s">
        <v>286</v>
      </c>
      <c r="C23" s="53"/>
      <c r="D23" s="54"/>
      <c r="E23" s="55"/>
      <c r="F23" s="55"/>
    </row>
    <row r="24" spans="1:6" ht="15" customHeight="1" x14ac:dyDescent="0.2">
      <c r="A24" s="52"/>
      <c r="B24" s="56" t="s">
        <v>271</v>
      </c>
      <c r="C24" s="52"/>
      <c r="D24" s="54"/>
      <c r="E24" s="55"/>
      <c r="F24" s="55"/>
    </row>
    <row r="25" spans="1:6" ht="15" customHeight="1" x14ac:dyDescent="0.2">
      <c r="A25" s="52"/>
      <c r="B25" s="52" t="s">
        <v>272</v>
      </c>
      <c r="C25" s="52"/>
      <c r="D25" s="54"/>
      <c r="E25" s="55"/>
      <c r="F25" s="55"/>
    </row>
    <row r="26" spans="1:6" ht="15" customHeight="1" x14ac:dyDescent="0.2">
      <c r="A26" s="52"/>
      <c r="B26" s="52" t="s">
        <v>273</v>
      </c>
      <c r="C26" s="52"/>
      <c r="D26" s="54"/>
      <c r="E26" s="55"/>
      <c r="F26" s="55"/>
    </row>
    <row r="27" spans="1:6" ht="15" customHeight="1" x14ac:dyDescent="0.2">
      <c r="A27" s="53"/>
      <c r="B27" s="52"/>
      <c r="C27" s="52"/>
      <c r="D27" s="57"/>
      <c r="E27" s="58"/>
      <c r="F27" s="58"/>
    </row>
    <row r="28" spans="1:6" ht="15.95" customHeight="1" x14ac:dyDescent="0.2">
      <c r="A28" s="52"/>
      <c r="B28" s="53"/>
      <c r="C28" s="53"/>
      <c r="D28" s="58" t="s">
        <v>11</v>
      </c>
      <c r="E28" s="59" t="s">
        <v>287</v>
      </c>
      <c r="F28" s="59"/>
    </row>
    <row r="29" spans="1:6" ht="13.5" customHeight="1" thickBot="1" x14ac:dyDescent="0.25">
      <c r="A29" s="60"/>
      <c r="B29" s="60"/>
      <c r="C29" s="60"/>
      <c r="D29" s="61"/>
      <c r="E29" s="62"/>
      <c r="F29" s="62"/>
    </row>
    <row r="30" spans="1:6" ht="21.75" customHeight="1" x14ac:dyDescent="0.2">
      <c r="A30" s="122" t="s">
        <v>0</v>
      </c>
      <c r="B30" s="122"/>
      <c r="C30" s="122"/>
      <c r="D30" s="122"/>
      <c r="E30" s="122"/>
      <c r="F30" s="63"/>
    </row>
    <row r="31" spans="1:6" ht="14.25" customHeight="1" x14ac:dyDescent="0.2">
      <c r="A31" s="64"/>
      <c r="B31" s="64"/>
      <c r="C31" s="64"/>
      <c r="D31" s="64"/>
      <c r="E31" s="64"/>
      <c r="F31" s="64"/>
    </row>
    <row r="32" spans="1:6" ht="14.25" customHeight="1" x14ac:dyDescent="0.2">
      <c r="A32" s="65"/>
      <c r="B32" s="66" t="s">
        <v>6</v>
      </c>
      <c r="C32" s="67"/>
      <c r="D32" s="68"/>
      <c r="E32" s="69"/>
      <c r="F32" s="69"/>
    </row>
    <row r="33" spans="1:6" ht="14.25" customHeight="1" x14ac:dyDescent="0.2">
      <c r="A33" s="65"/>
      <c r="B33" s="65"/>
      <c r="C33" s="65"/>
      <c r="D33" s="68"/>
      <c r="E33" s="69"/>
      <c r="F33" s="69"/>
    </row>
    <row r="34" spans="1:6" ht="14.25" customHeight="1" x14ac:dyDescent="0.2">
      <c r="A34" s="65"/>
      <c r="B34" s="70" t="s">
        <v>288</v>
      </c>
      <c r="C34" s="71"/>
      <c r="D34" s="72"/>
      <c r="E34" s="72"/>
      <c r="F34" s="72"/>
    </row>
    <row r="35" spans="1:6" ht="14.25" customHeight="1" x14ac:dyDescent="0.2">
      <c r="A35" s="65"/>
      <c r="B35" s="70"/>
      <c r="C35" s="73"/>
      <c r="D35" s="72"/>
      <c r="E35" s="72"/>
      <c r="F35" s="72"/>
    </row>
    <row r="36" spans="1:6" ht="14.25" customHeight="1" x14ac:dyDescent="0.2">
      <c r="A36" s="65"/>
      <c r="B36" s="70"/>
      <c r="C36" s="71"/>
      <c r="D36" s="72"/>
      <c r="E36" s="72"/>
      <c r="F36" s="72"/>
    </row>
    <row r="37" spans="1:6" ht="14.25" customHeight="1" x14ac:dyDescent="0.2">
      <c r="A37" s="65"/>
      <c r="B37" s="70"/>
      <c r="C37" s="71"/>
      <c r="D37" s="72"/>
      <c r="E37" s="72"/>
      <c r="F37" s="72"/>
    </row>
    <row r="38" spans="1:6" ht="14.25" customHeight="1" x14ac:dyDescent="0.2">
      <c r="A38" s="65"/>
      <c r="B38" s="70"/>
      <c r="C38" s="71"/>
      <c r="D38" s="72"/>
      <c r="E38" s="72"/>
      <c r="F38" s="72"/>
    </row>
    <row r="39" spans="1:6" ht="14.25" customHeight="1" x14ac:dyDescent="0.2">
      <c r="A39" s="65"/>
      <c r="B39" s="70"/>
      <c r="C39" s="71"/>
      <c r="D39" s="72"/>
      <c r="E39" s="72"/>
      <c r="F39" s="72"/>
    </row>
    <row r="40" spans="1:6" ht="14.25" customHeight="1" x14ac:dyDescent="0.2">
      <c r="A40" s="65"/>
      <c r="B40" s="70"/>
      <c r="C40" s="73"/>
      <c r="D40" s="72"/>
      <c r="E40" s="72"/>
      <c r="F40" s="72"/>
    </row>
    <row r="41" spans="1:6" ht="14.25" customHeight="1" x14ac:dyDescent="0.2">
      <c r="A41" s="65"/>
      <c r="B41" s="70"/>
      <c r="C41" s="71"/>
      <c r="D41" s="72"/>
      <c r="E41" s="72"/>
      <c r="F41" s="72"/>
    </row>
    <row r="42" spans="1:6" ht="14.25" customHeight="1" x14ac:dyDescent="0.2">
      <c r="A42" s="65"/>
      <c r="B42" s="70"/>
      <c r="C42" s="71"/>
      <c r="D42" s="72"/>
      <c r="E42" s="72"/>
      <c r="F42" s="72"/>
    </row>
    <row r="43" spans="1:6" ht="14.25" customHeight="1" x14ac:dyDescent="0.2">
      <c r="A43" s="65"/>
      <c r="B43" s="70"/>
      <c r="C43" s="71"/>
      <c r="D43" s="72"/>
      <c r="E43" s="72"/>
      <c r="F43" s="72"/>
    </row>
    <row r="44" spans="1:6" ht="14.25" customHeight="1" x14ac:dyDescent="0.2">
      <c r="A44" s="65"/>
      <c r="B44" s="70"/>
      <c r="C44" s="71"/>
      <c r="D44" s="72"/>
      <c r="E44" s="72"/>
      <c r="F44" s="72"/>
    </row>
    <row r="45" spans="1:6" ht="14.25" customHeight="1" x14ac:dyDescent="0.2">
      <c r="A45" s="65"/>
      <c r="B45" s="70"/>
      <c r="C45" s="71"/>
      <c r="D45" s="72"/>
      <c r="E45" s="72"/>
      <c r="F45" s="72"/>
    </row>
    <row r="46" spans="1:6" ht="14.25" customHeight="1" x14ac:dyDescent="0.2">
      <c r="A46" s="65"/>
      <c r="B46" s="70"/>
      <c r="C46" s="71"/>
      <c r="D46" s="72"/>
      <c r="E46" s="72"/>
      <c r="F46" s="72"/>
    </row>
    <row r="47" spans="1:6" ht="14.25" customHeight="1" x14ac:dyDescent="0.2">
      <c r="A47" s="65"/>
      <c r="B47" s="70"/>
      <c r="C47" s="71"/>
      <c r="D47" s="72"/>
      <c r="E47" s="72"/>
      <c r="F47" s="72"/>
    </row>
    <row r="48" spans="1:6" ht="14.25" customHeight="1" x14ac:dyDescent="0.2">
      <c r="A48" s="65"/>
      <c r="B48" s="70"/>
      <c r="C48" s="71"/>
      <c r="D48" s="72"/>
      <c r="E48" s="72"/>
      <c r="F48" s="72"/>
    </row>
    <row r="49" spans="1:6" ht="14.25" customHeight="1" x14ac:dyDescent="0.2">
      <c r="A49" s="65"/>
      <c r="B49" s="70"/>
      <c r="C49" s="71"/>
      <c r="D49" s="72"/>
      <c r="E49" s="72"/>
      <c r="F49" s="72"/>
    </row>
    <row r="50" spans="1:6" ht="14.25" customHeight="1" x14ac:dyDescent="0.2">
      <c r="A50" s="65"/>
      <c r="B50" s="70"/>
      <c r="C50" s="74"/>
      <c r="D50" s="74"/>
      <c r="E50" s="72"/>
      <c r="F50" s="72"/>
    </row>
    <row r="51" spans="1:6" ht="14.25" customHeight="1" x14ac:dyDescent="0.2">
      <c r="A51" s="65"/>
      <c r="B51" s="70"/>
      <c r="C51" s="71"/>
      <c r="D51" s="72"/>
      <c r="E51" s="72"/>
      <c r="F51" s="72"/>
    </row>
    <row r="52" spans="1:6" ht="14.25" customHeight="1" x14ac:dyDescent="0.2">
      <c r="A52" s="65"/>
      <c r="B52" s="70"/>
      <c r="C52" s="71"/>
      <c r="D52" s="72"/>
      <c r="E52" s="72"/>
      <c r="F52" s="72"/>
    </row>
    <row r="53" spans="1:6" ht="14.25" customHeight="1" x14ac:dyDescent="0.2">
      <c r="A53" s="65"/>
      <c r="B53" s="70"/>
      <c r="C53" s="71"/>
      <c r="D53" s="72"/>
      <c r="E53" s="72"/>
      <c r="F53" s="72"/>
    </row>
    <row r="54" spans="1:6" ht="14.25" customHeight="1" x14ac:dyDescent="0.2">
      <c r="A54" s="65"/>
      <c r="B54" s="70"/>
      <c r="C54" s="71"/>
      <c r="D54" s="72"/>
      <c r="E54" s="72"/>
      <c r="F54" s="72"/>
    </row>
    <row r="55" spans="1:6" ht="14.25" customHeight="1" x14ac:dyDescent="0.2">
      <c r="A55" s="65"/>
      <c r="B55" s="70"/>
      <c r="C55" s="71"/>
      <c r="D55" s="72"/>
      <c r="E55" s="72"/>
      <c r="F55" s="72"/>
    </row>
    <row r="56" spans="1:6" ht="14.25" customHeight="1" x14ac:dyDescent="0.2">
      <c r="A56" s="65"/>
      <c r="B56" s="70"/>
      <c r="C56" s="71"/>
      <c r="D56" s="72"/>
      <c r="E56" s="72"/>
      <c r="F56" s="72"/>
    </row>
    <row r="57" spans="1:6" ht="14.25" customHeight="1" x14ac:dyDescent="0.2">
      <c r="A57" s="65"/>
      <c r="B57" s="70"/>
      <c r="C57" s="71"/>
      <c r="D57" s="72"/>
      <c r="E57" s="72"/>
      <c r="F57" s="72"/>
    </row>
    <row r="58" spans="1:6" ht="14.25" customHeight="1" x14ac:dyDescent="0.2">
      <c r="A58" s="65"/>
      <c r="B58" s="70"/>
      <c r="C58" s="71"/>
      <c r="D58" s="72"/>
      <c r="E58" s="72"/>
      <c r="F58" s="72"/>
    </row>
    <row r="59" spans="1:6" ht="14.25" customHeight="1" x14ac:dyDescent="0.2">
      <c r="A59" s="65"/>
      <c r="B59" s="70"/>
      <c r="C59" s="71"/>
      <c r="D59" s="72"/>
      <c r="E59" s="72"/>
      <c r="F59" s="72"/>
    </row>
    <row r="60" spans="1:6" ht="14.25" customHeight="1" x14ac:dyDescent="0.2">
      <c r="A60" s="65"/>
      <c r="B60" s="70"/>
      <c r="C60" s="71"/>
      <c r="D60" s="72"/>
      <c r="E60" s="72"/>
      <c r="F60" s="72"/>
    </row>
    <row r="61" spans="1:6" ht="14.25" customHeight="1" x14ac:dyDescent="0.2">
      <c r="A61" s="65"/>
      <c r="B61" s="70"/>
      <c r="C61" s="71"/>
      <c r="D61" s="72"/>
      <c r="E61" s="72"/>
      <c r="F61" s="72"/>
    </row>
    <row r="62" spans="1:6" ht="14.25" customHeight="1" x14ac:dyDescent="0.2">
      <c r="A62" s="65"/>
      <c r="B62" s="70"/>
      <c r="C62" s="71"/>
      <c r="D62" s="72"/>
      <c r="E62" s="72"/>
      <c r="F62" s="72"/>
    </row>
    <row r="63" spans="1:6" ht="14.25" customHeight="1" x14ac:dyDescent="0.2">
      <c r="A63" s="65"/>
      <c r="B63" s="131"/>
      <c r="C63" s="77"/>
      <c r="D63" s="78"/>
      <c r="E63" s="72"/>
      <c r="F63" s="72"/>
    </row>
    <row r="64" spans="1:6" ht="14.25" customHeight="1" x14ac:dyDescent="0.2">
      <c r="A64" s="65"/>
      <c r="B64" s="131"/>
      <c r="C64" s="132" t="s">
        <v>282</v>
      </c>
      <c r="D64" s="69" t="s">
        <v>283</v>
      </c>
      <c r="E64" s="72"/>
      <c r="F64" s="72"/>
    </row>
    <row r="65" spans="1:6" ht="14.25" customHeight="1" x14ac:dyDescent="0.2">
      <c r="A65" s="65"/>
      <c r="B65" s="70"/>
      <c r="C65" s="133">
        <v>23.05</v>
      </c>
      <c r="D65" s="134">
        <v>385</v>
      </c>
      <c r="E65" s="72"/>
      <c r="F65" s="72"/>
    </row>
    <row r="66" spans="1:6" ht="14.25" customHeight="1" x14ac:dyDescent="0.2">
      <c r="A66" s="65"/>
      <c r="B66" s="70"/>
      <c r="C66" s="79">
        <v>1</v>
      </c>
      <c r="D66" s="80">
        <v>200</v>
      </c>
      <c r="E66" s="84"/>
      <c r="F66" s="84"/>
    </row>
    <row r="67" spans="1:6" ht="14.25" customHeight="1" x14ac:dyDescent="0.2">
      <c r="A67" s="65"/>
      <c r="B67" s="131"/>
      <c r="C67" s="79"/>
      <c r="D67" s="80"/>
      <c r="E67" s="72"/>
      <c r="F67" s="72"/>
    </row>
    <row r="68" spans="1:6" ht="13.5" customHeight="1" x14ac:dyDescent="0.2">
      <c r="A68" s="65"/>
      <c r="B68" s="131"/>
      <c r="C68" s="86"/>
      <c r="D68" s="86"/>
      <c r="E68" s="86"/>
      <c r="F68" s="65"/>
    </row>
    <row r="69" spans="1:6" ht="15.95" customHeight="1" x14ac:dyDescent="0.2">
      <c r="A69" s="52"/>
      <c r="B69" s="87" t="s">
        <v>15</v>
      </c>
      <c r="C69" s="87"/>
      <c r="D69" s="54"/>
      <c r="E69" s="88">
        <v>9074.25</v>
      </c>
      <c r="F69" s="88"/>
    </row>
    <row r="70" spans="1:6" ht="15.95" customHeight="1" x14ac:dyDescent="0.2">
      <c r="A70" s="52"/>
      <c r="B70" s="89" t="s">
        <v>12</v>
      </c>
      <c r="C70" s="90"/>
      <c r="D70" s="54"/>
      <c r="E70" s="91">
        <v>0</v>
      </c>
      <c r="F70" s="91"/>
    </row>
    <row r="71" spans="1:6" ht="15.95" customHeight="1" x14ac:dyDescent="0.2">
      <c r="A71" s="52"/>
      <c r="B71" s="92" t="s">
        <v>284</v>
      </c>
      <c r="C71" s="90"/>
      <c r="D71" s="54"/>
      <c r="E71" s="91">
        <v>0</v>
      </c>
      <c r="F71" s="91"/>
    </row>
    <row r="72" spans="1:6" ht="15.95" customHeight="1" x14ac:dyDescent="0.2">
      <c r="A72" s="52"/>
      <c r="B72" s="92" t="s">
        <v>13</v>
      </c>
      <c r="C72" s="90"/>
      <c r="D72" s="54"/>
      <c r="E72" s="91">
        <v>0</v>
      </c>
      <c r="F72" s="91"/>
    </row>
    <row r="73" spans="1:6" ht="15.95" customHeight="1" x14ac:dyDescent="0.2">
      <c r="A73" s="52"/>
      <c r="B73" s="53" t="s">
        <v>14</v>
      </c>
      <c r="C73" s="87"/>
      <c r="D73" s="54"/>
      <c r="E73" s="93">
        <v>9074.25</v>
      </c>
      <c r="F73" s="93"/>
    </row>
    <row r="74" spans="1:6" ht="15.95" customHeight="1" x14ac:dyDescent="0.2">
      <c r="A74" s="52"/>
      <c r="B74" s="90" t="s">
        <v>5</v>
      </c>
      <c r="C74" s="94">
        <v>0.05</v>
      </c>
      <c r="D74" s="90"/>
      <c r="E74" s="95">
        <v>453.71</v>
      </c>
      <c r="F74" s="95"/>
    </row>
    <row r="75" spans="1:6" ht="15.95" customHeight="1" x14ac:dyDescent="0.2">
      <c r="A75" s="52"/>
      <c r="B75" s="96" t="s">
        <v>4</v>
      </c>
      <c r="C75" s="97">
        <v>9.9750000000000005E-2</v>
      </c>
      <c r="D75" s="90"/>
      <c r="E75" s="98">
        <v>905.16</v>
      </c>
      <c r="F75" s="95"/>
    </row>
    <row r="76" spans="1:6" ht="15.95" customHeight="1" x14ac:dyDescent="0.2">
      <c r="A76" s="52"/>
      <c r="B76" s="66"/>
      <c r="C76" s="52"/>
      <c r="D76" s="54"/>
      <c r="E76" s="55"/>
      <c r="F76" s="55"/>
    </row>
    <row r="77" spans="1:6" ht="15.95" customHeight="1" thickBot="1" x14ac:dyDescent="0.25">
      <c r="A77" s="52"/>
      <c r="B77" s="99" t="s">
        <v>16</v>
      </c>
      <c r="C77" s="87"/>
      <c r="D77" s="100"/>
      <c r="E77" s="101">
        <v>10433.119999999999</v>
      </c>
      <c r="F77" s="102"/>
    </row>
    <row r="78" spans="1:6" ht="15.95" customHeight="1" thickTop="1" x14ac:dyDescent="0.2">
      <c r="A78" s="52"/>
      <c r="B78" s="96"/>
      <c r="C78" s="96"/>
      <c r="D78" s="96"/>
      <c r="E78" s="103"/>
      <c r="F78" s="96"/>
    </row>
    <row r="79" spans="1:6" ht="15.95" customHeight="1" x14ac:dyDescent="0.2">
      <c r="A79" s="52"/>
      <c r="B79" s="66" t="s">
        <v>18</v>
      </c>
      <c r="C79" s="96"/>
      <c r="D79" s="54"/>
      <c r="E79" s="55">
        <v>0</v>
      </c>
      <c r="F79" s="55"/>
    </row>
    <row r="80" spans="1:6" ht="15.95" customHeight="1" x14ac:dyDescent="0.2">
      <c r="A80" s="52"/>
      <c r="B80" s="87"/>
      <c r="C80" s="96"/>
      <c r="D80" s="96"/>
      <c r="E80" s="103"/>
      <c r="F80" s="96"/>
    </row>
    <row r="81" spans="1:6" ht="15.95" customHeight="1" x14ac:dyDescent="0.2">
      <c r="A81" s="52"/>
      <c r="B81" s="123" t="s">
        <v>17</v>
      </c>
      <c r="C81" s="124"/>
      <c r="D81" s="104"/>
      <c r="E81" s="105">
        <v>10433.119999999999</v>
      </c>
      <c r="F81" s="55"/>
    </row>
    <row r="82" spans="1:6" ht="15.95" customHeight="1" x14ac:dyDescent="0.2">
      <c r="A82" s="52"/>
      <c r="B82" s="52"/>
      <c r="C82" s="52"/>
      <c r="D82" s="54"/>
      <c r="E82" s="55"/>
      <c r="F82" s="55"/>
    </row>
    <row r="83" spans="1:6" ht="15.95" customHeight="1" x14ac:dyDescent="0.2">
      <c r="A83" s="106"/>
      <c r="B83" s="125"/>
      <c r="C83" s="126"/>
      <c r="D83" s="126"/>
      <c r="E83" s="126"/>
      <c r="F83" s="107"/>
    </row>
    <row r="84" spans="1:6" ht="15.95" customHeight="1" x14ac:dyDescent="0.2">
      <c r="A84" s="127" t="s">
        <v>32</v>
      </c>
      <c r="B84" s="127"/>
      <c r="C84" s="127"/>
      <c r="D84" s="127"/>
      <c r="E84" s="127"/>
      <c r="F84" s="66"/>
    </row>
    <row r="85" spans="1:6" ht="15.95" customHeight="1" x14ac:dyDescent="0.2">
      <c r="A85" s="128" t="s">
        <v>33</v>
      </c>
      <c r="B85" s="128"/>
      <c r="C85" s="128"/>
      <c r="D85" s="128"/>
      <c r="E85" s="128"/>
      <c r="F85" s="109"/>
    </row>
    <row r="86" spans="1:6" ht="15.95" customHeight="1" x14ac:dyDescent="0.2">
      <c r="A86" s="108"/>
      <c r="B86" s="108"/>
      <c r="C86" s="108"/>
      <c r="D86" s="108"/>
      <c r="E86" s="108"/>
      <c r="F86" s="109"/>
    </row>
    <row r="87" spans="1:6" ht="15.95" customHeight="1" x14ac:dyDescent="0.2">
      <c r="A87" s="108"/>
      <c r="B87" s="108"/>
      <c r="C87" s="108"/>
      <c r="D87" s="108"/>
      <c r="E87" s="108"/>
      <c r="F87" s="109"/>
    </row>
    <row r="88" spans="1:6" ht="15.95" customHeight="1" x14ac:dyDescent="0.2">
      <c r="A88" s="129" t="s">
        <v>7</v>
      </c>
      <c r="B88" s="129"/>
      <c r="C88" s="129"/>
      <c r="D88" s="129"/>
      <c r="E88" s="129"/>
      <c r="F88" s="129"/>
    </row>
  </sheetData>
  <mergeCells count="6">
    <mergeCell ref="A30:E30"/>
    <mergeCell ref="B81:C81"/>
    <mergeCell ref="B83:E83"/>
    <mergeCell ref="A84:E84"/>
    <mergeCell ref="A85:E85"/>
    <mergeCell ref="A88:F88"/>
  </mergeCells>
  <printOptions horizontalCentered="1"/>
  <pageMargins left="0" right="0" top="0" bottom="0" header="0" footer="0"/>
  <pageSetup scale="5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F2300-4280-44E6-BF1B-0B577BAADDEE}">
  <sheetPr codeName="Feuil5">
    <pageSetUpPr fitToPage="1"/>
  </sheetPr>
  <dimension ref="A12:F92"/>
  <sheetViews>
    <sheetView view="pageBreakPreview" topLeftCell="A31" zoomScale="80" zoomScaleNormal="100" zoomScaleSheetLayoutView="80" workbookViewId="0">
      <selection activeCell="B57" sqref="B57:D5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74</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75</v>
      </c>
      <c r="C35" s="114"/>
      <c r="D35" s="114"/>
      <c r="E35" s="28"/>
      <c r="F35" s="21"/>
    </row>
    <row r="36" spans="1:6" ht="14.25" x14ac:dyDescent="0.2">
      <c r="A36" s="21"/>
      <c r="B36" s="114"/>
      <c r="C36" s="114"/>
      <c r="D36" s="114"/>
      <c r="E36" s="28"/>
      <c r="F36" s="21"/>
    </row>
    <row r="37" spans="1:6" ht="14.25" x14ac:dyDescent="0.2">
      <c r="A37" s="21"/>
      <c r="B37" s="114" t="s">
        <v>76</v>
      </c>
      <c r="C37" s="114"/>
      <c r="D37" s="114"/>
      <c r="E37" s="28"/>
      <c r="F37" s="21"/>
    </row>
    <row r="38" spans="1:6" ht="14.25" x14ac:dyDescent="0.2">
      <c r="A38" s="21"/>
      <c r="B38" s="114"/>
      <c r="C38" s="114"/>
      <c r="D38" s="114"/>
      <c r="E38" s="28"/>
      <c r="F38" s="21"/>
    </row>
    <row r="39" spans="1:6" ht="30" customHeight="1" x14ac:dyDescent="0.2">
      <c r="A39" s="21"/>
      <c r="B39" s="114" t="s">
        <v>77</v>
      </c>
      <c r="C39" s="114"/>
      <c r="D39" s="114"/>
      <c r="E39" s="28"/>
      <c r="F39" s="21"/>
    </row>
    <row r="40" spans="1:6" ht="14.25" x14ac:dyDescent="0.2">
      <c r="A40" s="21"/>
      <c r="B40" s="114"/>
      <c r="C40" s="114"/>
      <c r="D40" s="114"/>
      <c r="E40" s="28"/>
      <c r="F40" s="21"/>
    </row>
    <row r="41" spans="1:6" ht="14.25" x14ac:dyDescent="0.2">
      <c r="A41" s="21"/>
      <c r="B41" s="114" t="s">
        <v>78</v>
      </c>
      <c r="C41" s="114"/>
      <c r="D41" s="114"/>
      <c r="E41" s="28"/>
      <c r="F41" s="21"/>
    </row>
    <row r="42" spans="1:6" ht="14.25" x14ac:dyDescent="0.2">
      <c r="A42" s="21"/>
      <c r="B42" s="114"/>
      <c r="C42" s="114"/>
      <c r="D42" s="114"/>
      <c r="E42" s="28"/>
      <c r="F42" s="21"/>
    </row>
    <row r="43" spans="1:6" ht="14.25" x14ac:dyDescent="0.2">
      <c r="A43" s="21"/>
      <c r="B43" s="114" t="s">
        <v>35</v>
      </c>
      <c r="C43" s="114"/>
      <c r="D43" s="114"/>
      <c r="E43" s="28"/>
      <c r="F43" s="21"/>
    </row>
    <row r="44" spans="1:6" ht="14.25" x14ac:dyDescent="0.2">
      <c r="A44" s="21"/>
      <c r="B44" s="114"/>
      <c r="C44" s="114"/>
      <c r="D44" s="114"/>
      <c r="E44" s="28"/>
      <c r="F44" s="21"/>
    </row>
    <row r="45" spans="1:6" ht="14.25" x14ac:dyDescent="0.2">
      <c r="A45" s="21"/>
      <c r="B45" s="114" t="s">
        <v>34</v>
      </c>
      <c r="C45" s="114"/>
      <c r="D45" s="114"/>
      <c r="E45" s="28"/>
      <c r="F45" s="21"/>
    </row>
    <row r="46" spans="1:6" ht="14.25" x14ac:dyDescent="0.2">
      <c r="A46" s="21"/>
      <c r="B46" s="114"/>
      <c r="C46" s="114"/>
      <c r="D46" s="114"/>
      <c r="E46" s="28"/>
      <c r="F46" s="21"/>
    </row>
    <row r="47" spans="1:6" ht="14.25" x14ac:dyDescent="0.2">
      <c r="A47" s="21"/>
      <c r="B47" s="114" t="s">
        <v>2</v>
      </c>
      <c r="C47" s="114"/>
      <c r="D47" s="114"/>
      <c r="E47" s="28"/>
      <c r="F47" s="21"/>
    </row>
    <row r="48" spans="1:6" ht="14.25" x14ac:dyDescent="0.2">
      <c r="A48" s="21"/>
      <c r="B48" s="114"/>
      <c r="C48" s="114"/>
      <c r="D48" s="114"/>
      <c r="E48" s="28"/>
      <c r="F48" s="21"/>
    </row>
    <row r="49" spans="1:6" ht="14.25" x14ac:dyDescent="0.2">
      <c r="A49" s="21"/>
      <c r="B49" s="114" t="s">
        <v>79</v>
      </c>
      <c r="C49" s="114"/>
      <c r="D49" s="114"/>
      <c r="E49" s="28"/>
      <c r="F49" s="21"/>
    </row>
    <row r="50" spans="1:6" ht="14.25" x14ac:dyDescent="0.2">
      <c r="A50" s="21"/>
      <c r="B50" s="114"/>
      <c r="C50" s="114"/>
      <c r="D50" s="114"/>
      <c r="E50" s="28"/>
      <c r="F50" s="21"/>
    </row>
    <row r="51" spans="1:6" ht="14.25" x14ac:dyDescent="0.2">
      <c r="A51" s="21"/>
      <c r="B51" s="114" t="s">
        <v>22</v>
      </c>
      <c r="C51" s="114"/>
      <c r="D51" s="114"/>
      <c r="E51" s="28"/>
      <c r="F51" s="21"/>
    </row>
    <row r="52" spans="1:6" ht="14.25" x14ac:dyDescent="0.2">
      <c r="A52" s="21"/>
      <c r="B52" s="114"/>
      <c r="C52" s="114"/>
      <c r="D52" s="114"/>
      <c r="E52" s="28"/>
      <c r="F52" s="21"/>
    </row>
    <row r="53" spans="1:6" ht="14.25" x14ac:dyDescent="0.2">
      <c r="A53" s="21"/>
      <c r="B53" s="114" t="s">
        <v>20</v>
      </c>
      <c r="C53" s="114"/>
      <c r="D53" s="114"/>
      <c r="E53" s="28"/>
      <c r="F53" s="21"/>
    </row>
    <row r="54" spans="1:6" ht="14.25" x14ac:dyDescent="0.2">
      <c r="A54" s="21"/>
      <c r="B54" s="114"/>
      <c r="C54" s="114"/>
      <c r="D54" s="114"/>
      <c r="E54" s="28"/>
      <c r="F54" s="21"/>
    </row>
    <row r="55" spans="1:6" ht="14.25" x14ac:dyDescent="0.2">
      <c r="A55" s="21"/>
      <c r="B55" s="114" t="s">
        <v>23</v>
      </c>
      <c r="C55" s="114"/>
      <c r="D55" s="114"/>
      <c r="E55" s="28"/>
      <c r="F55" s="21"/>
    </row>
    <row r="56" spans="1:6" ht="14.25" x14ac:dyDescent="0.2">
      <c r="A56" s="21"/>
      <c r="B56" s="114"/>
      <c r="C56" s="114"/>
      <c r="D56" s="114"/>
      <c r="E56" s="28"/>
      <c r="F56" s="21"/>
    </row>
    <row r="57" spans="1:6" ht="14.25" x14ac:dyDescent="0.2">
      <c r="A57" s="21"/>
      <c r="B57" s="114" t="s">
        <v>36</v>
      </c>
      <c r="C57" s="114"/>
      <c r="D57" s="114"/>
      <c r="E57" s="28"/>
      <c r="F57" s="21"/>
    </row>
    <row r="58" spans="1:6" ht="14.25" x14ac:dyDescent="0.2">
      <c r="A58" s="21"/>
      <c r="B58" s="114"/>
      <c r="C58" s="114"/>
      <c r="D58" s="114"/>
      <c r="E58" s="28"/>
      <c r="F58" s="21"/>
    </row>
    <row r="59" spans="1:6" ht="14.25" x14ac:dyDescent="0.2">
      <c r="A59" s="21"/>
      <c r="B59" s="114" t="s">
        <v>80</v>
      </c>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4.25" x14ac:dyDescent="0.2">
      <c r="A67" s="21"/>
      <c r="B67" s="114"/>
      <c r="C67" s="114"/>
      <c r="D67" s="114"/>
      <c r="E67" s="28"/>
      <c r="F67" s="21"/>
    </row>
    <row r="68" spans="1:6" ht="13.5" customHeight="1" x14ac:dyDescent="0.2">
      <c r="A68" s="21"/>
      <c r="B68" s="114"/>
      <c r="C68" s="114"/>
      <c r="D68" s="114"/>
      <c r="E68" s="28"/>
      <c r="F68" s="21"/>
    </row>
    <row r="69" spans="1:6" ht="13.5" customHeight="1" x14ac:dyDescent="0.2">
      <c r="A69" s="21"/>
      <c r="B69" s="25" t="s">
        <v>15</v>
      </c>
      <c r="C69" s="26"/>
      <c r="D69" s="26"/>
      <c r="E69" s="29">
        <f>29.5*265</f>
        <v>7817.5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7817.5</v>
      </c>
      <c r="F72" s="21"/>
    </row>
    <row r="73" spans="1:6" ht="13.5" customHeight="1" x14ac:dyDescent="0.2">
      <c r="A73" s="21"/>
      <c r="B73" s="26" t="s">
        <v>5</v>
      </c>
      <c r="C73" s="31">
        <v>0.05</v>
      </c>
      <c r="D73" s="26"/>
      <c r="E73" s="35">
        <f>ROUND(E72*C73,2)</f>
        <v>390.88</v>
      </c>
      <c r="F73" s="21"/>
    </row>
    <row r="74" spans="1:6" ht="13.5" customHeight="1" x14ac:dyDescent="0.2">
      <c r="A74" s="21"/>
      <c r="B74" s="26" t="s">
        <v>4</v>
      </c>
      <c r="C74" s="42">
        <v>9.9750000000000005E-2</v>
      </c>
      <c r="D74" s="26"/>
      <c r="E74" s="43">
        <f>ROUND(E72*C74,2)</f>
        <v>779.8</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8988.1799999999985</v>
      </c>
      <c r="F76" s="21"/>
    </row>
    <row r="77" spans="1:6" ht="15.75" thickTop="1" x14ac:dyDescent="0.2">
      <c r="A77" s="21"/>
      <c r="B77" s="118"/>
      <c r="C77" s="118"/>
      <c r="D77" s="118"/>
      <c r="E77" s="36"/>
      <c r="F77" s="21"/>
    </row>
    <row r="78" spans="1:6" ht="15" x14ac:dyDescent="0.2">
      <c r="A78" s="21"/>
      <c r="B78" s="115" t="s">
        <v>18</v>
      </c>
      <c r="C78" s="115"/>
      <c r="D78" s="115"/>
      <c r="E78" s="36">
        <v>0</v>
      </c>
      <c r="F78" s="21"/>
    </row>
    <row r="79" spans="1:6" ht="15" x14ac:dyDescent="0.2">
      <c r="A79" s="21"/>
      <c r="B79" s="118"/>
      <c r="C79" s="118"/>
      <c r="D79" s="118"/>
      <c r="E79" s="36"/>
      <c r="F79" s="21"/>
    </row>
    <row r="80" spans="1:6" ht="19.5" customHeight="1" x14ac:dyDescent="0.2">
      <c r="A80" s="21"/>
      <c r="B80" s="37" t="s">
        <v>17</v>
      </c>
      <c r="C80" s="38"/>
      <c r="D80" s="38"/>
      <c r="E80" s="39">
        <f>E76-E78</f>
        <v>8988.1799999999985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2"/>
      <c r="C83" s="112"/>
      <c r="D83" s="112"/>
      <c r="E83" s="112"/>
      <c r="F83" s="21"/>
    </row>
    <row r="84" spans="1:6" ht="14.25" x14ac:dyDescent="0.2">
      <c r="A84" s="120" t="s">
        <v>32</v>
      </c>
      <c r="B84" s="120"/>
      <c r="C84" s="120"/>
      <c r="D84" s="120"/>
      <c r="E84" s="120"/>
      <c r="F84" s="120"/>
    </row>
    <row r="85" spans="1:6" ht="14.25" x14ac:dyDescent="0.2">
      <c r="A85" s="116" t="s">
        <v>33</v>
      </c>
      <c r="B85" s="116"/>
      <c r="C85" s="116"/>
      <c r="D85" s="116"/>
      <c r="E85" s="116"/>
      <c r="F85" s="116"/>
    </row>
    <row r="86" spans="1:6" x14ac:dyDescent="0.2">
      <c r="A86" s="21"/>
      <c r="B86" s="21"/>
      <c r="C86" s="21"/>
      <c r="D86" s="21"/>
      <c r="E86" s="21"/>
      <c r="F86" s="21"/>
    </row>
    <row r="87" spans="1:6" x14ac:dyDescent="0.2">
      <c r="A87" s="21"/>
      <c r="B87" s="113"/>
      <c r="C87" s="113"/>
      <c r="D87" s="113"/>
      <c r="E87" s="113"/>
      <c r="F87" s="21"/>
    </row>
    <row r="88" spans="1:6" ht="15" x14ac:dyDescent="0.2">
      <c r="A88" s="119" t="s">
        <v>7</v>
      </c>
      <c r="B88" s="119"/>
      <c r="C88" s="119"/>
      <c r="D88" s="119"/>
      <c r="E88" s="119"/>
      <c r="F88" s="119"/>
    </row>
    <row r="90" spans="1:6" ht="39.75" customHeight="1" x14ac:dyDescent="0.2">
      <c r="B90" s="110"/>
      <c r="C90" s="111"/>
      <c r="D90" s="111"/>
    </row>
    <row r="91" spans="1:6" ht="13.5" customHeight="1" x14ac:dyDescent="0.2"/>
    <row r="92" spans="1:6" x14ac:dyDescent="0.2">
      <c r="B92" s="16"/>
      <c r="C92" s="16"/>
      <c r="D92" s="16"/>
    </row>
  </sheetData>
  <mergeCells count="46">
    <mergeCell ref="A85:F85"/>
    <mergeCell ref="B87:E87"/>
    <mergeCell ref="A88:F88"/>
    <mergeCell ref="B90:D90"/>
    <mergeCell ref="B40:D40"/>
    <mergeCell ref="B68:D68"/>
    <mergeCell ref="B77:D77"/>
    <mergeCell ref="B78:D78"/>
    <mergeCell ref="B79:D79"/>
    <mergeCell ref="B83:E83"/>
    <mergeCell ref="A84:F84"/>
    <mergeCell ref="B62:D62"/>
    <mergeCell ref="B63:D63"/>
    <mergeCell ref="B64:D64"/>
    <mergeCell ref="B65:D65"/>
    <mergeCell ref="B66:D66"/>
    <mergeCell ref="B67:D67"/>
    <mergeCell ref="B56:D56"/>
    <mergeCell ref="B57:D57"/>
    <mergeCell ref="B58:D58"/>
    <mergeCell ref="B59:D59"/>
    <mergeCell ref="B60:D60"/>
    <mergeCell ref="B61:D61"/>
    <mergeCell ref="B55:D55"/>
    <mergeCell ref="B44:D44"/>
    <mergeCell ref="B45:D45"/>
    <mergeCell ref="B46:D46"/>
    <mergeCell ref="B47:D47"/>
    <mergeCell ref="B48:D48"/>
    <mergeCell ref="B49:D49"/>
    <mergeCell ref="B50:D50"/>
    <mergeCell ref="B51:D51"/>
    <mergeCell ref="B52:D52"/>
    <mergeCell ref="B53:D53"/>
    <mergeCell ref="B54:D54"/>
    <mergeCell ref="B38:D38"/>
    <mergeCell ref="B39:D39"/>
    <mergeCell ref="B41:D41"/>
    <mergeCell ref="B42:D42"/>
    <mergeCell ref="B43:D43"/>
    <mergeCell ref="B37:D37"/>
    <mergeCell ref="A30:F30"/>
    <mergeCell ref="B33:D33"/>
    <mergeCell ref="B34:D34"/>
    <mergeCell ref="B35:D35"/>
    <mergeCell ref="B36:D36"/>
  </mergeCells>
  <dataValidations count="1">
    <dataValidation type="list" allowBlank="1" showInputMessage="1" showErrorMessage="1" sqref="B77:B79 B12:B20 B33:B68" xr:uid="{B9095876-D996-400C-9FD3-4F54DAF5A0D3}">
      <formula1>Liste_Activités</formula1>
    </dataValidation>
  </dataValidations>
  <printOptions horizontalCentered="1"/>
  <pageMargins left="0" right="0" top="0" bottom="0" header="0" footer="0"/>
  <pageSetup paperSize="120" scale="26"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31371-4846-4034-88C3-430DFA3BB2DE}">
  <sheetPr codeName="Feuil6">
    <pageSetUpPr fitToPage="1"/>
  </sheetPr>
  <dimension ref="A12:F92"/>
  <sheetViews>
    <sheetView view="pageBreakPreview" topLeftCell="A28"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82</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83</v>
      </c>
      <c r="C35" s="114"/>
      <c r="D35" s="114"/>
      <c r="E35" s="28"/>
      <c r="F35" s="21"/>
    </row>
    <row r="36" spans="1:6" ht="14.25" x14ac:dyDescent="0.2">
      <c r="A36" s="21"/>
      <c r="B36" s="114"/>
      <c r="C36" s="114"/>
      <c r="D36" s="114"/>
      <c r="E36" s="28"/>
      <c r="F36" s="21"/>
    </row>
    <row r="37" spans="1:6" ht="14.25" x14ac:dyDescent="0.2">
      <c r="A37" s="21"/>
      <c r="B37" s="114" t="s">
        <v>84</v>
      </c>
      <c r="C37" s="114"/>
      <c r="D37" s="114"/>
      <c r="E37" s="28"/>
      <c r="F37" s="21"/>
    </row>
    <row r="38" spans="1:6" ht="14.25" x14ac:dyDescent="0.2">
      <c r="A38" s="21"/>
      <c r="B38" s="114"/>
      <c r="C38" s="114"/>
      <c r="D38" s="114"/>
      <c r="E38" s="28"/>
      <c r="F38" s="21"/>
    </row>
    <row r="39" spans="1:6" ht="14.25" x14ac:dyDescent="0.2">
      <c r="A39" s="21"/>
      <c r="B39" s="114" t="s">
        <v>85</v>
      </c>
      <c r="C39" s="114"/>
      <c r="D39" s="114"/>
      <c r="E39" s="28"/>
      <c r="F39" s="21"/>
    </row>
    <row r="40" spans="1:6" ht="14.25" x14ac:dyDescent="0.2">
      <c r="A40" s="21"/>
      <c r="B40" s="114"/>
      <c r="C40" s="114"/>
      <c r="D40" s="114"/>
      <c r="E40" s="28"/>
      <c r="F40" s="21"/>
    </row>
    <row r="41" spans="1:6" ht="29.25" customHeight="1" x14ac:dyDescent="0.2">
      <c r="A41" s="21"/>
      <c r="B41" s="114" t="s">
        <v>86</v>
      </c>
      <c r="C41" s="114"/>
      <c r="D41" s="114"/>
      <c r="E41" s="28"/>
      <c r="F41" s="21"/>
    </row>
    <row r="42" spans="1:6" ht="14.25" x14ac:dyDescent="0.2">
      <c r="A42" s="21"/>
      <c r="B42" s="114"/>
      <c r="C42" s="114"/>
      <c r="D42" s="114"/>
      <c r="E42" s="28"/>
      <c r="F42" s="21"/>
    </row>
    <row r="43" spans="1:6" ht="14.25" x14ac:dyDescent="0.2">
      <c r="A43" s="21"/>
      <c r="B43" s="114" t="s">
        <v>87</v>
      </c>
      <c r="C43" s="114"/>
      <c r="D43" s="114"/>
      <c r="E43" s="28"/>
      <c r="F43" s="21"/>
    </row>
    <row r="44" spans="1:6" ht="14.25" x14ac:dyDescent="0.2">
      <c r="A44" s="21"/>
      <c r="B44" s="114"/>
      <c r="C44" s="114"/>
      <c r="D44" s="114"/>
      <c r="E44" s="28"/>
      <c r="F44" s="21"/>
    </row>
    <row r="45" spans="1:6" ht="14.25" x14ac:dyDescent="0.2">
      <c r="A45" s="21"/>
      <c r="B45" s="114"/>
      <c r="C45" s="114"/>
      <c r="D45" s="114"/>
      <c r="E45" s="28"/>
      <c r="F45" s="21"/>
    </row>
    <row r="46" spans="1:6" ht="14.25" x14ac:dyDescent="0.2">
      <c r="A46" s="21"/>
      <c r="B46" s="114"/>
      <c r="C46" s="114"/>
      <c r="D46" s="114"/>
      <c r="E46" s="28"/>
      <c r="F46" s="21"/>
    </row>
    <row r="47" spans="1:6" ht="14.25" x14ac:dyDescent="0.2">
      <c r="A47" s="21"/>
      <c r="B47" s="114"/>
      <c r="C47" s="114"/>
      <c r="D47" s="114"/>
      <c r="E47" s="28"/>
      <c r="F47" s="21"/>
    </row>
    <row r="48" spans="1:6" ht="14.25" x14ac:dyDescent="0.2">
      <c r="A48" s="21"/>
      <c r="B48" s="114"/>
      <c r="C48" s="114"/>
      <c r="D48" s="114"/>
      <c r="E48" s="28"/>
      <c r="F48" s="21"/>
    </row>
    <row r="49" spans="1:6" ht="14.25" x14ac:dyDescent="0.2">
      <c r="A49" s="21"/>
      <c r="B49" s="114"/>
      <c r="C49" s="114"/>
      <c r="D49" s="114"/>
      <c r="E49" s="28"/>
      <c r="F49" s="21"/>
    </row>
    <row r="50" spans="1:6" ht="14.25" x14ac:dyDescent="0.2">
      <c r="A50" s="21"/>
      <c r="B50" s="114"/>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4.25" x14ac:dyDescent="0.2">
      <c r="A67" s="21"/>
      <c r="B67" s="114"/>
      <c r="C67" s="114"/>
      <c r="D67" s="114"/>
      <c r="E67" s="28"/>
      <c r="F67" s="21"/>
    </row>
    <row r="68" spans="1:6" ht="13.5" customHeight="1" x14ac:dyDescent="0.2">
      <c r="A68" s="21"/>
      <c r="B68" s="114"/>
      <c r="C68" s="114"/>
      <c r="D68" s="114"/>
      <c r="E68" s="28"/>
      <c r="F68" s="21"/>
    </row>
    <row r="69" spans="1:6" ht="13.5" customHeight="1" x14ac:dyDescent="0.2">
      <c r="A69" s="21"/>
      <c r="B69" s="25" t="s">
        <v>15</v>
      </c>
      <c r="C69" s="26"/>
      <c r="D69" s="26"/>
      <c r="E69" s="29">
        <f>13.25*265</f>
        <v>3511.25</v>
      </c>
      <c r="F69" s="21"/>
    </row>
    <row r="70" spans="1:6" ht="13.5" customHeight="1" x14ac:dyDescent="0.2">
      <c r="A70" s="21"/>
      <c r="B70" s="34" t="s">
        <v>12</v>
      </c>
      <c r="C70" s="26"/>
      <c r="D70" s="26"/>
      <c r="E70" s="30">
        <v>25</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3536.25</v>
      </c>
      <c r="F72" s="21"/>
    </row>
    <row r="73" spans="1:6" ht="13.5" customHeight="1" x14ac:dyDescent="0.2">
      <c r="A73" s="21"/>
      <c r="B73" s="26" t="s">
        <v>5</v>
      </c>
      <c r="C73" s="31">
        <v>0.05</v>
      </c>
      <c r="D73" s="26"/>
      <c r="E73" s="35">
        <f>ROUND(E72*C73,2)</f>
        <v>176.81</v>
      </c>
      <c r="F73" s="21"/>
    </row>
    <row r="74" spans="1:6" ht="13.5" customHeight="1" x14ac:dyDescent="0.2">
      <c r="A74" s="21"/>
      <c r="B74" s="26" t="s">
        <v>4</v>
      </c>
      <c r="C74" s="42">
        <v>9.9750000000000005E-2</v>
      </c>
      <c r="D74" s="26"/>
      <c r="E74" s="43">
        <f>ROUND(E72*C74,2)</f>
        <v>352.74</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4065.8</v>
      </c>
      <c r="F76" s="21"/>
    </row>
    <row r="77" spans="1:6" ht="15.75" thickTop="1" x14ac:dyDescent="0.2">
      <c r="A77" s="21"/>
      <c r="B77" s="118"/>
      <c r="C77" s="118"/>
      <c r="D77" s="118"/>
      <c r="E77" s="36"/>
      <c r="F77" s="21"/>
    </row>
    <row r="78" spans="1:6" ht="15" x14ac:dyDescent="0.2">
      <c r="A78" s="21"/>
      <c r="B78" s="115" t="s">
        <v>18</v>
      </c>
      <c r="C78" s="115"/>
      <c r="D78" s="115"/>
      <c r="E78" s="36">
        <v>0</v>
      </c>
      <c r="F78" s="21"/>
    </row>
    <row r="79" spans="1:6" ht="15" x14ac:dyDescent="0.2">
      <c r="A79" s="21"/>
      <c r="B79" s="118"/>
      <c r="C79" s="118"/>
      <c r="D79" s="118"/>
      <c r="E79" s="36"/>
      <c r="F79" s="21"/>
    </row>
    <row r="80" spans="1:6" ht="19.5" customHeight="1" x14ac:dyDescent="0.2">
      <c r="A80" s="21"/>
      <c r="B80" s="37" t="s">
        <v>17</v>
      </c>
      <c r="C80" s="38"/>
      <c r="D80" s="38"/>
      <c r="E80" s="39">
        <f>E76-E78</f>
        <v>4065.8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2"/>
      <c r="C83" s="112"/>
      <c r="D83" s="112"/>
      <c r="E83" s="112"/>
      <c r="F83" s="21"/>
    </row>
    <row r="84" spans="1:6" ht="14.25" x14ac:dyDescent="0.2">
      <c r="A84" s="120" t="s">
        <v>32</v>
      </c>
      <c r="B84" s="120"/>
      <c r="C84" s="120"/>
      <c r="D84" s="120"/>
      <c r="E84" s="120"/>
      <c r="F84" s="120"/>
    </row>
    <row r="85" spans="1:6" ht="14.25" x14ac:dyDescent="0.2">
      <c r="A85" s="116" t="s">
        <v>33</v>
      </c>
      <c r="B85" s="116"/>
      <c r="C85" s="116"/>
      <c r="D85" s="116"/>
      <c r="E85" s="116"/>
      <c r="F85" s="116"/>
    </row>
    <row r="86" spans="1:6" x14ac:dyDescent="0.2">
      <c r="A86" s="21"/>
      <c r="B86" s="21"/>
      <c r="C86" s="21"/>
      <c r="D86" s="21"/>
      <c r="E86" s="21"/>
      <c r="F86" s="21"/>
    </row>
    <row r="87" spans="1:6" x14ac:dyDescent="0.2">
      <c r="A87" s="21"/>
      <c r="B87" s="113"/>
      <c r="C87" s="113"/>
      <c r="D87" s="113"/>
      <c r="E87" s="113"/>
      <c r="F87" s="21"/>
    </row>
    <row r="88" spans="1:6" ht="15" x14ac:dyDescent="0.2">
      <c r="A88" s="119" t="s">
        <v>7</v>
      </c>
      <c r="B88" s="119"/>
      <c r="C88" s="119"/>
      <c r="D88" s="119"/>
      <c r="E88" s="119"/>
      <c r="F88" s="119"/>
    </row>
    <row r="90" spans="1:6" ht="39.75" customHeight="1" x14ac:dyDescent="0.2">
      <c r="B90" s="110"/>
      <c r="C90" s="111"/>
      <c r="D90" s="111"/>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56:D56"/>
    <mergeCell ref="B57:D57"/>
    <mergeCell ref="B58:D58"/>
    <mergeCell ref="B59:D59"/>
    <mergeCell ref="B60:D60"/>
    <mergeCell ref="B61:D61"/>
    <mergeCell ref="B63:D63"/>
    <mergeCell ref="B64:D64"/>
    <mergeCell ref="B65:D65"/>
    <mergeCell ref="B66:D66"/>
    <mergeCell ref="A85:F85"/>
    <mergeCell ref="B87:E87"/>
    <mergeCell ref="A88:F88"/>
    <mergeCell ref="B90:D90"/>
    <mergeCell ref="B62:D62"/>
    <mergeCell ref="B68:D68"/>
    <mergeCell ref="B77:D77"/>
    <mergeCell ref="B78:D78"/>
    <mergeCell ref="B79:D79"/>
    <mergeCell ref="B83:E83"/>
    <mergeCell ref="A84:F84"/>
    <mergeCell ref="B67:D67"/>
  </mergeCells>
  <dataValidations count="1">
    <dataValidation type="list" allowBlank="1" showInputMessage="1" showErrorMessage="1" sqref="B77:B79 B12:B20 B33:B68" xr:uid="{185128AD-DE3B-4253-B218-54C6EF9874B3}">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1CA16-423A-4E73-A433-14B2903CBCD4}">
  <sheetPr codeName="Feuil7">
    <pageSetUpPr fitToPage="1"/>
  </sheetPr>
  <dimension ref="A12:F92"/>
  <sheetViews>
    <sheetView view="pageBreakPreview" topLeftCell="A6"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96</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88</v>
      </c>
      <c r="C35" s="114"/>
      <c r="D35" s="114"/>
      <c r="E35" s="28"/>
      <c r="F35" s="21"/>
    </row>
    <row r="36" spans="1:6" ht="14.25" x14ac:dyDescent="0.2">
      <c r="A36" s="21"/>
      <c r="B36" s="114"/>
      <c r="C36" s="114"/>
      <c r="D36" s="114"/>
      <c r="E36" s="28"/>
      <c r="F36" s="21"/>
    </row>
    <row r="37" spans="1:6" ht="14.25" x14ac:dyDescent="0.2">
      <c r="A37" s="21"/>
      <c r="B37" s="114" t="s">
        <v>89</v>
      </c>
      <c r="C37" s="114"/>
      <c r="D37" s="114"/>
      <c r="E37" s="28"/>
      <c r="F37" s="21"/>
    </row>
    <row r="38" spans="1:6" ht="14.25" x14ac:dyDescent="0.2">
      <c r="A38" s="21"/>
      <c r="B38" s="114"/>
      <c r="C38" s="114"/>
      <c r="D38" s="114"/>
      <c r="E38" s="28"/>
      <c r="F38" s="21"/>
    </row>
    <row r="39" spans="1:6" ht="14.25" x14ac:dyDescent="0.2">
      <c r="A39" s="21"/>
      <c r="B39" s="114" t="s">
        <v>90</v>
      </c>
      <c r="C39" s="114"/>
      <c r="D39" s="114"/>
      <c r="E39" s="28"/>
      <c r="F39" s="21"/>
    </row>
    <row r="40" spans="1:6" ht="14.25" x14ac:dyDescent="0.2">
      <c r="A40" s="21"/>
      <c r="B40" s="114"/>
      <c r="C40" s="114"/>
      <c r="D40" s="114"/>
      <c r="E40" s="28"/>
      <c r="F40" s="21"/>
    </row>
    <row r="41" spans="1:6" ht="29.25" customHeight="1" x14ac:dyDescent="0.2">
      <c r="A41" s="21"/>
      <c r="B41" s="114" t="s">
        <v>91</v>
      </c>
      <c r="C41" s="114"/>
      <c r="D41" s="114"/>
      <c r="E41" s="28"/>
      <c r="F41" s="21"/>
    </row>
    <row r="42" spans="1:6" ht="14.25" x14ac:dyDescent="0.2">
      <c r="A42" s="21"/>
      <c r="B42" s="114"/>
      <c r="C42" s="114"/>
      <c r="D42" s="114"/>
      <c r="E42" s="28"/>
      <c r="F42" s="21"/>
    </row>
    <row r="43" spans="1:6" ht="14.25" x14ac:dyDescent="0.2">
      <c r="A43" s="21"/>
      <c r="B43" s="114" t="s">
        <v>92</v>
      </c>
      <c r="C43" s="114"/>
      <c r="D43" s="114"/>
      <c r="E43" s="28"/>
      <c r="F43" s="21"/>
    </row>
    <row r="44" spans="1:6" ht="14.25" x14ac:dyDescent="0.2">
      <c r="A44" s="21"/>
      <c r="B44" s="114"/>
      <c r="C44" s="114"/>
      <c r="D44" s="114"/>
      <c r="E44" s="28"/>
      <c r="F44" s="21"/>
    </row>
    <row r="45" spans="1:6" ht="14.25" x14ac:dyDescent="0.2">
      <c r="A45" s="21"/>
      <c r="B45" s="114" t="s">
        <v>93</v>
      </c>
      <c r="C45" s="114"/>
      <c r="D45" s="114"/>
      <c r="E45" s="28"/>
      <c r="F45" s="21"/>
    </row>
    <row r="46" spans="1:6" ht="14.25" x14ac:dyDescent="0.2">
      <c r="A46" s="21"/>
      <c r="B46" s="114"/>
      <c r="C46" s="114"/>
      <c r="D46" s="114"/>
      <c r="E46" s="28"/>
      <c r="F46" s="21"/>
    </row>
    <row r="47" spans="1:6" ht="14.25" x14ac:dyDescent="0.2">
      <c r="A47" s="21"/>
      <c r="B47" s="114" t="s">
        <v>36</v>
      </c>
      <c r="C47" s="114"/>
      <c r="D47" s="114"/>
      <c r="E47" s="28"/>
      <c r="F47" s="21"/>
    </row>
    <row r="48" spans="1:6" ht="14.25" x14ac:dyDescent="0.2">
      <c r="A48" s="21"/>
      <c r="B48" s="114"/>
      <c r="C48" s="114"/>
      <c r="D48" s="114"/>
      <c r="E48" s="28"/>
      <c r="F48" s="21"/>
    </row>
    <row r="49" spans="1:6" ht="14.25" x14ac:dyDescent="0.2">
      <c r="A49" s="21"/>
      <c r="B49" s="114" t="s">
        <v>80</v>
      </c>
      <c r="C49" s="114"/>
      <c r="D49" s="114"/>
      <c r="E49" s="28"/>
      <c r="F49" s="21"/>
    </row>
    <row r="50" spans="1:6" ht="14.25" x14ac:dyDescent="0.2">
      <c r="A50" s="21"/>
      <c r="B50" s="114"/>
      <c r="C50" s="114"/>
      <c r="D50" s="114"/>
      <c r="E50" s="28"/>
      <c r="F50" s="21"/>
    </row>
    <row r="51" spans="1:6" ht="14.25" x14ac:dyDescent="0.2">
      <c r="A51" s="21"/>
      <c r="B51" s="114" t="s">
        <v>94</v>
      </c>
      <c r="C51" s="114"/>
      <c r="D51" s="114"/>
      <c r="E51" s="28"/>
      <c r="F51" s="21"/>
    </row>
    <row r="52" spans="1:6" ht="14.25" x14ac:dyDescent="0.2">
      <c r="A52" s="21"/>
      <c r="B52" s="114"/>
      <c r="C52" s="114"/>
      <c r="D52" s="114"/>
      <c r="E52" s="28"/>
      <c r="F52" s="21"/>
    </row>
    <row r="53" spans="1:6" ht="14.25" x14ac:dyDescent="0.2">
      <c r="A53" s="21"/>
      <c r="B53" s="114" t="s">
        <v>95</v>
      </c>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4.25" x14ac:dyDescent="0.2">
      <c r="A65" s="21"/>
      <c r="B65" s="114"/>
      <c r="C65" s="114"/>
      <c r="D65" s="114"/>
      <c r="E65" s="28"/>
      <c r="F65" s="21"/>
    </row>
    <row r="66" spans="1:6" ht="14.25" x14ac:dyDescent="0.2">
      <c r="A66" s="21"/>
      <c r="B66" s="114"/>
      <c r="C66" s="114"/>
      <c r="D66" s="114"/>
      <c r="E66" s="28"/>
      <c r="F66" s="21"/>
    </row>
    <row r="67" spans="1:6" ht="14.25" x14ac:dyDescent="0.2">
      <c r="A67" s="21"/>
      <c r="B67" s="114"/>
      <c r="C67" s="114"/>
      <c r="D67" s="114"/>
      <c r="E67" s="28"/>
      <c r="F67" s="21"/>
    </row>
    <row r="68" spans="1:6" ht="13.5" customHeight="1" x14ac:dyDescent="0.2">
      <c r="A68" s="21"/>
      <c r="B68" s="114"/>
      <c r="C68" s="114"/>
      <c r="D68" s="114"/>
      <c r="E68" s="28"/>
      <c r="F68" s="21"/>
    </row>
    <row r="69" spans="1:6" ht="13.5" customHeight="1" x14ac:dyDescent="0.2">
      <c r="A69" s="21"/>
      <c r="B69" s="25" t="s">
        <v>15</v>
      </c>
      <c r="C69" s="26"/>
      <c r="D69" s="26"/>
      <c r="E69" s="29">
        <f>22.5*265</f>
        <v>5962.5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5962.5</v>
      </c>
      <c r="F72" s="21"/>
    </row>
    <row r="73" spans="1:6" ht="13.5" customHeight="1" x14ac:dyDescent="0.2">
      <c r="A73" s="21"/>
      <c r="B73" s="26" t="s">
        <v>5</v>
      </c>
      <c r="C73" s="31">
        <v>0.05</v>
      </c>
      <c r="D73" s="26"/>
      <c r="E73" s="35">
        <f>ROUND(E72*C73,2)</f>
        <v>298.13</v>
      </c>
      <c r="F73" s="21"/>
    </row>
    <row r="74" spans="1:6" ht="13.5" customHeight="1" x14ac:dyDescent="0.2">
      <c r="A74" s="21"/>
      <c r="B74" s="26" t="s">
        <v>4</v>
      </c>
      <c r="C74" s="42">
        <v>9.9750000000000005E-2</v>
      </c>
      <c r="D74" s="26"/>
      <c r="E74" s="43">
        <f>ROUND(E72*C74,2)</f>
        <v>594.76</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6855.39</v>
      </c>
      <c r="F76" s="21"/>
    </row>
    <row r="77" spans="1:6" ht="15.75" thickTop="1" x14ac:dyDescent="0.2">
      <c r="A77" s="21"/>
      <c r="B77" s="118"/>
      <c r="C77" s="118"/>
      <c r="D77" s="118"/>
      <c r="E77" s="36"/>
      <c r="F77" s="21"/>
    </row>
    <row r="78" spans="1:6" ht="15" x14ac:dyDescent="0.2">
      <c r="A78" s="21"/>
      <c r="B78" s="115" t="s">
        <v>18</v>
      </c>
      <c r="C78" s="115"/>
      <c r="D78" s="115"/>
      <c r="E78" s="36">
        <v>0</v>
      </c>
      <c r="F78" s="21"/>
    </row>
    <row r="79" spans="1:6" ht="15" x14ac:dyDescent="0.2">
      <c r="A79" s="21"/>
      <c r="B79" s="118"/>
      <c r="C79" s="118"/>
      <c r="D79" s="118"/>
      <c r="E79" s="36"/>
      <c r="F79" s="21"/>
    </row>
    <row r="80" spans="1:6" ht="19.5" customHeight="1" x14ac:dyDescent="0.2">
      <c r="A80" s="21"/>
      <c r="B80" s="37" t="s">
        <v>17</v>
      </c>
      <c r="C80" s="38"/>
      <c r="D80" s="38"/>
      <c r="E80" s="39">
        <f>E76-E78</f>
        <v>6855.39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2"/>
      <c r="C83" s="112"/>
      <c r="D83" s="112"/>
      <c r="E83" s="112"/>
      <c r="F83" s="21"/>
    </row>
    <row r="84" spans="1:6" ht="14.25" x14ac:dyDescent="0.2">
      <c r="A84" s="120" t="s">
        <v>32</v>
      </c>
      <c r="B84" s="120"/>
      <c r="C84" s="120"/>
      <c r="D84" s="120"/>
      <c r="E84" s="120"/>
      <c r="F84" s="120"/>
    </row>
    <row r="85" spans="1:6" ht="14.25" x14ac:dyDescent="0.2">
      <c r="A85" s="116" t="s">
        <v>33</v>
      </c>
      <c r="B85" s="116"/>
      <c r="C85" s="116"/>
      <c r="D85" s="116"/>
      <c r="E85" s="116"/>
      <c r="F85" s="116"/>
    </row>
    <row r="86" spans="1:6" x14ac:dyDescent="0.2">
      <c r="A86" s="21"/>
      <c r="B86" s="21"/>
      <c r="C86" s="21"/>
      <c r="D86" s="21"/>
      <c r="E86" s="21"/>
      <c r="F86" s="21"/>
    </row>
    <row r="87" spans="1:6" x14ac:dyDescent="0.2">
      <c r="A87" s="21"/>
      <c r="B87" s="113"/>
      <c r="C87" s="113"/>
      <c r="D87" s="113"/>
      <c r="E87" s="113"/>
      <c r="F87" s="21"/>
    </row>
    <row r="88" spans="1:6" ht="15" x14ac:dyDescent="0.2">
      <c r="A88" s="119" t="s">
        <v>7</v>
      </c>
      <c r="B88" s="119"/>
      <c r="C88" s="119"/>
      <c r="D88" s="119"/>
      <c r="E88" s="119"/>
      <c r="F88" s="119"/>
    </row>
    <row r="90" spans="1:6" ht="39.75" customHeight="1" x14ac:dyDescent="0.2">
      <c r="B90" s="110"/>
      <c r="C90" s="111"/>
      <c r="D90" s="111"/>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D0297FF6-0070-42FF-9EB0-89D8A28D1151}">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F7FEC-2BEA-4097-8174-071AB7A6F41B}">
  <sheetPr codeName="Feuil8">
    <pageSetUpPr fitToPage="1"/>
  </sheetPr>
  <dimension ref="A12:F89"/>
  <sheetViews>
    <sheetView view="pageBreakPreview" topLeftCell="A36" zoomScale="80" zoomScaleNormal="100" zoomScaleSheetLayoutView="80" workbookViewId="0">
      <selection activeCell="E67" sqref="E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99</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100</v>
      </c>
      <c r="C35" s="114"/>
      <c r="D35" s="114"/>
      <c r="E35" s="28"/>
      <c r="F35" s="21"/>
    </row>
    <row r="36" spans="1:6" ht="14.25" x14ac:dyDescent="0.2">
      <c r="A36" s="21"/>
      <c r="B36" s="114"/>
      <c r="C36" s="114"/>
      <c r="D36" s="114"/>
      <c r="E36" s="28"/>
      <c r="F36" s="21"/>
    </row>
    <row r="37" spans="1:6" ht="60.75" customHeight="1" x14ac:dyDescent="0.2">
      <c r="A37" s="21"/>
      <c r="B37" s="114" t="s">
        <v>101</v>
      </c>
      <c r="C37" s="114"/>
      <c r="D37" s="114"/>
      <c r="E37" s="28"/>
      <c r="F37" s="21"/>
    </row>
    <row r="38" spans="1:6" ht="14.25" x14ac:dyDescent="0.2">
      <c r="A38" s="21"/>
      <c r="B38" s="114"/>
      <c r="C38" s="114"/>
      <c r="D38" s="114"/>
      <c r="E38" s="28"/>
      <c r="F38" s="21"/>
    </row>
    <row r="39" spans="1:6" ht="14.25" x14ac:dyDescent="0.2">
      <c r="A39" s="21"/>
      <c r="B39" s="114" t="s">
        <v>102</v>
      </c>
      <c r="C39" s="114"/>
      <c r="D39" s="114"/>
      <c r="E39" s="28"/>
      <c r="F39" s="21"/>
    </row>
    <row r="40" spans="1:6" ht="14.25" x14ac:dyDescent="0.2">
      <c r="A40" s="21"/>
      <c r="B40" s="114"/>
      <c r="C40" s="114"/>
      <c r="D40" s="114"/>
      <c r="E40" s="28"/>
      <c r="F40" s="21"/>
    </row>
    <row r="41" spans="1:6" ht="14.25" x14ac:dyDescent="0.2">
      <c r="A41" s="21"/>
      <c r="B41" s="114" t="s">
        <v>103</v>
      </c>
      <c r="C41" s="114"/>
      <c r="D41" s="114"/>
      <c r="E41" s="28"/>
      <c r="F41" s="21"/>
    </row>
    <row r="42" spans="1:6" ht="14.25" x14ac:dyDescent="0.2">
      <c r="A42" s="21"/>
      <c r="B42" s="114"/>
      <c r="C42" s="114"/>
      <c r="D42" s="114"/>
      <c r="E42" s="28"/>
      <c r="F42" s="21"/>
    </row>
    <row r="43" spans="1:6" ht="14.25" x14ac:dyDescent="0.2">
      <c r="A43" s="21"/>
      <c r="B43" s="114" t="s">
        <v>104</v>
      </c>
      <c r="C43" s="114"/>
      <c r="D43" s="114"/>
      <c r="E43" s="28"/>
      <c r="F43" s="21"/>
    </row>
    <row r="44" spans="1:6" ht="14.25" x14ac:dyDescent="0.2">
      <c r="A44" s="21"/>
      <c r="B44" s="114"/>
      <c r="C44" s="114"/>
      <c r="D44" s="114"/>
      <c r="E44" s="28"/>
      <c r="F44" s="21"/>
    </row>
    <row r="45" spans="1:6" ht="14.25" x14ac:dyDescent="0.2">
      <c r="A45" s="21"/>
      <c r="B45" s="114" t="s">
        <v>105</v>
      </c>
      <c r="C45" s="114"/>
      <c r="D45" s="114"/>
      <c r="E45" s="28"/>
      <c r="F45" s="21"/>
    </row>
    <row r="46" spans="1:6" ht="14.25" x14ac:dyDescent="0.2">
      <c r="A46" s="21"/>
      <c r="B46" s="114"/>
      <c r="C46" s="114"/>
      <c r="D46" s="114"/>
      <c r="E46" s="28"/>
      <c r="F46" s="21"/>
    </row>
    <row r="47" spans="1:6" ht="14.25" x14ac:dyDescent="0.2">
      <c r="A47" s="21"/>
      <c r="B47" s="114" t="s">
        <v>95</v>
      </c>
      <c r="C47" s="114"/>
      <c r="D47" s="114"/>
      <c r="E47" s="28"/>
      <c r="F47" s="21"/>
    </row>
    <row r="48" spans="1:6" ht="14.25" x14ac:dyDescent="0.2">
      <c r="A48" s="21"/>
      <c r="B48" s="114"/>
      <c r="C48" s="114"/>
      <c r="D48" s="114"/>
      <c r="E48" s="28"/>
      <c r="F48" s="21"/>
    </row>
    <row r="49" spans="1:6" ht="14.25" x14ac:dyDescent="0.2">
      <c r="A49" s="21"/>
      <c r="B49" s="114" t="s">
        <v>36</v>
      </c>
      <c r="C49" s="114"/>
      <c r="D49" s="114"/>
      <c r="E49" s="28"/>
      <c r="F49" s="21"/>
    </row>
    <row r="50" spans="1:6" ht="14.25" x14ac:dyDescent="0.2">
      <c r="A50" s="21"/>
      <c r="B50" s="114"/>
      <c r="C50" s="114"/>
      <c r="D50" s="114"/>
      <c r="E50" s="28"/>
      <c r="F50" s="21"/>
    </row>
    <row r="51" spans="1:6" ht="14.25" x14ac:dyDescent="0.2">
      <c r="A51" s="21"/>
      <c r="B51" s="114" t="s">
        <v>106</v>
      </c>
      <c r="C51" s="114"/>
      <c r="D51" s="114"/>
      <c r="E51" s="28"/>
      <c r="F51" s="21"/>
    </row>
    <row r="52" spans="1:6" ht="14.25" x14ac:dyDescent="0.2">
      <c r="A52" s="21"/>
      <c r="B52" s="114"/>
      <c r="C52" s="114"/>
      <c r="D52" s="114"/>
      <c r="E52" s="28"/>
      <c r="F52" s="21"/>
    </row>
    <row r="53" spans="1:6" ht="14.25" x14ac:dyDescent="0.2">
      <c r="A53" s="21"/>
      <c r="B53" s="114" t="s">
        <v>29</v>
      </c>
      <c r="C53" s="114"/>
      <c r="D53" s="114"/>
      <c r="E53" s="28"/>
      <c r="F53" s="21"/>
    </row>
    <row r="54" spans="1:6" ht="14.25" x14ac:dyDescent="0.2">
      <c r="A54" s="21"/>
      <c r="B54" s="114"/>
      <c r="C54" s="114"/>
      <c r="D54" s="114"/>
      <c r="E54" s="28"/>
      <c r="F54" s="21"/>
    </row>
    <row r="55" spans="1:6" ht="14.25" x14ac:dyDescent="0.2">
      <c r="A55" s="21"/>
      <c r="B55" s="114" t="s">
        <v>107</v>
      </c>
      <c r="C55" s="114"/>
      <c r="D55" s="114"/>
      <c r="E55" s="28"/>
      <c r="F55" s="21"/>
    </row>
    <row r="56" spans="1:6" ht="14.25" x14ac:dyDescent="0.2">
      <c r="A56" s="21"/>
      <c r="B56" s="114"/>
      <c r="C56" s="114"/>
      <c r="D56" s="114"/>
      <c r="E56" s="28"/>
      <c r="F56" s="21"/>
    </row>
    <row r="57" spans="1:6" ht="14.25" x14ac:dyDescent="0.2">
      <c r="A57" s="21"/>
      <c r="B57" s="114" t="s">
        <v>108</v>
      </c>
      <c r="C57" s="114"/>
      <c r="D57" s="114"/>
      <c r="E57" s="28"/>
      <c r="F57" s="21"/>
    </row>
    <row r="58" spans="1:6" ht="14.25" x14ac:dyDescent="0.2">
      <c r="A58" s="21"/>
      <c r="B58" s="114"/>
      <c r="C58" s="114"/>
      <c r="D58" s="114"/>
      <c r="E58" s="28"/>
      <c r="F58" s="21"/>
    </row>
    <row r="59" spans="1:6" ht="14.25" x14ac:dyDescent="0.2">
      <c r="A59" s="21"/>
      <c r="B59" s="114" t="s">
        <v>109</v>
      </c>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3.5" customHeight="1" x14ac:dyDescent="0.2">
      <c r="A65" s="21"/>
      <c r="B65" s="114"/>
      <c r="C65" s="114"/>
      <c r="D65" s="114"/>
      <c r="E65" s="28"/>
      <c r="F65" s="21"/>
    </row>
    <row r="66" spans="1:6" ht="13.5" customHeight="1" x14ac:dyDescent="0.2">
      <c r="A66" s="21"/>
      <c r="B66" s="25" t="s">
        <v>15</v>
      </c>
      <c r="C66" s="26"/>
      <c r="D66" s="26"/>
      <c r="E66" s="29">
        <f>30.75*265</f>
        <v>8148.75</v>
      </c>
      <c r="F66" s="21"/>
    </row>
    <row r="67" spans="1:6" ht="13.5" customHeight="1" x14ac:dyDescent="0.2">
      <c r="A67" s="21"/>
      <c r="B67" s="34" t="s">
        <v>12</v>
      </c>
      <c r="C67" s="26"/>
      <c r="D67" s="26"/>
      <c r="E67" s="30">
        <f>12.5*8</f>
        <v>100</v>
      </c>
      <c r="F67" s="21"/>
    </row>
    <row r="68" spans="1:6" ht="13.5" customHeight="1" x14ac:dyDescent="0.2">
      <c r="A68" s="21"/>
      <c r="B68" s="34" t="s">
        <v>13</v>
      </c>
      <c r="C68" s="26"/>
      <c r="D68" s="26"/>
      <c r="E68" s="30">
        <v>0</v>
      </c>
      <c r="F68" s="21"/>
    </row>
    <row r="69" spans="1:6" ht="13.5" customHeight="1" x14ac:dyDescent="0.2">
      <c r="A69" s="21"/>
      <c r="B69" s="25" t="s">
        <v>14</v>
      </c>
      <c r="C69" s="26"/>
      <c r="D69" s="26"/>
      <c r="E69" s="29">
        <f>SUM(E66:E68)</f>
        <v>8248.75</v>
      </c>
      <c r="F69" s="21"/>
    </row>
    <row r="70" spans="1:6" ht="13.5" customHeight="1" x14ac:dyDescent="0.2">
      <c r="A70" s="21"/>
      <c r="B70" s="26" t="s">
        <v>5</v>
      </c>
      <c r="C70" s="31">
        <v>0.05</v>
      </c>
      <c r="D70" s="26"/>
      <c r="E70" s="35">
        <f>ROUND(E69*C70,2)</f>
        <v>412.44</v>
      </c>
      <c r="F70" s="21"/>
    </row>
    <row r="71" spans="1:6" ht="13.5" customHeight="1" x14ac:dyDescent="0.2">
      <c r="A71" s="21"/>
      <c r="B71" s="26" t="s">
        <v>4</v>
      </c>
      <c r="C71" s="42">
        <v>9.9750000000000005E-2</v>
      </c>
      <c r="D71" s="26"/>
      <c r="E71" s="43">
        <f>ROUND(E69*C71,2)</f>
        <v>822.81</v>
      </c>
      <c r="F71" s="21"/>
    </row>
    <row r="72" spans="1:6" ht="13.5" customHeight="1" x14ac:dyDescent="0.2">
      <c r="A72" s="21"/>
      <c r="B72" s="26"/>
      <c r="C72" s="26"/>
      <c r="D72" s="26"/>
      <c r="E72" s="32"/>
      <c r="F72" s="21"/>
    </row>
    <row r="73" spans="1:6" ht="16.5" customHeight="1" thickBot="1" x14ac:dyDescent="0.25">
      <c r="A73" s="21"/>
      <c r="B73" s="25" t="s">
        <v>16</v>
      </c>
      <c r="C73" s="26"/>
      <c r="D73" s="26"/>
      <c r="E73" s="33">
        <f>SUM(E69:E71)</f>
        <v>9484</v>
      </c>
      <c r="F73" s="21"/>
    </row>
    <row r="74" spans="1:6" ht="15.75" thickTop="1" x14ac:dyDescent="0.2">
      <c r="A74" s="21"/>
      <c r="B74" s="118"/>
      <c r="C74" s="118"/>
      <c r="D74" s="118"/>
      <c r="E74" s="36"/>
      <c r="F74" s="21"/>
    </row>
    <row r="75" spans="1:6" ht="15" x14ac:dyDescent="0.2">
      <c r="A75" s="21"/>
      <c r="B75" s="115" t="s">
        <v>18</v>
      </c>
      <c r="C75" s="115"/>
      <c r="D75" s="115"/>
      <c r="E75" s="36">
        <v>0</v>
      </c>
      <c r="F75" s="21"/>
    </row>
    <row r="76" spans="1:6" ht="15" x14ac:dyDescent="0.2">
      <c r="A76" s="21"/>
      <c r="B76" s="118"/>
      <c r="C76" s="118"/>
      <c r="D76" s="118"/>
      <c r="E76" s="36"/>
      <c r="F76" s="21"/>
    </row>
    <row r="77" spans="1:6" ht="19.5" customHeight="1" x14ac:dyDescent="0.2">
      <c r="A77" s="21"/>
      <c r="B77" s="37" t="s">
        <v>17</v>
      </c>
      <c r="C77" s="38"/>
      <c r="D77" s="38"/>
      <c r="E77" s="39">
        <f>E73-E75</f>
        <v>9484</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112"/>
      <c r="C80" s="112"/>
      <c r="D80" s="112"/>
      <c r="E80" s="112"/>
      <c r="F80" s="21"/>
    </row>
    <row r="81" spans="1:6" ht="14.25" x14ac:dyDescent="0.2">
      <c r="A81" s="120" t="s">
        <v>32</v>
      </c>
      <c r="B81" s="120"/>
      <c r="C81" s="120"/>
      <c r="D81" s="120"/>
      <c r="E81" s="120"/>
      <c r="F81" s="120"/>
    </row>
    <row r="82" spans="1:6" ht="14.25" x14ac:dyDescent="0.2">
      <c r="A82" s="116" t="s">
        <v>33</v>
      </c>
      <c r="B82" s="116"/>
      <c r="C82" s="116"/>
      <c r="D82" s="116"/>
      <c r="E82" s="116"/>
      <c r="F82" s="116"/>
    </row>
    <row r="83" spans="1:6" x14ac:dyDescent="0.2">
      <c r="A83" s="21"/>
      <c r="B83" s="21"/>
      <c r="C83" s="21"/>
      <c r="D83" s="21"/>
      <c r="E83" s="21"/>
      <c r="F83" s="21"/>
    </row>
    <row r="84" spans="1:6" x14ac:dyDescent="0.2">
      <c r="A84" s="21"/>
      <c r="B84" s="113"/>
      <c r="C84" s="113"/>
      <c r="D84" s="113"/>
      <c r="E84" s="113"/>
      <c r="F84" s="21"/>
    </row>
    <row r="85" spans="1:6" ht="15" x14ac:dyDescent="0.2">
      <c r="A85" s="119" t="s">
        <v>7</v>
      </c>
      <c r="B85" s="119"/>
      <c r="C85" s="119"/>
      <c r="D85" s="119"/>
      <c r="E85" s="119"/>
      <c r="F85" s="119"/>
    </row>
    <row r="87" spans="1:6" ht="39.75" customHeight="1" x14ac:dyDescent="0.2">
      <c r="B87" s="110"/>
      <c r="C87" s="111"/>
      <c r="D87" s="111"/>
    </row>
    <row r="88" spans="1:6" ht="13.5" customHeight="1" x14ac:dyDescent="0.2"/>
    <row r="89" spans="1:6" x14ac:dyDescent="0.2">
      <c r="B89" s="16"/>
      <c r="C89" s="16"/>
      <c r="D89" s="16"/>
    </row>
  </sheetData>
  <mergeCells count="43">
    <mergeCell ref="B38:D38"/>
    <mergeCell ref="B39:D39"/>
    <mergeCell ref="B40:D40"/>
    <mergeCell ref="A30:F30"/>
    <mergeCell ref="B33:D33"/>
    <mergeCell ref="B34:D34"/>
    <mergeCell ref="B35:D35"/>
    <mergeCell ref="B36:D36"/>
    <mergeCell ref="B37:D37"/>
    <mergeCell ref="B52:D52"/>
    <mergeCell ref="B41:D41"/>
    <mergeCell ref="B42:D42"/>
    <mergeCell ref="B43:D43"/>
    <mergeCell ref="B44:D44"/>
    <mergeCell ref="B45:D45"/>
    <mergeCell ref="B46:D46"/>
    <mergeCell ref="B47:D47"/>
    <mergeCell ref="B48:D48"/>
    <mergeCell ref="B49:D49"/>
    <mergeCell ref="B50:D50"/>
    <mergeCell ref="B51:D51"/>
    <mergeCell ref="B64:D64"/>
    <mergeCell ref="B53:D53"/>
    <mergeCell ref="B54:D54"/>
    <mergeCell ref="B55:D55"/>
    <mergeCell ref="B56:D56"/>
    <mergeCell ref="B57:D57"/>
    <mergeCell ref="B58:D58"/>
    <mergeCell ref="B59:D59"/>
    <mergeCell ref="B60:D60"/>
    <mergeCell ref="B61:D61"/>
    <mergeCell ref="B62:D62"/>
    <mergeCell ref="B63:D63"/>
    <mergeCell ref="A82:F82"/>
    <mergeCell ref="B84:E84"/>
    <mergeCell ref="A85:F85"/>
    <mergeCell ref="B87:D87"/>
    <mergeCell ref="B65:D65"/>
    <mergeCell ref="B74:D74"/>
    <mergeCell ref="B75:D75"/>
    <mergeCell ref="B76:D76"/>
    <mergeCell ref="B80:E80"/>
    <mergeCell ref="A81:F81"/>
  </mergeCells>
  <dataValidations count="1">
    <dataValidation type="list" allowBlank="1" showInputMessage="1" showErrorMessage="1" sqref="B74:B76 B12:B20 B33:B65" xr:uid="{9C2FD82B-0164-4B9A-9F64-0916A9A58827}">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3BE11-0B03-407B-8961-A405D4FE710D}">
  <sheetPr codeName="Feuil9">
    <pageSetUpPr fitToPage="1"/>
  </sheetPr>
  <dimension ref="A12:F89"/>
  <sheetViews>
    <sheetView view="pageBreakPreview" topLeftCell="A40" zoomScale="80" zoomScaleNormal="100" zoomScaleSheetLayoutView="80" workbookViewId="0">
      <selection activeCell="B64" sqref="B64:D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111</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113</v>
      </c>
      <c r="C35" s="114"/>
      <c r="D35" s="114"/>
      <c r="E35" s="28"/>
      <c r="F35" s="21"/>
    </row>
    <row r="36" spans="1:6" ht="14.25" x14ac:dyDescent="0.2">
      <c r="A36" s="21"/>
      <c r="B36" s="114"/>
      <c r="C36" s="114"/>
      <c r="D36" s="114"/>
      <c r="E36" s="28"/>
      <c r="F36" s="21"/>
    </row>
    <row r="37" spans="1:6" ht="45.75" customHeight="1" x14ac:dyDescent="0.2">
      <c r="A37" s="21"/>
      <c r="B37" s="114" t="s">
        <v>112</v>
      </c>
      <c r="C37" s="114"/>
      <c r="D37" s="114"/>
      <c r="E37" s="28"/>
      <c r="F37" s="21"/>
    </row>
    <row r="38" spans="1:6" ht="14.25" x14ac:dyDescent="0.2">
      <c r="A38" s="21"/>
      <c r="B38" s="114"/>
      <c r="C38" s="114"/>
      <c r="D38" s="114"/>
      <c r="E38" s="28"/>
      <c r="F38" s="21"/>
    </row>
    <row r="39" spans="1:6" ht="14.25" x14ac:dyDescent="0.2">
      <c r="A39" s="21"/>
      <c r="B39" s="114" t="s">
        <v>114</v>
      </c>
      <c r="C39" s="114"/>
      <c r="D39" s="114"/>
      <c r="E39" s="28"/>
      <c r="F39" s="21"/>
    </row>
    <row r="40" spans="1:6" ht="14.25" x14ac:dyDescent="0.2">
      <c r="A40" s="21"/>
      <c r="B40" s="114"/>
      <c r="C40" s="114"/>
      <c r="D40" s="114"/>
      <c r="E40" s="28"/>
      <c r="F40" s="21"/>
    </row>
    <row r="41" spans="1:6" ht="14.25" x14ac:dyDescent="0.2">
      <c r="A41" s="21"/>
      <c r="B41" s="114" t="s">
        <v>115</v>
      </c>
      <c r="C41" s="114"/>
      <c r="D41" s="114"/>
      <c r="E41" s="28"/>
      <c r="F41" s="21"/>
    </row>
    <row r="42" spans="1:6" ht="14.25" x14ac:dyDescent="0.2">
      <c r="A42" s="21"/>
      <c r="B42" s="114"/>
      <c r="C42" s="114"/>
      <c r="D42" s="114"/>
      <c r="E42" s="28"/>
      <c r="F42" s="21"/>
    </row>
    <row r="43" spans="1:6" ht="14.25" x14ac:dyDescent="0.2">
      <c r="A43" s="21"/>
      <c r="B43" s="114" t="s">
        <v>116</v>
      </c>
      <c r="C43" s="114"/>
      <c r="D43" s="114"/>
      <c r="E43" s="28"/>
      <c r="F43" s="21"/>
    </row>
    <row r="44" spans="1:6" ht="14.25" x14ac:dyDescent="0.2">
      <c r="A44" s="21"/>
      <c r="B44" s="114"/>
      <c r="C44" s="114"/>
      <c r="D44" s="114"/>
      <c r="E44" s="28"/>
      <c r="F44" s="21"/>
    </row>
    <row r="45" spans="1:6" ht="14.25" x14ac:dyDescent="0.2">
      <c r="A45" s="21"/>
      <c r="B45" s="114" t="s">
        <v>117</v>
      </c>
      <c r="C45" s="114"/>
      <c r="D45" s="114"/>
      <c r="E45" s="28"/>
      <c r="F45" s="21"/>
    </row>
    <row r="46" spans="1:6" ht="14.25" x14ac:dyDescent="0.2">
      <c r="A46" s="21"/>
      <c r="B46" s="114"/>
      <c r="C46" s="114"/>
      <c r="D46" s="114"/>
      <c r="E46" s="28"/>
      <c r="F46" s="21"/>
    </row>
    <row r="47" spans="1:6" ht="14.25" x14ac:dyDescent="0.2">
      <c r="A47" s="21"/>
      <c r="B47" s="114" t="s">
        <v>118</v>
      </c>
      <c r="C47" s="114"/>
      <c r="D47" s="114"/>
      <c r="E47" s="28"/>
      <c r="F47" s="21"/>
    </row>
    <row r="48" spans="1:6" ht="14.25" x14ac:dyDescent="0.2">
      <c r="A48" s="21"/>
      <c r="B48" s="114"/>
      <c r="C48" s="114"/>
      <c r="D48" s="114"/>
      <c r="E48" s="28"/>
      <c r="F48" s="21"/>
    </row>
    <row r="49" spans="1:6" ht="14.25" x14ac:dyDescent="0.2">
      <c r="A49" s="21"/>
      <c r="B49" s="114" t="s">
        <v>119</v>
      </c>
      <c r="C49" s="114"/>
      <c r="D49" s="114"/>
      <c r="E49" s="28"/>
      <c r="F49" s="21"/>
    </row>
    <row r="50" spans="1:6" ht="14.25" x14ac:dyDescent="0.2">
      <c r="A50" s="21"/>
      <c r="B50" s="114"/>
      <c r="C50" s="114"/>
      <c r="D50" s="114"/>
      <c r="E50" s="28"/>
      <c r="F50" s="21"/>
    </row>
    <row r="51" spans="1:6" ht="14.25" x14ac:dyDescent="0.2">
      <c r="A51" s="21"/>
      <c r="B51" s="114" t="s">
        <v>106</v>
      </c>
      <c r="C51" s="114"/>
      <c r="D51" s="114"/>
      <c r="E51" s="28"/>
      <c r="F51" s="21"/>
    </row>
    <row r="52" spans="1:6" ht="14.25" x14ac:dyDescent="0.2">
      <c r="A52" s="21"/>
      <c r="B52" s="114"/>
      <c r="C52" s="114"/>
      <c r="D52" s="114"/>
      <c r="E52" s="28"/>
      <c r="F52" s="21"/>
    </row>
    <row r="53" spans="1:6" ht="14.25" x14ac:dyDescent="0.2">
      <c r="A53" s="21"/>
      <c r="B53" s="114" t="s">
        <v>29</v>
      </c>
      <c r="C53" s="114"/>
      <c r="D53" s="114"/>
      <c r="E53" s="28"/>
      <c r="F53" s="21"/>
    </row>
    <row r="54" spans="1:6" ht="14.25" x14ac:dyDescent="0.2">
      <c r="A54" s="21"/>
      <c r="B54" s="114"/>
      <c r="C54" s="114"/>
      <c r="D54" s="114"/>
      <c r="E54" s="28"/>
      <c r="F54" s="21"/>
    </row>
    <row r="55" spans="1:6" ht="14.25" x14ac:dyDescent="0.2">
      <c r="A55" s="21"/>
      <c r="B55" s="114" t="s">
        <v>107</v>
      </c>
      <c r="C55" s="114"/>
      <c r="D55" s="114"/>
      <c r="E55" s="28"/>
      <c r="F55" s="21"/>
    </row>
    <row r="56" spans="1:6" ht="14.25" x14ac:dyDescent="0.2">
      <c r="A56" s="21"/>
      <c r="B56" s="114"/>
      <c r="C56" s="114"/>
      <c r="D56" s="114"/>
      <c r="E56" s="28"/>
      <c r="F56" s="21"/>
    </row>
    <row r="57" spans="1:6" ht="14.25" x14ac:dyDescent="0.2">
      <c r="A57" s="21"/>
      <c r="B57" s="114" t="s">
        <v>108</v>
      </c>
      <c r="C57" s="114"/>
      <c r="D57" s="114"/>
      <c r="E57" s="28"/>
      <c r="F57" s="21"/>
    </row>
    <row r="58" spans="1:6" ht="14.25" x14ac:dyDescent="0.2">
      <c r="A58" s="21"/>
      <c r="B58" s="114"/>
      <c r="C58" s="114"/>
      <c r="D58" s="114"/>
      <c r="E58" s="28"/>
      <c r="F58" s="21"/>
    </row>
    <row r="59" spans="1:6" ht="14.25" x14ac:dyDescent="0.2">
      <c r="A59" s="21"/>
      <c r="B59" s="114" t="s">
        <v>109</v>
      </c>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3.5" customHeight="1" x14ac:dyDescent="0.2">
      <c r="A65" s="21"/>
      <c r="B65" s="114"/>
      <c r="C65" s="114"/>
      <c r="D65" s="114"/>
      <c r="E65" s="28"/>
      <c r="F65" s="21"/>
    </row>
    <row r="66" spans="1:6" ht="13.5" customHeight="1" x14ac:dyDescent="0.2">
      <c r="A66" s="21"/>
      <c r="B66" s="25" t="s">
        <v>15</v>
      </c>
      <c r="C66" s="26"/>
      <c r="D66" s="26"/>
      <c r="E66" s="29">
        <f>16.5*285</f>
        <v>4702.5</v>
      </c>
      <c r="F66" s="21"/>
    </row>
    <row r="67" spans="1:6" ht="13.5" customHeight="1" x14ac:dyDescent="0.2">
      <c r="A67" s="21"/>
      <c r="B67" s="34" t="s">
        <v>12</v>
      </c>
      <c r="C67" s="26"/>
      <c r="D67" s="26"/>
      <c r="E67" s="30">
        <v>50</v>
      </c>
      <c r="F67" s="21"/>
    </row>
    <row r="68" spans="1:6" ht="13.5" customHeight="1" x14ac:dyDescent="0.2">
      <c r="A68" s="21"/>
      <c r="B68" s="34" t="s">
        <v>13</v>
      </c>
      <c r="C68" s="26"/>
      <c r="D68" s="26"/>
      <c r="E68" s="30">
        <v>0</v>
      </c>
      <c r="F68" s="21"/>
    </row>
    <row r="69" spans="1:6" ht="13.5" customHeight="1" x14ac:dyDescent="0.2">
      <c r="A69" s="21"/>
      <c r="B69" s="25" t="s">
        <v>14</v>
      </c>
      <c r="C69" s="26"/>
      <c r="D69" s="26"/>
      <c r="E69" s="29">
        <f>SUM(E66:E68)</f>
        <v>4752.5</v>
      </c>
      <c r="F69" s="21"/>
    </row>
    <row r="70" spans="1:6" ht="13.5" customHeight="1" x14ac:dyDescent="0.2">
      <c r="A70" s="21"/>
      <c r="B70" s="26" t="s">
        <v>5</v>
      </c>
      <c r="C70" s="31">
        <v>0.05</v>
      </c>
      <c r="D70" s="26"/>
      <c r="E70" s="35">
        <f>ROUND(E69*C70,2)</f>
        <v>237.63</v>
      </c>
      <c r="F70" s="21"/>
    </row>
    <row r="71" spans="1:6" ht="13.5" customHeight="1" x14ac:dyDescent="0.2">
      <c r="A71" s="21"/>
      <c r="B71" s="26" t="s">
        <v>4</v>
      </c>
      <c r="C71" s="42">
        <v>9.9750000000000005E-2</v>
      </c>
      <c r="D71" s="26"/>
      <c r="E71" s="43">
        <f>ROUND(E69*C71,2)</f>
        <v>474.06</v>
      </c>
      <c r="F71" s="21"/>
    </row>
    <row r="72" spans="1:6" ht="13.5" customHeight="1" x14ac:dyDescent="0.2">
      <c r="A72" s="21"/>
      <c r="B72" s="26"/>
      <c r="C72" s="26"/>
      <c r="D72" s="26"/>
      <c r="E72" s="32"/>
      <c r="F72" s="21"/>
    </row>
    <row r="73" spans="1:6" ht="16.5" customHeight="1" thickBot="1" x14ac:dyDescent="0.25">
      <c r="A73" s="21"/>
      <c r="B73" s="25" t="s">
        <v>16</v>
      </c>
      <c r="C73" s="26"/>
      <c r="D73" s="26"/>
      <c r="E73" s="33">
        <f>SUM(E69:E71)</f>
        <v>5464.1900000000005</v>
      </c>
      <c r="F73" s="21"/>
    </row>
    <row r="74" spans="1:6" ht="15.75" thickTop="1" x14ac:dyDescent="0.2">
      <c r="A74" s="21"/>
      <c r="B74" s="118"/>
      <c r="C74" s="118"/>
      <c r="D74" s="118"/>
      <c r="E74" s="36"/>
      <c r="F74" s="21"/>
    </row>
    <row r="75" spans="1:6" ht="15" x14ac:dyDescent="0.2">
      <c r="A75" s="21"/>
      <c r="B75" s="115" t="s">
        <v>18</v>
      </c>
      <c r="C75" s="115"/>
      <c r="D75" s="115"/>
      <c r="E75" s="36">
        <v>0</v>
      </c>
      <c r="F75" s="21"/>
    </row>
    <row r="76" spans="1:6" ht="15" x14ac:dyDescent="0.2">
      <c r="A76" s="21"/>
      <c r="B76" s="118"/>
      <c r="C76" s="118"/>
      <c r="D76" s="118"/>
      <c r="E76" s="36"/>
      <c r="F76" s="21"/>
    </row>
    <row r="77" spans="1:6" ht="19.5" customHeight="1" x14ac:dyDescent="0.2">
      <c r="A77" s="21"/>
      <c r="B77" s="37" t="s">
        <v>17</v>
      </c>
      <c r="C77" s="38"/>
      <c r="D77" s="38"/>
      <c r="E77" s="39">
        <f>E73-E75</f>
        <v>5464.1900000000005</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112"/>
      <c r="C80" s="112"/>
      <c r="D80" s="112"/>
      <c r="E80" s="112"/>
      <c r="F80" s="21"/>
    </row>
    <row r="81" spans="1:6" ht="14.25" x14ac:dyDescent="0.2">
      <c r="A81" s="120" t="s">
        <v>32</v>
      </c>
      <c r="B81" s="120"/>
      <c r="C81" s="120"/>
      <c r="D81" s="120"/>
      <c r="E81" s="120"/>
      <c r="F81" s="120"/>
    </row>
    <row r="82" spans="1:6" ht="14.25" x14ac:dyDescent="0.2">
      <c r="A82" s="116" t="s">
        <v>33</v>
      </c>
      <c r="B82" s="116"/>
      <c r="C82" s="116"/>
      <c r="D82" s="116"/>
      <c r="E82" s="116"/>
      <c r="F82" s="116"/>
    </row>
    <row r="83" spans="1:6" x14ac:dyDescent="0.2">
      <c r="A83" s="21"/>
      <c r="B83" s="21"/>
      <c r="C83" s="21"/>
      <c r="D83" s="21"/>
      <c r="E83" s="21"/>
      <c r="F83" s="21"/>
    </row>
    <row r="84" spans="1:6" x14ac:dyDescent="0.2">
      <c r="A84" s="21"/>
      <c r="B84" s="113"/>
      <c r="C84" s="113"/>
      <c r="D84" s="113"/>
      <c r="E84" s="113"/>
      <c r="F84" s="21"/>
    </row>
    <row r="85" spans="1:6" ht="15" x14ac:dyDescent="0.2">
      <c r="A85" s="119" t="s">
        <v>7</v>
      </c>
      <c r="B85" s="119"/>
      <c r="C85" s="119"/>
      <c r="D85" s="119"/>
      <c r="E85" s="119"/>
      <c r="F85" s="119"/>
    </row>
    <row r="87" spans="1:6" ht="39.75" customHeight="1" x14ac:dyDescent="0.2">
      <c r="B87" s="110"/>
      <c r="C87" s="111"/>
      <c r="D87" s="111"/>
    </row>
    <row r="88" spans="1:6" ht="13.5" customHeight="1" x14ac:dyDescent="0.2"/>
    <row r="89" spans="1:6" x14ac:dyDescent="0.2">
      <c r="B89" s="16"/>
      <c r="C89" s="16"/>
      <c r="D89" s="16"/>
    </row>
  </sheetData>
  <mergeCells count="43">
    <mergeCell ref="B87:D87"/>
    <mergeCell ref="B76:D76"/>
    <mergeCell ref="B80:E80"/>
    <mergeCell ref="A81:F81"/>
    <mergeCell ref="A82:F82"/>
    <mergeCell ref="B84:E84"/>
    <mergeCell ref="A85:F85"/>
    <mergeCell ref="B75:D75"/>
    <mergeCell ref="B56:D56"/>
    <mergeCell ref="B57:D57"/>
    <mergeCell ref="B58:D58"/>
    <mergeCell ref="B59:D59"/>
    <mergeCell ref="B60:D60"/>
    <mergeCell ref="B61:D61"/>
    <mergeCell ref="B62:D62"/>
    <mergeCell ref="B63:D63"/>
    <mergeCell ref="B64:D64"/>
    <mergeCell ref="B65:D65"/>
    <mergeCell ref="B74:D74"/>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4:B76 B12:B20 B33:B65" xr:uid="{DC70E701-0A46-40CE-B4CF-C57A2FCADA60}">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5433C-40E2-4C27-9E0A-A519BA42231E}">
  <sheetPr codeName="Feuil10">
    <pageSetUpPr fitToPage="1"/>
  </sheetPr>
  <dimension ref="A12:F89"/>
  <sheetViews>
    <sheetView view="pageBreakPreview" topLeftCell="A42" zoomScale="80" zoomScaleNormal="100" zoomScaleSheetLayoutView="80" workbookViewId="0">
      <selection activeCell="E66" sqref="E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72</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11</v>
      </c>
      <c r="E28" s="27" t="s">
        <v>121</v>
      </c>
      <c r="F28" s="21"/>
    </row>
    <row r="29" spans="1:6" ht="13.5" thickBot="1" x14ac:dyDescent="0.25">
      <c r="A29" s="19"/>
      <c r="B29" s="19"/>
      <c r="C29" s="19"/>
      <c r="D29" s="19"/>
      <c r="E29" s="19"/>
      <c r="F29" s="20"/>
    </row>
    <row r="30" spans="1:6" s="40" customFormat="1" ht="21.75" customHeight="1" x14ac:dyDescent="0.2">
      <c r="A30" s="117" t="s">
        <v>0</v>
      </c>
      <c r="B30" s="117"/>
      <c r="C30" s="117"/>
      <c r="D30" s="117"/>
      <c r="E30" s="117"/>
      <c r="F30" s="117"/>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48" customHeight="1" x14ac:dyDescent="0.2">
      <c r="A35" s="21"/>
      <c r="B35" s="114" t="s">
        <v>122</v>
      </c>
      <c r="C35" s="114"/>
      <c r="D35" s="114"/>
      <c r="E35" s="28"/>
      <c r="F35" s="21"/>
    </row>
    <row r="36" spans="1:6" ht="14.25" x14ac:dyDescent="0.2">
      <c r="A36" s="21"/>
      <c r="B36" s="114"/>
      <c r="C36" s="114"/>
      <c r="D36" s="114"/>
      <c r="E36" s="28"/>
      <c r="F36" s="21"/>
    </row>
    <row r="37" spans="1:6" ht="14.25" x14ac:dyDescent="0.2">
      <c r="A37" s="21"/>
      <c r="B37" s="114" t="s">
        <v>123</v>
      </c>
      <c r="C37" s="114"/>
      <c r="D37" s="114"/>
      <c r="E37" s="28"/>
      <c r="F37" s="21"/>
    </row>
    <row r="38" spans="1:6" ht="14.25" x14ac:dyDescent="0.2">
      <c r="A38" s="21"/>
      <c r="B38" s="114"/>
      <c r="C38" s="114"/>
      <c r="D38" s="114"/>
      <c r="E38" s="28"/>
      <c r="F38" s="21"/>
    </row>
    <row r="39" spans="1:6" ht="14.25" x14ac:dyDescent="0.2">
      <c r="A39" s="21"/>
      <c r="B39" s="114" t="s">
        <v>124</v>
      </c>
      <c r="C39" s="114"/>
      <c r="D39" s="114"/>
      <c r="E39" s="28"/>
      <c r="F39" s="21"/>
    </row>
    <row r="40" spans="1:6" ht="14.25" x14ac:dyDescent="0.2">
      <c r="A40" s="21"/>
      <c r="B40" s="114"/>
      <c r="C40" s="114"/>
      <c r="D40" s="114"/>
      <c r="E40" s="28"/>
      <c r="F40" s="21"/>
    </row>
    <row r="41" spans="1:6" ht="14.25" x14ac:dyDescent="0.2">
      <c r="A41" s="21"/>
      <c r="B41" s="114" t="s">
        <v>125</v>
      </c>
      <c r="C41" s="114"/>
      <c r="D41" s="114"/>
      <c r="E41" s="28"/>
      <c r="F41" s="21"/>
    </row>
    <row r="42" spans="1:6" ht="14.25" x14ac:dyDescent="0.2">
      <c r="A42" s="21"/>
      <c r="B42" s="114"/>
      <c r="C42" s="114"/>
      <c r="D42" s="114"/>
      <c r="E42" s="28"/>
      <c r="F42" s="21"/>
    </row>
    <row r="43" spans="1:6" ht="14.25" x14ac:dyDescent="0.2">
      <c r="A43" s="21"/>
      <c r="B43" s="114"/>
      <c r="C43" s="114"/>
      <c r="D43" s="114"/>
      <c r="E43" s="28"/>
      <c r="F43" s="21"/>
    </row>
    <row r="44" spans="1:6" ht="14.25" x14ac:dyDescent="0.2">
      <c r="A44" s="21"/>
      <c r="B44" s="114"/>
      <c r="C44" s="114"/>
      <c r="D44" s="114"/>
      <c r="E44" s="28"/>
      <c r="F44" s="21"/>
    </row>
    <row r="45" spans="1:6" ht="14.25" x14ac:dyDescent="0.2">
      <c r="A45" s="21"/>
      <c r="B45" s="114"/>
      <c r="C45" s="114"/>
      <c r="D45" s="114"/>
      <c r="E45" s="28"/>
      <c r="F45" s="21"/>
    </row>
    <row r="46" spans="1:6" ht="14.25" x14ac:dyDescent="0.2">
      <c r="A46" s="21"/>
      <c r="B46" s="114"/>
      <c r="C46" s="114"/>
      <c r="D46" s="114"/>
      <c r="E46" s="28"/>
      <c r="F46" s="21"/>
    </row>
    <row r="47" spans="1:6" ht="14.25" x14ac:dyDescent="0.2">
      <c r="A47" s="21"/>
      <c r="B47" s="114"/>
      <c r="C47" s="114"/>
      <c r="D47" s="114"/>
      <c r="E47" s="28"/>
      <c r="F47" s="21"/>
    </row>
    <row r="48" spans="1:6" ht="14.25" x14ac:dyDescent="0.2">
      <c r="A48" s="21"/>
      <c r="B48" s="114"/>
      <c r="C48" s="114"/>
      <c r="D48" s="114"/>
      <c r="E48" s="28"/>
      <c r="F48" s="21"/>
    </row>
    <row r="49" spans="1:6" ht="14.25" x14ac:dyDescent="0.2">
      <c r="A49" s="21"/>
      <c r="B49" s="114"/>
      <c r="C49" s="114"/>
      <c r="D49" s="114"/>
      <c r="E49" s="28"/>
      <c r="F49" s="21"/>
    </row>
    <row r="50" spans="1:6" ht="14.25" x14ac:dyDescent="0.2">
      <c r="A50" s="21"/>
      <c r="B50" s="114"/>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ht="13.5" customHeight="1" x14ac:dyDescent="0.2">
      <c r="A65" s="21"/>
      <c r="B65" s="114"/>
      <c r="C65" s="114"/>
      <c r="D65" s="114"/>
      <c r="E65" s="28"/>
      <c r="F65" s="21"/>
    </row>
    <row r="66" spans="1:6" ht="13.5" customHeight="1" x14ac:dyDescent="0.2">
      <c r="A66" s="21"/>
      <c r="B66" s="25" t="s">
        <v>15</v>
      </c>
      <c r="C66" s="26"/>
      <c r="D66" s="26"/>
      <c r="E66" s="29">
        <f>10.75*285</f>
        <v>3063.75</v>
      </c>
      <c r="F66" s="21"/>
    </row>
    <row r="67" spans="1:6" ht="13.5" customHeight="1" x14ac:dyDescent="0.2">
      <c r="A67" s="21"/>
      <c r="B67" s="34" t="s">
        <v>12</v>
      </c>
      <c r="C67" s="26"/>
      <c r="D67" s="26"/>
      <c r="E67" s="30">
        <v>0</v>
      </c>
      <c r="F67" s="21"/>
    </row>
    <row r="68" spans="1:6" ht="13.5" customHeight="1" x14ac:dyDescent="0.2">
      <c r="A68" s="21"/>
      <c r="B68" s="34" t="s">
        <v>13</v>
      </c>
      <c r="C68" s="26"/>
      <c r="D68" s="26"/>
      <c r="E68" s="30">
        <v>0</v>
      </c>
      <c r="F68" s="21"/>
    </row>
    <row r="69" spans="1:6" ht="13.5" customHeight="1" x14ac:dyDescent="0.2">
      <c r="A69" s="21"/>
      <c r="B69" s="25" t="s">
        <v>14</v>
      </c>
      <c r="C69" s="26"/>
      <c r="D69" s="26"/>
      <c r="E69" s="29">
        <f>SUM(E66:E68)</f>
        <v>3063.75</v>
      </c>
      <c r="F69" s="21"/>
    </row>
    <row r="70" spans="1:6" ht="13.5" customHeight="1" x14ac:dyDescent="0.2">
      <c r="A70" s="21"/>
      <c r="B70" s="26" t="s">
        <v>5</v>
      </c>
      <c r="C70" s="31">
        <v>0.05</v>
      </c>
      <c r="D70" s="26"/>
      <c r="E70" s="35">
        <f>ROUND(E69*C70,2)</f>
        <v>153.19</v>
      </c>
      <c r="F70" s="21"/>
    </row>
    <row r="71" spans="1:6" ht="13.5" customHeight="1" x14ac:dyDescent="0.2">
      <c r="A71" s="21"/>
      <c r="B71" s="26" t="s">
        <v>4</v>
      </c>
      <c r="C71" s="42">
        <v>9.9750000000000005E-2</v>
      </c>
      <c r="D71" s="26"/>
      <c r="E71" s="43">
        <f>ROUND(E69*C71,2)</f>
        <v>305.61</v>
      </c>
      <c r="F71" s="21"/>
    </row>
    <row r="72" spans="1:6" ht="13.5" customHeight="1" x14ac:dyDescent="0.2">
      <c r="A72" s="21"/>
      <c r="B72" s="26"/>
      <c r="C72" s="26"/>
      <c r="D72" s="26"/>
      <c r="E72" s="32"/>
      <c r="F72" s="21"/>
    </row>
    <row r="73" spans="1:6" ht="16.5" customHeight="1" thickBot="1" x14ac:dyDescent="0.25">
      <c r="A73" s="21"/>
      <c r="B73" s="25" t="s">
        <v>16</v>
      </c>
      <c r="C73" s="26"/>
      <c r="D73" s="26"/>
      <c r="E73" s="33">
        <f>SUM(E69:E71)</f>
        <v>3522.55</v>
      </c>
      <c r="F73" s="21"/>
    </row>
    <row r="74" spans="1:6" ht="15.75" thickTop="1" x14ac:dyDescent="0.2">
      <c r="A74" s="21"/>
      <c r="B74" s="118"/>
      <c r="C74" s="118"/>
      <c r="D74" s="118"/>
      <c r="E74" s="36"/>
      <c r="F74" s="21"/>
    </row>
    <row r="75" spans="1:6" ht="15" x14ac:dyDescent="0.2">
      <c r="A75" s="21"/>
      <c r="B75" s="115" t="s">
        <v>18</v>
      </c>
      <c r="C75" s="115"/>
      <c r="D75" s="115"/>
      <c r="E75" s="36">
        <v>0</v>
      </c>
      <c r="F75" s="21"/>
    </row>
    <row r="76" spans="1:6" ht="15" x14ac:dyDescent="0.2">
      <c r="A76" s="21"/>
      <c r="B76" s="118"/>
      <c r="C76" s="118"/>
      <c r="D76" s="118"/>
      <c r="E76" s="36"/>
      <c r="F76" s="21"/>
    </row>
    <row r="77" spans="1:6" ht="19.5" customHeight="1" x14ac:dyDescent="0.2">
      <c r="A77" s="21"/>
      <c r="B77" s="37" t="s">
        <v>17</v>
      </c>
      <c r="C77" s="38"/>
      <c r="D77" s="38"/>
      <c r="E77" s="39">
        <f>E73-E75</f>
        <v>3522.55</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112"/>
      <c r="C80" s="112"/>
      <c r="D80" s="112"/>
      <c r="E80" s="112"/>
      <c r="F80" s="21"/>
    </row>
    <row r="81" spans="1:6" ht="14.25" x14ac:dyDescent="0.2">
      <c r="A81" s="120" t="s">
        <v>32</v>
      </c>
      <c r="B81" s="120"/>
      <c r="C81" s="120"/>
      <c r="D81" s="120"/>
      <c r="E81" s="120"/>
      <c r="F81" s="120"/>
    </row>
    <row r="82" spans="1:6" ht="14.25" x14ac:dyDescent="0.2">
      <c r="A82" s="116" t="s">
        <v>33</v>
      </c>
      <c r="B82" s="116"/>
      <c r="C82" s="116"/>
      <c r="D82" s="116"/>
      <c r="E82" s="116"/>
      <c r="F82" s="116"/>
    </row>
    <row r="83" spans="1:6" x14ac:dyDescent="0.2">
      <c r="A83" s="21"/>
      <c r="B83" s="21"/>
      <c r="C83" s="21"/>
      <c r="D83" s="21"/>
      <c r="E83" s="21"/>
      <c r="F83" s="21"/>
    </row>
    <row r="84" spans="1:6" x14ac:dyDescent="0.2">
      <c r="A84" s="21"/>
      <c r="B84" s="113"/>
      <c r="C84" s="113"/>
      <c r="D84" s="113"/>
      <c r="E84" s="113"/>
      <c r="F84" s="21"/>
    </row>
    <row r="85" spans="1:6" ht="15" x14ac:dyDescent="0.2">
      <c r="A85" s="119" t="s">
        <v>7</v>
      </c>
      <c r="B85" s="119"/>
      <c r="C85" s="119"/>
      <c r="D85" s="119"/>
      <c r="E85" s="119"/>
      <c r="F85" s="119"/>
    </row>
    <row r="87" spans="1:6" ht="39.75" customHeight="1" x14ac:dyDescent="0.2">
      <c r="B87" s="110"/>
      <c r="C87" s="111"/>
      <c r="D87" s="111"/>
    </row>
    <row r="88" spans="1:6" ht="13.5" customHeight="1" x14ac:dyDescent="0.2"/>
    <row r="89" spans="1:6" x14ac:dyDescent="0.2">
      <c r="B89" s="16"/>
      <c r="C89" s="16"/>
      <c r="D89" s="16"/>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5:D75"/>
    <mergeCell ref="B56:D56"/>
    <mergeCell ref="B57:D57"/>
    <mergeCell ref="B58:D58"/>
    <mergeCell ref="B59:D59"/>
    <mergeCell ref="B60:D60"/>
    <mergeCell ref="B61:D61"/>
    <mergeCell ref="B62:D62"/>
    <mergeCell ref="B63:D63"/>
    <mergeCell ref="B64:D64"/>
    <mergeCell ref="B65:D65"/>
    <mergeCell ref="B74:D74"/>
    <mergeCell ref="B87:D87"/>
    <mergeCell ref="B76:D76"/>
    <mergeCell ref="B80:E80"/>
    <mergeCell ref="A81:F81"/>
    <mergeCell ref="A82:F82"/>
    <mergeCell ref="B84:E84"/>
    <mergeCell ref="A85:F85"/>
  </mergeCells>
  <dataValidations count="1">
    <dataValidation type="list" allowBlank="1" showInputMessage="1" showErrorMessage="1" sqref="B74:B76 B12:B20 B33:B65" xr:uid="{98B3B8D9-2418-4C68-A383-9218012A9493}">
      <formula1>Liste_Activités</formula1>
    </dataValidation>
  </dataValidations>
  <printOptions horizontalCentered="1"/>
  <pageMargins left="0" right="0" top="0" bottom="0" header="0" footer="0"/>
  <pageSetup paperSize="131" scale="33"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31</vt:i4>
      </vt:variant>
      <vt:variant>
        <vt:lpstr>Plages nommées</vt:lpstr>
      </vt:variant>
      <vt:variant>
        <vt:i4>60</vt:i4>
      </vt:variant>
    </vt:vector>
  </HeadingPairs>
  <TitlesOfParts>
    <vt:vector size="91" baseType="lpstr">
      <vt:lpstr>05-06-17</vt:lpstr>
      <vt:lpstr>27-11-17</vt:lpstr>
      <vt:lpstr>05-03-19</vt:lpstr>
      <vt:lpstr>19-04-19</vt:lpstr>
      <vt:lpstr>28-06-19</vt:lpstr>
      <vt:lpstr>01-10-19</vt:lpstr>
      <vt:lpstr>16-12-19</vt:lpstr>
      <vt:lpstr>06-03-20</vt:lpstr>
      <vt:lpstr>03-04-20</vt:lpstr>
      <vt:lpstr>14-09-20</vt:lpstr>
      <vt:lpstr>04-03-21</vt:lpstr>
      <vt:lpstr>18-06-21</vt:lpstr>
      <vt:lpstr>08-09-21</vt:lpstr>
      <vt:lpstr>05-10-21</vt:lpstr>
      <vt:lpstr>11-12-21</vt:lpstr>
      <vt:lpstr>04-02-22</vt:lpstr>
      <vt:lpstr>20-02-22</vt:lpstr>
      <vt:lpstr>28-03-22</vt:lpstr>
      <vt:lpstr>29-06-22</vt:lpstr>
      <vt:lpstr>15-10-22</vt:lpstr>
      <vt:lpstr>20-12-22</vt:lpstr>
      <vt:lpstr>07-06-23</vt:lpstr>
      <vt:lpstr>25-07-23</vt:lpstr>
      <vt:lpstr>03-10-23</vt:lpstr>
      <vt:lpstr>05-12-23</vt:lpstr>
      <vt:lpstr>18-02-24</vt:lpstr>
      <vt:lpstr>10-05-24</vt:lpstr>
      <vt:lpstr>16-06-24</vt:lpstr>
      <vt:lpstr>Activités</vt:lpstr>
      <vt:lpstr>2024-10-15 - 24-24535</vt:lpstr>
      <vt:lpstr>2025-05-06 - 25-24931</vt:lpstr>
      <vt:lpstr>Liste_Activités</vt:lpstr>
      <vt:lpstr>'01-10-19'!Print_Area</vt:lpstr>
      <vt:lpstr>'03-04-20'!Print_Area</vt:lpstr>
      <vt:lpstr>'03-10-23'!Print_Area</vt:lpstr>
      <vt:lpstr>'04-02-22'!Print_Area</vt:lpstr>
      <vt:lpstr>'04-03-21'!Print_Area</vt:lpstr>
      <vt:lpstr>'05-03-19'!Print_Area</vt:lpstr>
      <vt:lpstr>'05-06-17'!Print_Area</vt:lpstr>
      <vt:lpstr>'05-10-21'!Print_Area</vt:lpstr>
      <vt:lpstr>'05-12-23'!Print_Area</vt:lpstr>
      <vt:lpstr>'06-03-20'!Print_Area</vt:lpstr>
      <vt:lpstr>'07-06-23'!Print_Area</vt:lpstr>
      <vt:lpstr>'08-09-21'!Print_Area</vt:lpstr>
      <vt:lpstr>'10-05-24'!Print_Area</vt:lpstr>
      <vt:lpstr>'11-12-21'!Print_Area</vt:lpstr>
      <vt:lpstr>'14-09-20'!Print_Area</vt:lpstr>
      <vt:lpstr>'15-10-22'!Print_Area</vt:lpstr>
      <vt:lpstr>'16-06-24'!Print_Area</vt:lpstr>
      <vt:lpstr>'16-12-19'!Print_Area</vt:lpstr>
      <vt:lpstr>'18-02-24'!Print_Area</vt:lpstr>
      <vt:lpstr>'18-06-21'!Print_Area</vt:lpstr>
      <vt:lpstr>'19-04-19'!Print_Area</vt:lpstr>
      <vt:lpstr>'20-02-22'!Print_Area</vt:lpstr>
      <vt:lpstr>'20-12-22'!Print_Area</vt:lpstr>
      <vt:lpstr>'25-07-23'!Print_Area</vt:lpstr>
      <vt:lpstr>'27-11-17'!Print_Area</vt:lpstr>
      <vt:lpstr>'28-03-22'!Print_Area</vt:lpstr>
      <vt:lpstr>'28-06-19'!Print_Area</vt:lpstr>
      <vt:lpstr>'29-06-22'!Print_Area</vt:lpstr>
      <vt:lpstr>Activités!Print_Area</vt:lpstr>
      <vt:lpstr>'01-10-19'!Zone_d_impression</vt:lpstr>
      <vt:lpstr>'03-04-20'!Zone_d_impression</vt:lpstr>
      <vt:lpstr>'03-10-23'!Zone_d_impression</vt:lpstr>
      <vt:lpstr>'04-02-22'!Zone_d_impression</vt:lpstr>
      <vt:lpstr>'04-03-21'!Zone_d_impression</vt:lpstr>
      <vt:lpstr>'05-03-19'!Zone_d_impression</vt:lpstr>
      <vt:lpstr>'05-06-17'!Zone_d_impression</vt:lpstr>
      <vt:lpstr>'05-10-21'!Zone_d_impression</vt:lpstr>
      <vt:lpstr>'05-12-23'!Zone_d_impression</vt:lpstr>
      <vt:lpstr>'06-03-20'!Zone_d_impression</vt:lpstr>
      <vt:lpstr>'07-06-23'!Zone_d_impression</vt:lpstr>
      <vt:lpstr>'08-09-21'!Zone_d_impression</vt:lpstr>
      <vt:lpstr>'10-05-24'!Zone_d_impression</vt:lpstr>
      <vt:lpstr>'11-12-21'!Zone_d_impression</vt:lpstr>
      <vt:lpstr>'14-09-20'!Zone_d_impression</vt:lpstr>
      <vt:lpstr>'15-10-22'!Zone_d_impression</vt:lpstr>
      <vt:lpstr>'16-06-24'!Zone_d_impression</vt:lpstr>
      <vt:lpstr>'16-12-19'!Zone_d_impression</vt:lpstr>
      <vt:lpstr>'18-02-24'!Zone_d_impression</vt:lpstr>
      <vt:lpstr>'18-06-21'!Zone_d_impression</vt:lpstr>
      <vt:lpstr>'19-04-19'!Zone_d_impression</vt:lpstr>
      <vt:lpstr>'20-02-22'!Zone_d_impression</vt:lpstr>
      <vt:lpstr>'20-12-22'!Zone_d_impression</vt:lpstr>
      <vt:lpstr>'2024-10-15 - 24-24535'!Zone_d_impression</vt:lpstr>
      <vt:lpstr>'2025-05-06 - 25-24931'!Zone_d_impression</vt:lpstr>
      <vt:lpstr>'25-07-23'!Zone_d_impression</vt:lpstr>
      <vt:lpstr>'27-11-17'!Zone_d_impression</vt:lpstr>
      <vt:lpstr>'28-03-22'!Zone_d_impression</vt:lpstr>
      <vt:lpstr>'28-06-19'!Zone_d_impression</vt:lpstr>
      <vt:lpstr>'29-06-22'!Zone_d_impression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Robert M. Vigneault</cp:lastModifiedBy>
  <cp:lastPrinted>2024-10-15T16:55:16Z</cp:lastPrinted>
  <dcterms:created xsi:type="dcterms:W3CDTF">1996-11-05T19:10:39Z</dcterms:created>
  <dcterms:modified xsi:type="dcterms:W3CDTF">2025-05-06T15:33:17Z</dcterms:modified>
</cp:coreProperties>
</file>